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ustomStorage/customStorage.xml" ContentType="application/vnd.wps-officedocument.customStorage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64" activeTab="1"/>
  </bookViews>
  <sheets>
    <sheet name="monster|怪物" sheetId="2" r:id="rId1"/>
    <sheet name="monster_attr|怪物属性" sheetId="3" r:id="rId2"/>
    <sheet name="monster_model|怪物模型" sheetId="8" r:id="rId3"/>
    <sheet name="monster_feature|怪物特性" sheetId="4" r:id="rId4"/>
    <sheet name="monster_type|怪物类型" sheetId="7" r:id="rId5"/>
    <sheet name="Sheet1" sheetId="9" r:id="rId6"/>
  </sheets>
  <externalReferences>
    <externalReference r:id="rId7"/>
    <externalReference r:id="rId8"/>
    <externalReference r:id="rId9"/>
  </externalReferences>
  <definedNames>
    <definedName name="_xlnm._FilterDatabase" localSheetId="0" hidden="1">'monster|怪物'!$A$4:$L$2791</definedName>
    <definedName name="_xlnm._FilterDatabase" localSheetId="1" hidden="1">'monster_attr|怪物属性'!$A$4:$N$157</definedName>
    <definedName name="_xlnm._FilterDatabase" localSheetId="2" hidden="1">'monster_model|怪物模型'!$A$4:$S$67</definedName>
    <definedName name="_xlnm._FilterDatabase" localSheetId="5" hidden="1">Sheet1!$A$1:$J$919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冷淡雾峰</author>
    <author>蓝霸符</author>
  </authors>
  <commentList>
    <comment ref="A4" authorId="0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怪物属性id+怪物武器id</t>
        </r>
      </text>
    </comment>
    <comment ref="D4" authorId="1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包含怪物模型</t>
        </r>
      </text>
    </comment>
    <comment ref="F4" authorId="0">
      <text>
        <r>
          <rPr>
            <b/>
            <sz val="9"/>
            <rFont val="宋体"/>
            <charset val="134"/>
          </rPr>
          <t xml:space="preserve">冷淡雾峰:
</t>
        </r>
        <r>
          <rPr>
            <sz val="9"/>
            <rFont val="宋体"/>
            <charset val="134"/>
          </rPr>
          <t>x坐标;y坐标;大小万分比;偏移角度
x,y坐标相对于模型中心点,单位毫米
原始大小根据美术出的而定，默认10000微调
偏移角度，相对于模型正上方逆时针的偏移角度</t>
        </r>
      </text>
    </comment>
    <comment ref="H4" authorId="0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冷却好后，从技能列表中冷却完成的技能中挑选一个进行释放</t>
        </r>
      </text>
    </comment>
    <comment ref="K4" authorId="0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怪物生成的时候释放的技能</t>
        </r>
      </text>
    </comment>
    <comment ref="L4" authorId="0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单位ms</t>
        </r>
      </text>
    </comment>
  </commentList>
</comments>
</file>

<file path=xl/comments2.xml><?xml version="1.0" encoding="utf-8"?>
<comments xmlns="http://schemas.openxmlformats.org/spreadsheetml/2006/main">
  <authors>
    <author>蓝霸符</author>
    <author>冷淡雾峰</author>
  </authors>
  <commentList>
    <comment ref="A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世界观及美术需求-怪物设计-id</t>
        </r>
      </text>
    </comment>
    <comment ref="D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喽啰-3(死亡动画读取_lm)
骨干-4
Boss-5</t>
        </r>
      </text>
    </comment>
    <comment ref="F4" authorId="1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模型的放大比例(万分比)</t>
        </r>
      </text>
    </comment>
    <comment ref="I4" authorId="1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基础暂定8500-12000
</t>
        </r>
      </text>
    </comment>
    <comment ref="J4" authorId="1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是否根据玩家的位置决定朝向
1 始终面朝玩家
0 保持默认朝向
</t>
        </r>
      </text>
    </comment>
    <comment ref="K4" authorId="1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8 9 10 3挡
精英怪和boss会增加
</t>
        </r>
      </text>
    </comment>
    <comment ref="L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万分比</t>
        </r>
      </text>
    </comment>
  </commentList>
</comments>
</file>

<file path=xl/comments3.xml><?xml version="1.0" encoding="utf-8"?>
<comments xmlns="http://schemas.openxmlformats.org/spreadsheetml/2006/main">
  <authors>
    <author>冷淡雾峰</author>
    <author>MLoong</author>
    <author>忘忧</author>
    <author>蓝霸符</author>
  </authors>
  <commentList>
    <comment ref="C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0 其他
1 非Boss怪物
2 帮派boss</t>
        </r>
      </text>
    </comment>
    <comment ref="E4" authorId="1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1.猴子
2.秃鹫
3.鳄鱼
4.兔子
5.老虎
6.鸭子
7.孔雀
8.鹦鹉
9.蜥蜴</t>
        </r>
      </text>
    </comment>
    <comment ref="I4" authorId="2">
      <text>
        <r>
          <rPr>
            <b/>
            <sz val="9"/>
            <rFont val="宋体"/>
            <charset val="134"/>
          </rPr>
          <t>忘忧:</t>
        </r>
        <r>
          <rPr>
            <sz val="9"/>
            <rFont val="宋体"/>
            <charset val="134"/>
          </rPr>
          <t xml:space="preserve">
参数1-上
参数2-下
参数3-左
参数4-右
均表示裁剪比例(万分比)
固定为4个元素的数组。</t>
        </r>
      </text>
    </comment>
    <comment ref="J4" authorId="3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参数1-图片大小比例(万分比)
参数2-x轴偏移(图片相对底图位置，像素)
参数3-y轴偏移(图片相对底图位置，像素)</t>
        </r>
      </text>
    </comment>
    <comment ref="T4" authorId="3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参数1-图片大小比例(万分比)
参数2-x轴偏移(图片相对底图位置，像素)
参数3-y轴偏移(图片相对底图位置，像素)</t>
        </r>
      </text>
    </comment>
  </commentList>
</comments>
</file>

<file path=xl/comments4.xml><?xml version="1.0" encoding="utf-8"?>
<comments xmlns="http://schemas.openxmlformats.org/spreadsheetml/2006/main">
  <authors>
    <author>忘忧</author>
  </authors>
  <commentList>
    <comment ref="A4" authorId="0">
      <text>
        <r>
          <rPr>
            <b/>
            <sz val="9"/>
            <rFont val="宋体"/>
            <charset val="134"/>
          </rPr>
          <t>忘忧:</t>
        </r>
        <r>
          <rPr>
            <sz val="9"/>
            <rFont val="宋体"/>
            <charset val="134"/>
          </rPr>
          <t xml:space="preserve">
1开头为小怪、精英怪，普通boss
2开头为精英怪，普通boss</t>
        </r>
      </text>
    </comment>
  </commentList>
</comments>
</file>

<file path=xl/comments5.xml><?xml version="1.0" encoding="utf-8"?>
<comments xmlns="http://schemas.openxmlformats.org/spreadsheetml/2006/main">
  <authors>
    <author>蓝霸符</author>
  </authors>
  <commentList>
    <comment ref="A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世界观及美术需求-怪物设计-id</t>
        </r>
      </text>
    </comment>
    <comment ref="B7" authorId="0">
      <text/>
    </comment>
    <comment ref="B8" authorId="0">
      <text/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<sst xmlns="http://schemas.openxmlformats.org/spreadsheetml/2006/main" count="2552" uniqueCount="286">
  <si>
    <t>id</t>
  </si>
  <si>
    <t>monster_attr_id</t>
  </si>
  <si>
    <t>monster_weapon_id</t>
  </si>
  <si>
    <t>monster_weapon_index</t>
  </si>
  <si>
    <t>monster_weapon_run_display</t>
  </si>
  <si>
    <t>skill_group</t>
  </si>
  <si>
    <t>common_cd</t>
  </si>
  <si>
    <t>scene_boss_id</t>
  </si>
  <si>
    <t>passive_skill</t>
  </si>
  <si>
    <t>time_to_die</t>
  </si>
  <si>
    <t>int</t>
  </si>
  <si>
    <t>array1_int</t>
  </si>
  <si>
    <t>all</t>
  </si>
  <si>
    <t>client</t>
  </si>
  <si>
    <t>怪物id</t>
  </si>
  <si>
    <t>备注</t>
  </si>
  <si>
    <t>武器备注</t>
  </si>
  <si>
    <t>怪物属性id</t>
  </si>
  <si>
    <t>怪物武器id</t>
  </si>
  <si>
    <t>武器挂载坐标</t>
  </si>
  <si>
    <t>跑步中是否展示武器</t>
  </si>
  <si>
    <t>技能列表</t>
  </si>
  <si>
    <t>技能公共冷却</t>
  </si>
  <si>
    <t>boss战场景</t>
  </si>
  <si>
    <t>被动技能列表</t>
  </si>
  <si>
    <t>自动死亡时间</t>
  </si>
  <si>
    <t>孔雀1-101</t>
  </si>
  <si>
    <t>-687;-164;11000;0</t>
  </si>
  <si>
    <t>孔雀1-102</t>
  </si>
  <si>
    <t>-550;-179;11000;-10</t>
  </si>
  <si>
    <t>孔雀1-103</t>
  </si>
  <si>
    <t>-747;-266;10000;-10</t>
  </si>
  <si>
    <t>孔雀1-104</t>
  </si>
  <si>
    <t>-691;-167;11000;0</t>
  </si>
  <si>
    <t>孔雀1-105</t>
  </si>
  <si>
    <t>-592;-196;10000;0</t>
  </si>
  <si>
    <t>孔雀1-106</t>
  </si>
  <si>
    <t>-725;-213;8000;0</t>
  </si>
  <si>
    <t>304011;300019</t>
  </si>
  <si>
    <t>图科·沃尔夫-法外狂徒</t>
  </si>
  <si>
    <t>贝尔特-地下拳皇</t>
  </si>
  <si>
    <t>315011;315012;315013;315014</t>
  </si>
  <si>
    <t>塔莉塔-前女特种兵</t>
  </si>
  <si>
    <t>315021;315022;315023;315024</t>
  </si>
  <si>
    <t>315031;315032;315033</t>
  </si>
  <si>
    <t>王三金-顶级黑客</t>
  </si>
  <si>
    <t>325011;325012;325013;325014</t>
  </si>
  <si>
    <t>前田龙太-保镖、极道</t>
  </si>
  <si>
    <t>325021;325022;325023;325024</t>
  </si>
  <si>
    <t>陈-功夫熊猫</t>
  </si>
  <si>
    <t>325031;325032;325033;325034</t>
  </si>
  <si>
    <t>卡尔-街头吉他手</t>
  </si>
  <si>
    <t>345011;345012;345013;345014</t>
  </si>
  <si>
    <t>丹尼-唱跳明星</t>
  </si>
  <si>
    <t>345021;345022;345023;345024</t>
  </si>
  <si>
    <t>老亚瑟-地下摩托冠军</t>
  </si>
  <si>
    <t>345031;345032;345033;345034</t>
  </si>
  <si>
    <t>丹尼-唱跳明星-额外小怪</t>
  </si>
  <si>
    <t>王三金-顶级黑客-炮台</t>
  </si>
  <si>
    <t>王三金-顶级黑客-额外小怪</t>
  </si>
  <si>
    <t>511003</t>
  </si>
  <si>
    <t>鹦鹉1-101</t>
  </si>
  <si>
    <t>测试1-普通boss技能</t>
  </si>
  <si>
    <t>-807;-233;11000;0</t>
  </si>
  <si>
    <t>300001;300003</t>
  </si>
  <si>
    <t>鹦鹉1-102</t>
  </si>
  <si>
    <t>测试2-普通boss技能</t>
  </si>
  <si>
    <t>-670;-248;11000;-10</t>
  </si>
  <si>
    <t>300004;300005;300006</t>
  </si>
  <si>
    <t>鹦鹉1-103</t>
  </si>
  <si>
    <t>测试3-普通boss技能</t>
  </si>
  <si>
    <t>-867;-335;10000;-10</t>
  </si>
  <si>
    <t>300007;300008;300009</t>
  </si>
  <si>
    <t>鹦鹉1-104</t>
  </si>
  <si>
    <t>测试4-普通boss技能</t>
  </si>
  <si>
    <t>-811;-236;11000;0</t>
  </si>
  <si>
    <t>300010;300011;300012</t>
  </si>
  <si>
    <t>鹦鹉1-105</t>
  </si>
  <si>
    <t>测试5-普通boss技能</t>
  </si>
  <si>
    <t>-712;-265;10000;0</t>
  </si>
  <si>
    <t>300013;300014;300015</t>
  </si>
  <si>
    <t>鹦鹉1-106</t>
  </si>
  <si>
    <t>测试6-普通boss技能</t>
  </si>
  <si>
    <t>-845;-282;8000;0</t>
  </si>
  <si>
    <t>300016;300017;300018</t>
  </si>
  <si>
    <t>测试7-普通boss技能</t>
  </si>
  <si>
    <t>300019;300020;300021</t>
  </si>
  <si>
    <t>测试8-普通boss技能</t>
  </si>
  <si>
    <t>type</t>
  </si>
  <si>
    <t>book_id</t>
  </si>
  <si>
    <t>model_size</t>
  </si>
  <si>
    <t>force</t>
  </si>
  <si>
    <t>speed</t>
  </si>
  <si>
    <t>change_dir_yn</t>
  </si>
  <si>
    <t>mass</t>
  </si>
  <si>
    <t>repel_resist_addition</t>
  </si>
  <si>
    <t>atk</t>
  </si>
  <si>
    <t>hp</t>
  </si>
  <si>
    <t>实际类型</t>
  </si>
  <si>
    <t>类型</t>
  </si>
  <si>
    <t>模型id</t>
  </si>
  <si>
    <t>怪物模型大小</t>
  </si>
  <si>
    <t>放大系数</t>
  </si>
  <si>
    <t>推力</t>
  </si>
  <si>
    <t>移动速度</t>
  </si>
  <si>
    <t>是否转向</t>
  </si>
  <si>
    <t>质量</t>
  </si>
  <si>
    <t>击退抗性乘修</t>
  </si>
  <si>
    <t>攻击力系数</t>
  </si>
  <si>
    <t>生命系数</t>
  </si>
  <si>
    <t>猴子1</t>
  </si>
  <si>
    <t>喽啰</t>
  </si>
  <si>
    <t>秃鹫1</t>
  </si>
  <si>
    <t>鳄鱼1</t>
  </si>
  <si>
    <t>鳄鱼2</t>
  </si>
  <si>
    <t>猴子2</t>
  </si>
  <si>
    <t>秃鹫2</t>
  </si>
  <si>
    <t>猴子3</t>
  </si>
  <si>
    <t>鳄鱼3</t>
  </si>
  <si>
    <t>秃鹫3</t>
  </si>
  <si>
    <t>骨干</t>
  </si>
  <si>
    <t>头目</t>
  </si>
  <si>
    <t>德里克</t>
  </si>
  <si>
    <t>伊莎贝拉</t>
  </si>
  <si>
    <t>拉斐尔·沃尔夫</t>
  </si>
  <si>
    <t>兔子1</t>
  </si>
  <si>
    <t>老虎1</t>
  </si>
  <si>
    <t>鸭子1</t>
  </si>
  <si>
    <t>老虎2</t>
  </si>
  <si>
    <t>兔子2</t>
  </si>
  <si>
    <t>兔子3</t>
  </si>
  <si>
    <t>鸭子2</t>
  </si>
  <si>
    <t>老虎3</t>
  </si>
  <si>
    <t>鸭子3</t>
  </si>
  <si>
    <t>2501辅助小怪-炮台</t>
  </si>
  <si>
    <t>其他</t>
  </si>
  <si>
    <t>2501辅助小怪-陷阱</t>
  </si>
  <si>
    <t>王三金</t>
  </si>
  <si>
    <t>前田龙太</t>
  </si>
  <si>
    <t>陈</t>
  </si>
  <si>
    <t>佩里尼黑手党-小怪-1-1</t>
  </si>
  <si>
    <t>佩里尼黑手党-小怪-1-2</t>
  </si>
  <si>
    <t>佩里尼黑手党-小怪-1-3</t>
  </si>
  <si>
    <t>佩里尼黑手党-小怪-2-1</t>
  </si>
  <si>
    <t>佩里尼黑手党-小怪-2-2</t>
  </si>
  <si>
    <t>佩里尼黑手党-小怪-2-3</t>
  </si>
  <si>
    <t>佩里尼黑手党-小怪-3-1</t>
  </si>
  <si>
    <t>佩里尼黑手党-小怪-3-2</t>
  </si>
  <si>
    <t>佩里尼黑手党-小怪-3-3</t>
  </si>
  <si>
    <t>洛伦佐</t>
  </si>
  <si>
    <t>安娜·佩里尼</t>
  </si>
  <si>
    <t>马塞洛·佩里尼</t>
  </si>
  <si>
    <t>孔雀1</t>
  </si>
  <si>
    <t>孔雀2</t>
  </si>
  <si>
    <t>鹦鹉1</t>
  </si>
  <si>
    <t>鹦鹉2</t>
  </si>
  <si>
    <t>蜥蜴1</t>
  </si>
  <si>
    <t>蜥蜴2</t>
  </si>
  <si>
    <t>蜥蜴3</t>
  </si>
  <si>
    <t>孔雀3</t>
  </si>
  <si>
    <t>鹦鹉3</t>
  </si>
  <si>
    <t>4502辅助小怪</t>
  </si>
  <si>
    <t>哈维尔</t>
  </si>
  <si>
    <t>路易斯</t>
  </si>
  <si>
    <t>雷克斯</t>
  </si>
  <si>
    <t>沃森家族-小怪-1-1</t>
  </si>
  <si>
    <t>沃森家族-小怪-1-2</t>
  </si>
  <si>
    <t>沃森家族-小怪-1-3</t>
  </si>
  <si>
    <t>沃森家族-小怪-2-1</t>
  </si>
  <si>
    <t>沃森家族-小怪-2-2</t>
  </si>
  <si>
    <t>沃森家族-小怪-2-3</t>
  </si>
  <si>
    <t>沃森家族-小怪-3-1</t>
  </si>
  <si>
    <t>沃森家族-小怪-3-2</t>
  </si>
  <si>
    <t>沃森家族-小怪-3-3</t>
  </si>
  <si>
    <t>薇奥莱特</t>
  </si>
  <si>
    <t>西娅</t>
  </si>
  <si>
    <t>唐纳德</t>
  </si>
  <si>
    <t>book_type</t>
  </si>
  <si>
    <t>power_id</t>
  </si>
  <si>
    <t>racist_id</t>
  </si>
  <si>
    <t>diamond</t>
  </si>
  <si>
    <t>thumb_pic</t>
  </si>
  <si>
    <t>book_pic</t>
  </si>
  <si>
    <t>pic_cut_para</t>
  </si>
  <si>
    <t>pic_pos_para</t>
  </si>
  <si>
    <t>feature_id</t>
  </si>
  <si>
    <t>name</t>
  </si>
  <si>
    <t>desc</t>
  </si>
  <si>
    <t>model</t>
  </si>
  <si>
    <t>spine</t>
  </si>
  <si>
    <t>spine_pos_para</t>
  </si>
  <si>
    <t>challenge_text</t>
  </si>
  <si>
    <t>string</t>
  </si>
  <si>
    <t>array2_int</t>
  </si>
  <si>
    <t>array3_int</t>
  </si>
  <si>
    <t>array_string</t>
  </si>
  <si>
    <t>图鉴类型</t>
  </si>
  <si>
    <t>图鉴-势力id</t>
  </si>
  <si>
    <t>图鉴-种族id</t>
  </si>
  <si>
    <t>图鉴-解锁领取比特币</t>
  </si>
  <si>
    <t>缩略图(图片资源)</t>
  </si>
  <si>
    <t>图鉴的图(图片资源)</t>
  </si>
  <si>
    <t>图鉴-裁剪参数</t>
  </si>
  <si>
    <t>图鉴-图片位置参数</t>
  </si>
  <si>
    <t>图鉴-裁剪-上</t>
  </si>
  <si>
    <t>图鉴-裁剪-下</t>
  </si>
  <si>
    <t>图鉴-裁剪-左</t>
  </si>
  <si>
    <t>图鉴-裁剪-右</t>
  </si>
  <si>
    <t>特性id</t>
  </si>
  <si>
    <t>名称</t>
  </si>
  <si>
    <t>描述</t>
  </si>
  <si>
    <t>怪物模型</t>
  </si>
  <si>
    <t>动画</t>
  </si>
  <si>
    <t>动画位置参数</t>
  </si>
  <si>
    <t>挑战文本</t>
  </si>
  <si>
    <t>10000;0;0</t>
  </si>
  <si>
    <t>10000;100;200</t>
  </si>
  <si>
    <t>1000;0;0</t>
  </si>
  <si>
    <t>spine_boss_Belt_1501_Json_SkeletonData</t>
  </si>
  <si>
    <t>spine_boss_Talita_1502_Json_SkeletonData</t>
  </si>
  <si>
    <t>spine_boss_Toke_1503_Json_SkeletonData</t>
  </si>
  <si>
    <t>spine_boss_Sanjin_2501_Json_SkeletonData</t>
  </si>
  <si>
    <t>spine_boss_Maeda_2502_Json_SkeletonData</t>
  </si>
  <si>
    <t>spine_boss_Chen_2503_Json_SkeletonData</t>
  </si>
  <si>
    <t/>
  </si>
  <si>
    <t>洛伦佐-黑手党凯普</t>
  </si>
  <si>
    <t>安娜·佩里尼-女牛仔</t>
  </si>
  <si>
    <t>马塞洛·佩里尼-教父</t>
  </si>
  <si>
    <t>spine_boss_Carl_4501_Json_SkeletonData</t>
  </si>
  <si>
    <t>40000;100;-500</t>
  </si>
  <si>
    <t>spine_boss_Danny_4502Json_SkeletonData</t>
  </si>
  <si>
    <t>spine_boss_Arthur_4503_Json_SkeletonData</t>
  </si>
  <si>
    <t>琼-媒体记者</t>
  </si>
  <si>
    <t>勒妮-痛苦女王</t>
  </si>
  <si>
    <t>唐纳德-银行大亨+杀手组织头目</t>
  </si>
  <si>
    <t>para_num</t>
  </si>
  <si>
    <t>para</t>
  </si>
  <si>
    <t>怪物特性id</t>
  </si>
  <si>
    <t>怪物特性名称</t>
  </si>
  <si>
    <t>参数数量</t>
  </si>
  <si>
    <t>参数</t>
  </si>
  <si>
    <t>参数1</t>
  </si>
  <si>
    <t>参数2</t>
  </si>
  <si>
    <t>参数3</t>
  </si>
  <si>
    <t>参数4</t>
  </si>
  <si>
    <t>参数5</t>
  </si>
  <si>
    <t>嗜血</t>
  </si>
  <si>
    <r>
      <rPr>
        <sz val="9"/>
        <color theme="1"/>
        <rFont val="微软雅黑"/>
        <charset val="134"/>
      </rPr>
      <t>当角色生命低于</t>
    </r>
    <r>
      <rPr>
        <b/>
        <sz val="9"/>
        <color rgb="FF00B0F0"/>
        <rFont val="微软雅黑"/>
        <charset val="134"/>
      </rPr>
      <t>【参数1】(%%)</t>
    </r>
    <r>
      <rPr>
        <sz val="9"/>
        <color theme="1"/>
        <rFont val="微软雅黑"/>
        <charset val="134"/>
      </rPr>
      <t>，会提高自己</t>
    </r>
    <r>
      <rPr>
        <b/>
        <sz val="9"/>
        <color rgb="FF00B0F0"/>
        <rFont val="微软雅黑"/>
        <charset val="134"/>
      </rPr>
      <t>【参数2】(%%)</t>
    </r>
    <r>
      <rPr>
        <sz val="9"/>
        <color theme="1"/>
        <rFont val="微软雅黑"/>
        <charset val="134"/>
      </rPr>
      <t>攻击力，</t>
    </r>
    <r>
      <rPr>
        <b/>
        <sz val="9"/>
        <color rgb="FF00B0F0"/>
        <rFont val="微软雅黑"/>
        <charset val="134"/>
      </rPr>
      <t>【参数3】(%%)</t>
    </r>
    <r>
      <rPr>
        <sz val="9"/>
        <color theme="1"/>
        <rFont val="微软雅黑"/>
        <charset val="134"/>
      </rPr>
      <t>移动速度向角色发起攻击</t>
    </r>
  </si>
  <si>
    <t>杀人机器</t>
  </si>
  <si>
    <r>
      <rPr>
        <sz val="9"/>
        <color theme="1"/>
        <rFont val="微软雅黑"/>
        <charset val="134"/>
      </rPr>
      <t>每过</t>
    </r>
    <r>
      <rPr>
        <b/>
        <sz val="9"/>
        <color rgb="FF00B0F0"/>
        <rFont val="微软雅黑"/>
        <charset val="134"/>
      </rPr>
      <t>【参数1】毫秒</t>
    </r>
    <r>
      <rPr>
        <sz val="9"/>
        <color theme="1"/>
        <rFont val="微软雅黑"/>
        <charset val="134"/>
      </rPr>
      <t>，+</t>
    </r>
    <r>
      <rPr>
        <b/>
        <sz val="9"/>
        <color rgb="FF00B0F0"/>
        <rFont val="微软雅黑"/>
        <charset val="134"/>
      </rPr>
      <t>【参数2】(%%)</t>
    </r>
    <r>
      <rPr>
        <sz val="9"/>
        <color theme="1"/>
        <rFont val="微软雅黑"/>
        <charset val="134"/>
      </rPr>
      <t>攻击力，最多叠加</t>
    </r>
    <r>
      <rPr>
        <b/>
        <sz val="9"/>
        <color rgb="FF00B0F0"/>
        <rFont val="微软雅黑"/>
        <charset val="134"/>
      </rPr>
      <t>【参数3】层</t>
    </r>
  </si>
  <si>
    <t>怕黑</t>
  </si>
  <si>
    <r>
      <rPr>
        <sz val="9"/>
        <color theme="1"/>
        <rFont val="微软雅黑"/>
        <charset val="134"/>
      </rPr>
      <t>黑夜环境，攻击力降低</t>
    </r>
    <r>
      <rPr>
        <b/>
        <sz val="9"/>
        <color rgb="FF00B0F0"/>
        <rFont val="微软雅黑"/>
        <charset val="134"/>
      </rPr>
      <t>【参数1】(%%)，</t>
    </r>
    <r>
      <rPr>
        <sz val="9"/>
        <rFont val="微软雅黑"/>
        <charset val="134"/>
      </rPr>
      <t>降低</t>
    </r>
    <r>
      <rPr>
        <b/>
        <sz val="9"/>
        <color rgb="FF00B0F0"/>
        <rFont val="微软雅黑"/>
        <charset val="134"/>
      </rPr>
      <t>【参数2】(%%)移动速度</t>
    </r>
  </si>
  <si>
    <t>不屈</t>
  </si>
  <si>
    <r>
      <rPr>
        <sz val="9"/>
        <color theme="1"/>
        <rFont val="微软雅黑"/>
        <charset val="134"/>
      </rPr>
      <t>被击倒后倒下</t>
    </r>
    <r>
      <rPr>
        <b/>
        <sz val="9"/>
        <color rgb="FF00B0F0"/>
        <rFont val="微软雅黑"/>
        <charset val="134"/>
      </rPr>
      <t>【参数1】毫秒</t>
    </r>
    <r>
      <rPr>
        <sz val="9"/>
        <rFont val="微软雅黑"/>
        <charset val="134"/>
      </rPr>
      <t>后以</t>
    </r>
    <r>
      <rPr>
        <b/>
        <sz val="9"/>
        <color rgb="FF00B0F0"/>
        <rFont val="微软雅黑"/>
        <charset val="134"/>
      </rPr>
      <t>【参数2】(%%)生命值</t>
    </r>
    <r>
      <rPr>
        <sz val="9"/>
        <color theme="1"/>
        <rFont val="微软雅黑"/>
        <charset val="134"/>
      </rPr>
      <t>复活。</t>
    </r>
  </si>
  <si>
    <t>盗贼</t>
  </si>
  <si>
    <r>
      <rPr>
        <sz val="9"/>
        <color theme="1"/>
        <rFont val="微软雅黑"/>
        <charset val="134"/>
      </rPr>
      <t>角色受到攻击的同时将减少</t>
    </r>
    <r>
      <rPr>
        <b/>
        <sz val="9"/>
        <color rgb="FF00B0F0"/>
        <rFont val="微软雅黑"/>
        <charset val="134"/>
      </rPr>
      <t>【参数1】</t>
    </r>
    <r>
      <rPr>
        <sz val="9"/>
        <color theme="1"/>
        <rFont val="微软雅黑"/>
        <charset val="134"/>
      </rPr>
      <t>美钞</t>
    </r>
  </si>
  <si>
    <t>肉盾</t>
  </si>
  <si>
    <r>
      <rPr>
        <sz val="9"/>
        <color theme="1"/>
        <rFont val="微软雅黑"/>
        <charset val="134"/>
      </rPr>
      <t>天生存在</t>
    </r>
    <r>
      <rPr>
        <b/>
        <sz val="9"/>
        <color rgb="FF00B0F0"/>
        <rFont val="微软雅黑"/>
        <charset val="134"/>
      </rPr>
      <t>【参数1】层</t>
    </r>
    <r>
      <rPr>
        <sz val="9"/>
        <color theme="1"/>
        <rFont val="微软雅黑"/>
        <charset val="134"/>
      </rPr>
      <t>抵挡效果</t>
    </r>
  </si>
  <si>
    <t>恢复之风</t>
  </si>
  <si>
    <r>
      <rPr>
        <sz val="9"/>
        <color theme="1"/>
        <rFont val="微软雅黑"/>
        <charset val="134"/>
      </rPr>
      <t>当生命低于</t>
    </r>
    <r>
      <rPr>
        <b/>
        <sz val="9"/>
        <color rgb="FF00B0F0"/>
        <rFont val="微软雅黑"/>
        <charset val="134"/>
      </rPr>
      <t>【参数1】(%%)</t>
    </r>
    <r>
      <rPr>
        <sz val="9"/>
        <color theme="1"/>
        <rFont val="微软雅黑"/>
        <charset val="134"/>
      </rPr>
      <t>，每过</t>
    </r>
    <r>
      <rPr>
        <b/>
        <sz val="9"/>
        <color rgb="FF00B0F0"/>
        <rFont val="微软雅黑"/>
        <charset val="134"/>
      </rPr>
      <t>【参数2】毫秒</t>
    </r>
    <r>
      <rPr>
        <sz val="9"/>
        <color theme="1"/>
        <rFont val="微软雅黑"/>
        <charset val="134"/>
      </rPr>
      <t>，+</t>
    </r>
    <r>
      <rPr>
        <b/>
        <sz val="9"/>
        <color rgb="FF00B0F0"/>
        <rFont val="微软雅黑"/>
        <charset val="134"/>
      </rPr>
      <t>【参数3】(%%)</t>
    </r>
    <r>
      <rPr>
        <sz val="9"/>
        <color theme="1"/>
        <rFont val="微软雅黑"/>
        <charset val="134"/>
      </rPr>
      <t>生命值，最多获得</t>
    </r>
    <r>
      <rPr>
        <b/>
        <sz val="9"/>
        <color rgb="FF00B0F0"/>
        <rFont val="微软雅黑"/>
        <charset val="134"/>
      </rPr>
      <t>【参数4】</t>
    </r>
    <r>
      <rPr>
        <sz val="9"/>
        <color theme="1"/>
        <rFont val="微软雅黑"/>
        <charset val="134"/>
      </rPr>
      <t>次，生命加满则不再触发，但是计算次数</t>
    </r>
  </si>
  <si>
    <t>小巨人</t>
  </si>
  <si>
    <r>
      <rPr>
        <sz val="9"/>
        <color theme="1"/>
        <rFont val="微软雅黑"/>
        <charset val="134"/>
      </rPr>
      <t>体型变大</t>
    </r>
    <r>
      <rPr>
        <b/>
        <sz val="9"/>
        <color rgb="FF00B0F0"/>
        <rFont val="微软雅黑"/>
        <charset val="134"/>
      </rPr>
      <t>【参数1】(%%)</t>
    </r>
    <r>
      <rPr>
        <sz val="9"/>
        <color theme="1"/>
        <rFont val="微软雅黑"/>
        <charset val="134"/>
      </rPr>
      <t>，质量+</t>
    </r>
    <r>
      <rPr>
        <b/>
        <sz val="9"/>
        <color rgb="FF00B0F0"/>
        <rFont val="微软雅黑"/>
        <charset val="134"/>
      </rPr>
      <t>【参数2】(%%)</t>
    </r>
    <r>
      <rPr>
        <sz val="9"/>
        <color theme="1"/>
        <rFont val="微软雅黑"/>
        <charset val="134"/>
      </rPr>
      <t>，生命值+</t>
    </r>
    <r>
      <rPr>
        <b/>
        <sz val="9"/>
        <color rgb="FF00B0F0"/>
        <rFont val="微软雅黑"/>
        <charset val="134"/>
      </rPr>
      <t>【参数3】(%%)</t>
    </r>
  </si>
  <si>
    <t>血之契约</t>
  </si>
  <si>
    <r>
      <rPr>
        <sz val="9"/>
        <color theme="1"/>
        <rFont val="微软雅黑"/>
        <charset val="134"/>
      </rPr>
      <t>当自身血量低于</t>
    </r>
    <r>
      <rPr>
        <b/>
        <sz val="9"/>
        <color rgb="FF00B0F0"/>
        <rFont val="微软雅黑"/>
        <charset val="134"/>
      </rPr>
      <t>【参数1】(%%)</t>
    </r>
    <r>
      <rPr>
        <sz val="9"/>
        <color theme="1"/>
        <rFont val="微软雅黑"/>
        <charset val="134"/>
      </rPr>
      <t>，直接死亡，同时召唤出</t>
    </r>
    <r>
      <rPr>
        <b/>
        <sz val="9"/>
        <color rgb="FF00B0F0"/>
        <rFont val="微软雅黑"/>
        <charset val="134"/>
      </rPr>
      <t>【参数2】m</t>
    </r>
    <r>
      <rPr>
        <sz val="9"/>
        <color theme="1"/>
        <rFont val="微软雅黑"/>
        <charset val="134"/>
      </rPr>
      <t>的血之结界，结界范围内怪物的攻击力+</t>
    </r>
    <r>
      <rPr>
        <b/>
        <sz val="9"/>
        <color rgb="FF00B0F0"/>
        <rFont val="微软雅黑"/>
        <charset val="134"/>
      </rPr>
      <t>【参数3】(%%)</t>
    </r>
    <r>
      <rPr>
        <sz val="9"/>
        <color theme="1"/>
        <rFont val="微软雅黑"/>
        <charset val="134"/>
      </rPr>
      <t>，持续</t>
    </r>
    <r>
      <rPr>
        <b/>
        <sz val="9"/>
        <color rgb="FF00B0F0"/>
        <rFont val="微软雅黑"/>
        <charset val="134"/>
      </rPr>
      <t>【参数4】</t>
    </r>
    <r>
      <rPr>
        <sz val="9"/>
        <color theme="1"/>
        <rFont val="微软雅黑"/>
        <charset val="134"/>
      </rPr>
      <t>s，同一只怪最多叠</t>
    </r>
    <r>
      <rPr>
        <b/>
        <sz val="9"/>
        <color rgb="FF00B0F0"/>
        <rFont val="微软雅黑"/>
        <charset val="134"/>
      </rPr>
      <t>【参数5】层</t>
    </r>
  </si>
  <si>
    <t>殉道者</t>
  </si>
  <si>
    <r>
      <rPr>
        <sz val="9"/>
        <color theme="1"/>
        <rFont val="微软雅黑"/>
        <charset val="134"/>
      </rPr>
      <t>当自身血量低于</t>
    </r>
    <r>
      <rPr>
        <b/>
        <sz val="9"/>
        <color rgb="FF00B0F0"/>
        <rFont val="微软雅黑"/>
        <charset val="134"/>
      </rPr>
      <t>【参数1】(%%)</t>
    </r>
    <r>
      <rPr>
        <sz val="9"/>
        <color theme="1"/>
        <rFont val="微软雅黑"/>
        <charset val="134"/>
      </rPr>
      <t>，直接死亡，同时召唤出</t>
    </r>
    <r>
      <rPr>
        <b/>
        <sz val="9"/>
        <color rgb="FF00B0F0"/>
        <rFont val="微软雅黑"/>
        <charset val="134"/>
      </rPr>
      <t>【参数2】（ID）</t>
    </r>
    <r>
      <rPr>
        <sz val="9"/>
        <rFont val="微软雅黑"/>
        <charset val="134"/>
      </rPr>
      <t>新的怪物</t>
    </r>
  </si>
  <si>
    <t>致命打击</t>
  </si>
  <si>
    <t>投掷物类武器可无视障碍物</t>
  </si>
  <si>
    <t>大肉盾</t>
  </si>
  <si>
    <r>
      <rPr>
        <sz val="9"/>
        <color theme="1"/>
        <rFont val="微软雅黑"/>
        <charset val="134"/>
      </rPr>
      <t>天生存在</t>
    </r>
    <r>
      <rPr>
        <b/>
        <sz val="9"/>
        <color rgb="FF00B0F0"/>
        <rFont val="微软雅黑"/>
        <charset val="134"/>
      </rPr>
      <t>【参数1】层</t>
    </r>
    <r>
      <rPr>
        <sz val="9"/>
        <color theme="1"/>
        <rFont val="微软雅黑"/>
        <charset val="134"/>
      </rPr>
      <t>抵挡效果，每过</t>
    </r>
    <r>
      <rPr>
        <b/>
        <sz val="9"/>
        <color rgb="FF00B0F0"/>
        <rFont val="微软雅黑"/>
        <charset val="134"/>
      </rPr>
      <t>【参数2】毫秒</t>
    </r>
    <r>
      <rPr>
        <sz val="9"/>
        <rFont val="微软雅黑"/>
        <charset val="134"/>
      </rPr>
      <t>增加1层抵挡效果，最多叠加</t>
    </r>
    <r>
      <rPr>
        <b/>
        <sz val="9"/>
        <color rgb="FF00B0F0"/>
        <rFont val="微软雅黑"/>
        <charset val="134"/>
      </rPr>
      <t>【参数3】层</t>
    </r>
  </si>
  <si>
    <t>钢铁之躯</t>
  </si>
  <si>
    <r>
      <rPr>
        <sz val="9"/>
        <color theme="1"/>
        <rFont val="微软雅黑"/>
        <charset val="134"/>
      </rPr>
      <t>外观变成钢铁质地</t>
    </r>
    <r>
      <rPr>
        <b/>
        <sz val="9"/>
        <color rgb="FF00B0F0"/>
        <rFont val="微软雅黑"/>
        <charset val="134"/>
      </rPr>
      <t>【参数1】</t>
    </r>
    <r>
      <rPr>
        <sz val="9"/>
        <color theme="1"/>
        <rFont val="微软雅黑"/>
        <charset val="134"/>
      </rPr>
      <t>，质量+</t>
    </r>
    <r>
      <rPr>
        <b/>
        <sz val="9"/>
        <color rgb="FF00B0F0"/>
        <rFont val="微软雅黑"/>
        <charset val="134"/>
      </rPr>
      <t>【参数2】(%%)</t>
    </r>
    <r>
      <rPr>
        <sz val="9"/>
        <color theme="1"/>
        <rFont val="微软雅黑"/>
        <charset val="134"/>
      </rPr>
      <t>，生命值+</t>
    </r>
    <r>
      <rPr>
        <b/>
        <sz val="9"/>
        <color rgb="FF00B0F0"/>
        <rFont val="微软雅黑"/>
        <charset val="134"/>
      </rPr>
      <t>【参数3】(%%)</t>
    </r>
  </si>
  <si>
    <t>icon</t>
  </si>
  <si>
    <t>color</t>
  </si>
  <si>
    <t>怪物类型id</t>
  </si>
  <si>
    <t>图标(图片资源)</t>
  </si>
  <si>
    <t>名称颜色</t>
  </si>
  <si>
    <t>b6b7b7</t>
  </si>
  <si>
    <t>c764ec</t>
  </si>
  <si>
    <t>fee000</t>
  </si>
  <si>
    <t>敌对势力</t>
  </si>
  <si>
    <t>f42048</t>
  </si>
  <si>
    <t>怪物</t>
  </si>
  <si>
    <t>武器</t>
  </si>
  <si>
    <t>类别</t>
  </si>
  <si>
    <t xml:space="preserve">  para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</si>
</sst>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color rgb="FF00B0F0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3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3/relationships/customStorage" Target="customStorage/customStorage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JiYu\design\&#19990;&#30028;&#35266;&#21450;&#32654;&#26415;&#38656;&#2771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weap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attle_constan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世界观"/>
      <sheetName val="主角"/>
      <sheetName val="背景设计"/>
      <sheetName val="怪物设计"/>
      <sheetName val="场景设计"/>
      <sheetName val="障碍物-地形设计"/>
      <sheetName val="武器设计"/>
      <sheetName val="障碍物设计"/>
      <sheetName val="碰撞盒设计"/>
      <sheetName val="地形设计"/>
      <sheetName val="道具设计"/>
      <sheetName val="科技类型图标设计"/>
      <sheetName val="障碍物设计-修改模板"/>
      <sheetName val="背景障碍物"/>
    </sheetNames>
    <sheetDataSet>
      <sheetData sheetId="0"/>
      <sheetData sheetId="1"/>
      <sheetData sheetId="2">
        <row r="5">
          <cell r="C5" t="str">
            <v>编号</v>
          </cell>
          <cell r="D5" t="str">
            <v>地区</v>
          </cell>
        </row>
        <row r="6">
          <cell r="C6">
            <v>1</v>
          </cell>
          <cell r="D6" t="str">
            <v>贫民区</v>
          </cell>
        </row>
        <row r="7">
          <cell r="C7">
            <v>2</v>
          </cell>
          <cell r="D7" t="str">
            <v>工业区</v>
          </cell>
        </row>
        <row r="8">
          <cell r="C8">
            <v>3</v>
          </cell>
          <cell r="D8" t="str">
            <v>旧城区</v>
          </cell>
        </row>
        <row r="9">
          <cell r="C9">
            <v>4</v>
          </cell>
          <cell r="D9" t="str">
            <v>码头</v>
          </cell>
        </row>
        <row r="10">
          <cell r="C10">
            <v>5</v>
          </cell>
          <cell r="D10" t="str">
            <v>机场</v>
          </cell>
        </row>
        <row r="11">
          <cell r="C11">
            <v>6</v>
          </cell>
          <cell r="D11" t="str">
            <v>富人区</v>
          </cell>
        </row>
        <row r="12">
          <cell r="C12">
            <v>7</v>
          </cell>
          <cell r="D12" t="str">
            <v>金融区</v>
          </cell>
        </row>
        <row r="16">
          <cell r="C16" t="str">
            <v>编号</v>
          </cell>
          <cell r="D16" t="str">
            <v>帮派</v>
          </cell>
        </row>
        <row r="17">
          <cell r="C17">
            <v>1</v>
          </cell>
          <cell r="D17" t="str">
            <v>沃尔夫兄弟</v>
          </cell>
        </row>
        <row r="18">
          <cell r="C18">
            <v>2</v>
          </cell>
          <cell r="D18" t="str">
            <v>四联会</v>
          </cell>
        </row>
        <row r="19">
          <cell r="C19">
            <v>3</v>
          </cell>
          <cell r="D19" t="str">
            <v>佩里尼黑手党</v>
          </cell>
        </row>
        <row r="20">
          <cell r="C20">
            <v>4</v>
          </cell>
          <cell r="D20" t="str">
            <v>堕落摩托帮</v>
          </cell>
        </row>
        <row r="21">
          <cell r="C21">
            <v>5</v>
          </cell>
          <cell r="D21" t="str">
            <v>沃森家族</v>
          </cell>
        </row>
        <row r="22">
          <cell r="C22">
            <v>6</v>
          </cell>
          <cell r="D22" t="str">
            <v>钻石联盟</v>
          </cell>
        </row>
        <row r="26">
          <cell r="C26" t="str">
            <v>类型</v>
          </cell>
        </row>
        <row r="27">
          <cell r="C27" t="str">
            <v>编号</v>
          </cell>
          <cell r="D27" t="str">
            <v>类型</v>
          </cell>
        </row>
        <row r="27">
          <cell r="AB27">
            <v>1</v>
          </cell>
          <cell r="AC27" t="str">
            <v>猴子</v>
          </cell>
        </row>
        <row r="28">
          <cell r="C28">
            <v>1</v>
          </cell>
          <cell r="D28" t="str">
            <v>喽啰-1</v>
          </cell>
        </row>
        <row r="28">
          <cell r="AB28">
            <v>2</v>
          </cell>
          <cell r="AC28" t="str">
            <v>秃鹫</v>
          </cell>
        </row>
        <row r="29">
          <cell r="C29">
            <v>2</v>
          </cell>
          <cell r="D29" t="str">
            <v>喽啰-2</v>
          </cell>
        </row>
        <row r="29">
          <cell r="AB29">
            <v>3</v>
          </cell>
          <cell r="AC29" t="str">
            <v>鳄鱼</v>
          </cell>
        </row>
        <row r="30">
          <cell r="C30">
            <v>3</v>
          </cell>
          <cell r="D30" t="str">
            <v>喽啰-3</v>
          </cell>
        </row>
        <row r="30">
          <cell r="AB30">
            <v>4</v>
          </cell>
          <cell r="AC30" t="str">
            <v>兔子</v>
          </cell>
        </row>
        <row r="31">
          <cell r="C31">
            <v>4</v>
          </cell>
          <cell r="D31" t="str">
            <v>骨干-1</v>
          </cell>
        </row>
        <row r="31">
          <cell r="AB31">
            <v>5</v>
          </cell>
          <cell r="AC31" t="str">
            <v>老虎</v>
          </cell>
        </row>
        <row r="32">
          <cell r="C32">
            <v>5</v>
          </cell>
          <cell r="D32" t="str">
            <v>骨干-2</v>
          </cell>
        </row>
        <row r="32">
          <cell r="AB32">
            <v>6</v>
          </cell>
          <cell r="AC32" t="str">
            <v>鸭子</v>
          </cell>
        </row>
        <row r="33">
          <cell r="C33">
            <v>6</v>
          </cell>
          <cell r="D33" t="str">
            <v>骨干-3</v>
          </cell>
        </row>
        <row r="33">
          <cell r="AB33">
            <v>7</v>
          </cell>
          <cell r="AC33" t="str">
            <v>孔雀</v>
          </cell>
        </row>
        <row r="34">
          <cell r="C34">
            <v>7</v>
          </cell>
          <cell r="D34" t="str">
            <v>头目-1</v>
          </cell>
        </row>
        <row r="34">
          <cell r="AB34">
            <v>8</v>
          </cell>
          <cell r="AC34" t="str">
            <v>鹦鹉</v>
          </cell>
        </row>
        <row r="35">
          <cell r="C35">
            <v>8</v>
          </cell>
          <cell r="D35" t="str">
            <v>头目-2</v>
          </cell>
        </row>
        <row r="35">
          <cell r="AB35">
            <v>9</v>
          </cell>
          <cell r="AC35" t="str">
            <v>蜥蜴</v>
          </cell>
        </row>
        <row r="36">
          <cell r="C36">
            <v>9</v>
          </cell>
          <cell r="D36" t="str">
            <v>头目-3</v>
          </cell>
        </row>
        <row r="36">
          <cell r="AB36">
            <v>10</v>
          </cell>
          <cell r="AC36" t="str">
            <v>猫咪</v>
          </cell>
        </row>
        <row r="37">
          <cell r="AB37">
            <v>11</v>
          </cell>
          <cell r="AC37" t="str">
            <v>狼</v>
          </cell>
        </row>
        <row r="38">
          <cell r="AB38">
            <v>12</v>
          </cell>
          <cell r="AC38" t="str">
            <v>老鹰</v>
          </cell>
        </row>
        <row r="39">
          <cell r="AB39">
            <v>13</v>
          </cell>
          <cell r="AC39" t="str">
            <v>企鹅</v>
          </cell>
        </row>
        <row r="40">
          <cell r="AB40">
            <v>14</v>
          </cell>
          <cell r="AC40" t="str">
            <v>猫头鹰</v>
          </cell>
        </row>
        <row r="41">
          <cell r="AB41">
            <v>15</v>
          </cell>
          <cell r="AC41" t="str">
            <v>大熊</v>
          </cell>
        </row>
        <row r="42">
          <cell r="AB42">
            <v>16</v>
          </cell>
          <cell r="AC42" t="str">
            <v>猩猩</v>
          </cell>
        </row>
        <row r="43">
          <cell r="AB43">
            <v>17</v>
          </cell>
          <cell r="AC43" t="str">
            <v>猎豹</v>
          </cell>
        </row>
        <row r="44">
          <cell r="AB44">
            <v>18</v>
          </cell>
          <cell r="AC44" t="str">
            <v>比特犬</v>
          </cell>
        </row>
        <row r="45">
          <cell r="AB45">
            <v>19</v>
          </cell>
          <cell r="AC45" t="str">
            <v>秋田犬</v>
          </cell>
        </row>
        <row r="46">
          <cell r="AB46">
            <v>20</v>
          </cell>
          <cell r="AC46" t="str">
            <v>熊猫</v>
          </cell>
        </row>
        <row r="47">
          <cell r="AB47">
            <v>21</v>
          </cell>
          <cell r="AC47" t="str">
            <v>犀牛</v>
          </cell>
        </row>
        <row r="48">
          <cell r="AB48">
            <v>22</v>
          </cell>
          <cell r="AC48" t="str">
            <v>海龟</v>
          </cell>
        </row>
        <row r="49">
          <cell r="AB49">
            <v>23</v>
          </cell>
          <cell r="AC49" t="str">
            <v>鲨鱼</v>
          </cell>
        </row>
        <row r="50">
          <cell r="AB50">
            <v>24</v>
          </cell>
          <cell r="AC50" t="str">
            <v>狐狸</v>
          </cell>
        </row>
        <row r="51">
          <cell r="AB51">
            <v>25</v>
          </cell>
          <cell r="AC51" t="str">
            <v>蛇</v>
          </cell>
        </row>
        <row r="52">
          <cell r="AB52">
            <v>26</v>
          </cell>
          <cell r="AC52" t="str">
            <v>狮子</v>
          </cell>
        </row>
        <row r="66">
          <cell r="C66" t="str">
            <v>场景类型</v>
          </cell>
        </row>
        <row r="67">
          <cell r="C67" t="str">
            <v>编号</v>
          </cell>
          <cell r="D67" t="str">
            <v>场景类型</v>
          </cell>
        </row>
        <row r="68">
          <cell r="C68">
            <v>1</v>
          </cell>
          <cell r="D68" t="str">
            <v>左右封闭</v>
          </cell>
        </row>
        <row r="69">
          <cell r="C69">
            <v>2</v>
          </cell>
          <cell r="D69" t="str">
            <v>上下封闭</v>
          </cell>
        </row>
        <row r="70">
          <cell r="C70">
            <v>3</v>
          </cell>
          <cell r="D70" t="str">
            <v>全封闭</v>
          </cell>
        </row>
        <row r="71">
          <cell r="C71">
            <v>4</v>
          </cell>
          <cell r="D71" t="str">
            <v>全开放</v>
          </cell>
        </row>
      </sheetData>
      <sheetData sheetId="3">
        <row r="14">
          <cell r="D14" t="str">
            <v>748*1277</v>
          </cell>
        </row>
        <row r="14">
          <cell r="M14" t="str">
            <v>角色初始边长</v>
          </cell>
        </row>
        <row r="16">
          <cell r="D16" t="str">
            <v>初始尺寸</v>
          </cell>
        </row>
        <row r="16">
          <cell r="F16" t="str">
            <v>面积1</v>
          </cell>
          <cell r="G16" t="str">
            <v>比例1</v>
          </cell>
        </row>
        <row r="17">
          <cell r="D17" t="str">
            <v>43*50</v>
          </cell>
        </row>
        <row r="17">
          <cell r="F17">
            <v>2150</v>
          </cell>
        </row>
        <row r="25">
          <cell r="M25" t="str">
            <v>喽啰边长倍数</v>
          </cell>
        </row>
        <row r="26">
          <cell r="M26">
            <v>1.8</v>
          </cell>
        </row>
        <row r="30">
          <cell r="M30">
            <v>3.2</v>
          </cell>
        </row>
        <row r="34">
          <cell r="M34">
            <v>3.5</v>
          </cell>
        </row>
        <row r="39">
          <cell r="M39" t="str">
            <v>横坐标上限</v>
          </cell>
        </row>
        <row r="40">
          <cell r="M40" t="str">
            <v>场景宽度</v>
          </cell>
        </row>
        <row r="41">
          <cell r="D41" t="str">
            <v>59*37</v>
          </cell>
        </row>
        <row r="41">
          <cell r="F41">
            <v>2183</v>
          </cell>
          <cell r="G41">
            <v>1.0153488372093</v>
          </cell>
        </row>
        <row r="45">
          <cell r="D45" t="str">
            <v>66*44</v>
          </cell>
        </row>
        <row r="45">
          <cell r="F45">
            <v>2904</v>
          </cell>
          <cell r="G45">
            <v>1.3506976744186</v>
          </cell>
        </row>
        <row r="46">
          <cell r="M46" t="str">
            <v>视野比例</v>
          </cell>
        </row>
        <row r="47">
          <cell r="M47" t="str">
            <v>横纵比例</v>
          </cell>
        </row>
        <row r="49">
          <cell r="M49" t="str">
            <v>初始</v>
          </cell>
        </row>
        <row r="50">
          <cell r="M50">
            <v>1</v>
          </cell>
        </row>
        <row r="51">
          <cell r="M51">
            <v>2</v>
          </cell>
        </row>
        <row r="52">
          <cell r="M52">
            <v>3</v>
          </cell>
        </row>
        <row r="58">
          <cell r="F58" t="str">
            <v>spine命名</v>
          </cell>
        </row>
        <row r="76">
          <cell r="D76" t="str">
            <v>怪物ID</v>
          </cell>
        </row>
        <row r="76">
          <cell r="F76" t="str">
            <v>类型</v>
          </cell>
          <cell r="G76" t="str">
            <v>帮派</v>
          </cell>
        </row>
        <row r="76">
          <cell r="M76" t="str">
            <v>动物类</v>
          </cell>
        </row>
        <row r="77">
          <cell r="D77">
            <v>1011</v>
          </cell>
        </row>
        <row r="77">
          <cell r="F77" t="str">
            <v>喽啰-1</v>
          </cell>
          <cell r="G77" t="str">
            <v>沃尔夫兄弟</v>
          </cell>
        </row>
        <row r="77">
          <cell r="M77" t="str">
            <v>猴子</v>
          </cell>
        </row>
        <row r="77">
          <cell r="U77" t="str">
            <v>猴子1</v>
          </cell>
        </row>
        <row r="78">
          <cell r="D78">
            <v>1012</v>
          </cell>
        </row>
        <row r="78">
          <cell r="F78" t="str">
            <v>喽啰-1</v>
          </cell>
          <cell r="G78" t="str">
            <v>沃尔夫兄弟</v>
          </cell>
        </row>
        <row r="78">
          <cell r="M78" t="str">
            <v>秃鹫</v>
          </cell>
        </row>
        <row r="78">
          <cell r="U78" t="str">
            <v>秃鹫1</v>
          </cell>
        </row>
        <row r="79">
          <cell r="D79">
            <v>1013</v>
          </cell>
        </row>
        <row r="79">
          <cell r="F79" t="str">
            <v>喽啰-1</v>
          </cell>
          <cell r="G79" t="str">
            <v>沃尔夫兄弟</v>
          </cell>
        </row>
        <row r="79">
          <cell r="M79" t="str">
            <v>鳄鱼</v>
          </cell>
        </row>
        <row r="79">
          <cell r="U79" t="str">
            <v>鳄鱼1</v>
          </cell>
        </row>
        <row r="80">
          <cell r="D80">
            <v>1021</v>
          </cell>
        </row>
        <row r="80">
          <cell r="F80" t="str">
            <v>喽啰-2</v>
          </cell>
          <cell r="G80" t="str">
            <v>沃尔夫兄弟</v>
          </cell>
        </row>
        <row r="80">
          <cell r="M80" t="str">
            <v>鳄鱼</v>
          </cell>
        </row>
        <row r="80">
          <cell r="U80" t="str">
            <v>鳄鱼2</v>
          </cell>
        </row>
        <row r="81">
          <cell r="D81">
            <v>1022</v>
          </cell>
        </row>
        <row r="81">
          <cell r="F81" t="str">
            <v>喽啰-2</v>
          </cell>
          <cell r="G81" t="str">
            <v>沃尔夫兄弟</v>
          </cell>
        </row>
        <row r="81">
          <cell r="M81" t="str">
            <v>猴子</v>
          </cell>
        </row>
        <row r="81">
          <cell r="U81" t="str">
            <v>猴子2</v>
          </cell>
        </row>
        <row r="82">
          <cell r="D82">
            <v>1023</v>
          </cell>
        </row>
        <row r="82">
          <cell r="F82" t="str">
            <v>喽啰-2</v>
          </cell>
          <cell r="G82" t="str">
            <v>沃尔夫兄弟</v>
          </cell>
        </row>
        <row r="82">
          <cell r="M82" t="str">
            <v>秃鹫</v>
          </cell>
        </row>
        <row r="82">
          <cell r="U82" t="str">
            <v>秃鹫2</v>
          </cell>
        </row>
        <row r="83">
          <cell r="D83">
            <v>1031</v>
          </cell>
        </row>
        <row r="83">
          <cell r="F83" t="str">
            <v>喽啰-3</v>
          </cell>
          <cell r="G83" t="str">
            <v>沃尔夫兄弟</v>
          </cell>
        </row>
        <row r="83">
          <cell r="M83" t="str">
            <v>猴子</v>
          </cell>
        </row>
        <row r="83">
          <cell r="U83" t="str">
            <v>猴子3</v>
          </cell>
        </row>
        <row r="84">
          <cell r="D84">
            <v>1032</v>
          </cell>
        </row>
        <row r="84">
          <cell r="F84" t="str">
            <v>喽啰-3</v>
          </cell>
          <cell r="G84" t="str">
            <v>沃尔夫兄弟</v>
          </cell>
        </row>
        <row r="84">
          <cell r="M84" t="str">
            <v>鳄鱼</v>
          </cell>
        </row>
        <row r="84">
          <cell r="U84" t="str">
            <v>鳄鱼3</v>
          </cell>
        </row>
        <row r="85">
          <cell r="D85">
            <v>1033</v>
          </cell>
        </row>
        <row r="85">
          <cell r="F85" t="str">
            <v>喽啰-3</v>
          </cell>
          <cell r="G85" t="str">
            <v>沃尔夫兄弟</v>
          </cell>
        </row>
        <row r="85">
          <cell r="M85" t="str">
            <v>秃鹫</v>
          </cell>
        </row>
        <row r="85">
          <cell r="U85" t="str">
            <v>秃鹫3</v>
          </cell>
        </row>
        <row r="86">
          <cell r="D86">
            <v>1501</v>
          </cell>
        </row>
        <row r="86">
          <cell r="F86" t="str">
            <v>头目-1</v>
          </cell>
          <cell r="G86" t="str">
            <v>沃尔夫兄弟</v>
          </cell>
        </row>
        <row r="86">
          <cell r="M86" t="str">
            <v>猩猩</v>
          </cell>
        </row>
        <row r="86">
          <cell r="U86" t="str">
            <v/>
          </cell>
        </row>
        <row r="87">
          <cell r="D87">
            <v>1502</v>
          </cell>
        </row>
        <row r="87">
          <cell r="F87" t="str">
            <v>头目-2</v>
          </cell>
          <cell r="G87" t="str">
            <v>沃尔夫兄弟</v>
          </cell>
        </row>
        <row r="87">
          <cell r="M87" t="str">
            <v>猎豹</v>
          </cell>
        </row>
        <row r="87">
          <cell r="U87" t="str">
            <v/>
          </cell>
        </row>
        <row r="88">
          <cell r="D88">
            <v>1503</v>
          </cell>
        </row>
        <row r="88">
          <cell r="F88" t="str">
            <v>头目-3</v>
          </cell>
          <cell r="G88" t="str">
            <v>沃尔夫兄弟</v>
          </cell>
        </row>
        <row r="88">
          <cell r="M88" t="str">
            <v>比特犬</v>
          </cell>
        </row>
        <row r="88">
          <cell r="U88" t="str">
            <v/>
          </cell>
        </row>
        <row r="89">
          <cell r="D89">
            <v>2011</v>
          </cell>
        </row>
        <row r="89">
          <cell r="F89" t="str">
            <v>喽啰-1</v>
          </cell>
          <cell r="G89" t="str">
            <v>四联会</v>
          </cell>
        </row>
        <row r="89">
          <cell r="M89" t="str">
            <v>兔子</v>
          </cell>
        </row>
        <row r="89">
          <cell r="U89" t="str">
            <v>兔子1</v>
          </cell>
        </row>
        <row r="90">
          <cell r="D90">
            <v>2012</v>
          </cell>
        </row>
        <row r="90">
          <cell r="F90" t="str">
            <v>喽啰-1</v>
          </cell>
          <cell r="G90" t="str">
            <v>四联会</v>
          </cell>
        </row>
        <row r="90">
          <cell r="M90" t="str">
            <v>老虎</v>
          </cell>
        </row>
        <row r="90">
          <cell r="U90" t="str">
            <v>老虎1</v>
          </cell>
        </row>
        <row r="91">
          <cell r="D91">
            <v>2013</v>
          </cell>
        </row>
        <row r="91">
          <cell r="F91" t="str">
            <v>喽啰-1</v>
          </cell>
          <cell r="G91" t="str">
            <v>四联会</v>
          </cell>
        </row>
        <row r="91">
          <cell r="M91" t="str">
            <v>鸭子</v>
          </cell>
        </row>
        <row r="91">
          <cell r="U91" t="str">
            <v>鸭子1</v>
          </cell>
        </row>
        <row r="92">
          <cell r="D92">
            <v>2021</v>
          </cell>
        </row>
        <row r="92">
          <cell r="F92" t="str">
            <v>喽啰-2</v>
          </cell>
          <cell r="G92" t="str">
            <v>四联会</v>
          </cell>
        </row>
        <row r="92">
          <cell r="M92" t="str">
            <v>老虎</v>
          </cell>
        </row>
        <row r="92">
          <cell r="U92" t="str">
            <v>老虎2</v>
          </cell>
        </row>
        <row r="93">
          <cell r="D93">
            <v>2022</v>
          </cell>
        </row>
        <row r="93">
          <cell r="F93" t="str">
            <v>喽啰-2</v>
          </cell>
          <cell r="G93" t="str">
            <v>四联会</v>
          </cell>
        </row>
        <row r="93">
          <cell r="M93" t="str">
            <v>兔子</v>
          </cell>
        </row>
        <row r="93">
          <cell r="U93" t="str">
            <v>兔子2</v>
          </cell>
        </row>
        <row r="94">
          <cell r="D94">
            <v>2023</v>
          </cell>
        </row>
        <row r="94">
          <cell r="F94" t="str">
            <v>喽啰-2</v>
          </cell>
          <cell r="G94" t="str">
            <v>四联会</v>
          </cell>
        </row>
        <row r="94">
          <cell r="M94" t="str">
            <v>兔子</v>
          </cell>
        </row>
        <row r="94">
          <cell r="U94" t="str">
            <v>兔子3</v>
          </cell>
        </row>
        <row r="95">
          <cell r="D95">
            <v>2031</v>
          </cell>
        </row>
        <row r="95">
          <cell r="F95" t="str">
            <v>喽啰-3</v>
          </cell>
          <cell r="G95" t="str">
            <v>四联会</v>
          </cell>
        </row>
        <row r="95">
          <cell r="M95" t="str">
            <v>鸭子</v>
          </cell>
        </row>
        <row r="95">
          <cell r="U95" t="str">
            <v>鸭子2</v>
          </cell>
        </row>
        <row r="96">
          <cell r="D96">
            <v>2032</v>
          </cell>
        </row>
        <row r="96">
          <cell r="F96" t="str">
            <v>喽啰-3</v>
          </cell>
          <cell r="G96" t="str">
            <v>四联会</v>
          </cell>
        </row>
        <row r="96">
          <cell r="M96" t="str">
            <v>老虎</v>
          </cell>
        </row>
        <row r="96">
          <cell r="U96" t="str">
            <v>老虎3</v>
          </cell>
        </row>
        <row r="97">
          <cell r="D97">
            <v>2033</v>
          </cell>
        </row>
        <row r="97">
          <cell r="F97" t="str">
            <v>喽啰-3</v>
          </cell>
          <cell r="G97" t="str">
            <v>四联会</v>
          </cell>
        </row>
        <row r="97">
          <cell r="M97" t="str">
            <v>鸭子</v>
          </cell>
        </row>
        <row r="97">
          <cell r="U97" t="str">
            <v>鸭子3</v>
          </cell>
        </row>
        <row r="98">
          <cell r="D98">
            <v>2501</v>
          </cell>
        </row>
        <row r="98">
          <cell r="F98" t="str">
            <v>头目-1</v>
          </cell>
          <cell r="G98" t="str">
            <v>四联会</v>
          </cell>
        </row>
        <row r="98">
          <cell r="M98" t="str">
            <v>猴子</v>
          </cell>
        </row>
        <row r="98">
          <cell r="U98" t="str">
            <v>猴子4</v>
          </cell>
        </row>
        <row r="99">
          <cell r="D99">
            <v>2502</v>
          </cell>
        </row>
        <row r="99">
          <cell r="F99" t="str">
            <v>头目-2</v>
          </cell>
          <cell r="G99" t="str">
            <v>四联会</v>
          </cell>
        </row>
        <row r="99">
          <cell r="M99" t="str">
            <v>秋田犬</v>
          </cell>
        </row>
        <row r="99">
          <cell r="U99" t="str">
            <v/>
          </cell>
        </row>
        <row r="100">
          <cell r="D100">
            <v>2503</v>
          </cell>
        </row>
        <row r="100">
          <cell r="F100" t="str">
            <v>头目-3</v>
          </cell>
          <cell r="G100" t="str">
            <v>四联会</v>
          </cell>
        </row>
        <row r="100">
          <cell r="M100" t="str">
            <v>熊猫</v>
          </cell>
        </row>
        <row r="100">
          <cell r="U100" t="str">
            <v/>
          </cell>
        </row>
        <row r="101">
          <cell r="D101">
            <v>3011</v>
          </cell>
        </row>
        <row r="101">
          <cell r="F101" t="str">
            <v>喽啰-1</v>
          </cell>
          <cell r="G101" t="str">
            <v>佩里尼黑手党</v>
          </cell>
        </row>
        <row r="101">
          <cell r="M101" t="str">
            <v>狼</v>
          </cell>
        </row>
        <row r="101">
          <cell r="U101" t="str">
            <v/>
          </cell>
        </row>
        <row r="102">
          <cell r="D102">
            <v>3012</v>
          </cell>
        </row>
        <row r="102">
          <cell r="F102" t="str">
            <v>喽啰-1</v>
          </cell>
          <cell r="G102" t="str">
            <v>佩里尼黑手党</v>
          </cell>
        </row>
        <row r="102">
          <cell r="M102" t="str">
            <v>狼</v>
          </cell>
        </row>
        <row r="102">
          <cell r="U102" t="str">
            <v/>
          </cell>
        </row>
        <row r="103">
          <cell r="D103">
            <v>3013</v>
          </cell>
        </row>
        <row r="103">
          <cell r="F103" t="str">
            <v>喽啰-1</v>
          </cell>
          <cell r="G103" t="str">
            <v>佩里尼黑手党</v>
          </cell>
        </row>
        <row r="103">
          <cell r="M103" t="str">
            <v>老鹰</v>
          </cell>
        </row>
        <row r="103">
          <cell r="U103" t="str">
            <v/>
          </cell>
        </row>
        <row r="104">
          <cell r="D104">
            <v>3021</v>
          </cell>
        </row>
        <row r="104">
          <cell r="F104" t="str">
            <v>喽啰-2</v>
          </cell>
          <cell r="G104" t="str">
            <v>佩里尼黑手党</v>
          </cell>
        </row>
        <row r="104">
          <cell r="M104" t="str">
            <v>狼</v>
          </cell>
        </row>
        <row r="104">
          <cell r="U104" t="str">
            <v/>
          </cell>
        </row>
        <row r="105">
          <cell r="D105">
            <v>3022</v>
          </cell>
        </row>
        <row r="105">
          <cell r="F105" t="str">
            <v>喽啰-2</v>
          </cell>
          <cell r="G105" t="str">
            <v>佩里尼黑手党</v>
          </cell>
        </row>
        <row r="105">
          <cell r="M105" t="str">
            <v>猫咪</v>
          </cell>
        </row>
        <row r="105">
          <cell r="U105" t="str">
            <v/>
          </cell>
        </row>
        <row r="106">
          <cell r="D106">
            <v>3023</v>
          </cell>
        </row>
        <row r="106">
          <cell r="F106" t="str">
            <v>喽啰-2</v>
          </cell>
          <cell r="G106" t="str">
            <v>佩里尼黑手党</v>
          </cell>
        </row>
        <row r="106">
          <cell r="M106" t="str">
            <v>猫咪</v>
          </cell>
        </row>
        <row r="106">
          <cell r="U106" t="str">
            <v/>
          </cell>
        </row>
        <row r="107">
          <cell r="D107">
            <v>3031</v>
          </cell>
        </row>
        <row r="107">
          <cell r="F107" t="str">
            <v>喽啰-3</v>
          </cell>
          <cell r="G107" t="str">
            <v>佩里尼黑手党</v>
          </cell>
        </row>
        <row r="107">
          <cell r="M107" t="str">
            <v>猫咪</v>
          </cell>
        </row>
        <row r="107">
          <cell r="U107" t="str">
            <v/>
          </cell>
        </row>
        <row r="108">
          <cell r="D108">
            <v>3032</v>
          </cell>
        </row>
        <row r="108">
          <cell r="F108" t="str">
            <v>喽啰-3</v>
          </cell>
          <cell r="G108" t="str">
            <v>佩里尼黑手党</v>
          </cell>
        </row>
        <row r="108">
          <cell r="M108" t="str">
            <v>老鹰</v>
          </cell>
        </row>
        <row r="108">
          <cell r="U108" t="str">
            <v/>
          </cell>
        </row>
        <row r="109">
          <cell r="D109">
            <v>3033</v>
          </cell>
        </row>
        <row r="109">
          <cell r="F109" t="str">
            <v>喽啰-3</v>
          </cell>
          <cell r="G109" t="str">
            <v>佩里尼黑手党</v>
          </cell>
        </row>
        <row r="109">
          <cell r="M109" t="str">
            <v>狼</v>
          </cell>
        </row>
        <row r="109">
          <cell r="U109" t="str">
            <v/>
          </cell>
        </row>
        <row r="110">
          <cell r="D110">
            <v>3501</v>
          </cell>
        </row>
        <row r="110">
          <cell r="F110" t="str">
            <v>头目-1</v>
          </cell>
          <cell r="G110" t="str">
            <v>佩里尼黑手党</v>
          </cell>
        </row>
        <row r="110">
          <cell r="M110" t="str">
            <v>犀牛</v>
          </cell>
        </row>
        <row r="110">
          <cell r="U110" t="str">
            <v/>
          </cell>
        </row>
        <row r="111">
          <cell r="D111">
            <v>3502</v>
          </cell>
        </row>
        <row r="111">
          <cell r="F111" t="str">
            <v>头目-2</v>
          </cell>
          <cell r="G111" t="str">
            <v>佩里尼黑手党</v>
          </cell>
        </row>
        <row r="111">
          <cell r="M111" t="str">
            <v>兔子</v>
          </cell>
        </row>
        <row r="111">
          <cell r="U111" t="str">
            <v>兔子4</v>
          </cell>
        </row>
        <row r="112">
          <cell r="D112">
            <v>3503</v>
          </cell>
        </row>
        <row r="112">
          <cell r="F112" t="str">
            <v>头目-3</v>
          </cell>
          <cell r="G112" t="str">
            <v>佩里尼黑手党</v>
          </cell>
        </row>
        <row r="112">
          <cell r="M112" t="str">
            <v>狼</v>
          </cell>
        </row>
        <row r="112">
          <cell r="U112" t="str">
            <v/>
          </cell>
        </row>
        <row r="113">
          <cell r="D113">
            <v>4011</v>
          </cell>
        </row>
        <row r="113">
          <cell r="F113" t="str">
            <v>喽啰-1</v>
          </cell>
          <cell r="G113" t="str">
            <v>堕落摩托帮</v>
          </cell>
        </row>
        <row r="113">
          <cell r="M113" t="str">
            <v>孔雀</v>
          </cell>
        </row>
        <row r="113">
          <cell r="U113" t="str">
            <v>孔雀1</v>
          </cell>
        </row>
        <row r="114">
          <cell r="D114">
            <v>4012</v>
          </cell>
        </row>
        <row r="114">
          <cell r="F114" t="str">
            <v>喽啰-1</v>
          </cell>
          <cell r="G114" t="str">
            <v>堕落摩托帮</v>
          </cell>
        </row>
        <row r="114">
          <cell r="M114" t="str">
            <v>孔雀</v>
          </cell>
        </row>
        <row r="114">
          <cell r="U114" t="str">
            <v>孔雀2</v>
          </cell>
        </row>
        <row r="115">
          <cell r="D115">
            <v>4013</v>
          </cell>
        </row>
        <row r="115">
          <cell r="F115" t="str">
            <v>喽啰-1</v>
          </cell>
          <cell r="G115" t="str">
            <v>堕落摩托帮</v>
          </cell>
        </row>
        <row r="115">
          <cell r="M115" t="str">
            <v>鹦鹉</v>
          </cell>
        </row>
        <row r="115">
          <cell r="U115" t="str">
            <v>鹦鹉1</v>
          </cell>
        </row>
        <row r="116">
          <cell r="D116">
            <v>4021</v>
          </cell>
        </row>
        <row r="116">
          <cell r="F116" t="str">
            <v>喽啰-2</v>
          </cell>
          <cell r="G116" t="str">
            <v>堕落摩托帮</v>
          </cell>
        </row>
        <row r="116">
          <cell r="M116" t="str">
            <v>鹦鹉</v>
          </cell>
        </row>
        <row r="116">
          <cell r="U116" t="str">
            <v>鹦鹉2</v>
          </cell>
        </row>
        <row r="117">
          <cell r="D117">
            <v>4022</v>
          </cell>
        </row>
        <row r="117">
          <cell r="F117" t="str">
            <v>喽啰-2</v>
          </cell>
          <cell r="G117" t="str">
            <v>堕落摩托帮</v>
          </cell>
        </row>
        <row r="117">
          <cell r="M117" t="str">
            <v>蜥蜴</v>
          </cell>
        </row>
        <row r="117">
          <cell r="U117" t="str">
            <v>蜥蜴1</v>
          </cell>
        </row>
        <row r="118">
          <cell r="D118">
            <v>4023</v>
          </cell>
        </row>
        <row r="118">
          <cell r="F118" t="str">
            <v>喽啰-2</v>
          </cell>
          <cell r="G118" t="str">
            <v>堕落摩托帮</v>
          </cell>
        </row>
        <row r="118">
          <cell r="M118" t="str">
            <v>蜥蜴</v>
          </cell>
        </row>
        <row r="118">
          <cell r="U118" t="str">
            <v>蜥蜴2</v>
          </cell>
        </row>
        <row r="119">
          <cell r="D119">
            <v>4031</v>
          </cell>
        </row>
        <row r="119">
          <cell r="F119" t="str">
            <v>喽啰-3</v>
          </cell>
          <cell r="G119" t="str">
            <v>堕落摩托帮</v>
          </cell>
        </row>
        <row r="119">
          <cell r="M119" t="str">
            <v>蜥蜴</v>
          </cell>
        </row>
        <row r="119">
          <cell r="U119" t="str">
            <v>蜥蜴3</v>
          </cell>
        </row>
        <row r="120">
          <cell r="D120">
            <v>4032</v>
          </cell>
        </row>
        <row r="120">
          <cell r="F120" t="str">
            <v>喽啰-3</v>
          </cell>
          <cell r="G120" t="str">
            <v>堕落摩托帮</v>
          </cell>
        </row>
        <row r="120">
          <cell r="M120" t="str">
            <v>孔雀</v>
          </cell>
        </row>
        <row r="120">
          <cell r="U120" t="str">
            <v>孔雀3</v>
          </cell>
        </row>
        <row r="121">
          <cell r="D121">
            <v>4033</v>
          </cell>
        </row>
        <row r="121">
          <cell r="F121" t="str">
            <v>喽啰-3</v>
          </cell>
          <cell r="G121" t="str">
            <v>堕落摩托帮</v>
          </cell>
        </row>
        <row r="121">
          <cell r="M121" t="str">
            <v>鹦鹉</v>
          </cell>
        </row>
        <row r="121">
          <cell r="U121" t="str">
            <v>鹦鹉3</v>
          </cell>
        </row>
        <row r="122">
          <cell r="D122">
            <v>4501</v>
          </cell>
        </row>
        <row r="122">
          <cell r="F122" t="str">
            <v>头目-1</v>
          </cell>
          <cell r="G122" t="str">
            <v>堕落摩托帮</v>
          </cell>
        </row>
        <row r="122">
          <cell r="M122" t="str">
            <v>海龟</v>
          </cell>
        </row>
        <row r="122">
          <cell r="U122" t="str">
            <v/>
          </cell>
        </row>
        <row r="123">
          <cell r="D123">
            <v>4502</v>
          </cell>
        </row>
        <row r="123">
          <cell r="F123" t="str">
            <v>头目-2</v>
          </cell>
          <cell r="G123" t="str">
            <v>堕落摩托帮</v>
          </cell>
        </row>
        <row r="123">
          <cell r="M123" t="str">
            <v>鲨鱼</v>
          </cell>
        </row>
        <row r="123">
          <cell r="U123" t="str">
            <v/>
          </cell>
        </row>
        <row r="124">
          <cell r="D124">
            <v>4503</v>
          </cell>
        </row>
        <row r="124">
          <cell r="F124" t="str">
            <v>头目-3</v>
          </cell>
          <cell r="G124" t="str">
            <v>堕落摩托帮</v>
          </cell>
        </row>
        <row r="124">
          <cell r="M124" t="str">
            <v>犀牛</v>
          </cell>
        </row>
        <row r="124">
          <cell r="U124" t="str">
            <v/>
          </cell>
        </row>
        <row r="125">
          <cell r="D125">
            <v>5011</v>
          </cell>
        </row>
        <row r="125">
          <cell r="F125" t="str">
            <v>喽啰-1</v>
          </cell>
          <cell r="G125" t="str">
            <v>沃森家族</v>
          </cell>
        </row>
        <row r="125">
          <cell r="M125" t="str">
            <v>猫头鹰</v>
          </cell>
        </row>
        <row r="125">
          <cell r="U125" t="str">
            <v/>
          </cell>
        </row>
        <row r="126">
          <cell r="D126">
            <v>5012</v>
          </cell>
        </row>
        <row r="126">
          <cell r="F126" t="str">
            <v>喽啰-1</v>
          </cell>
          <cell r="G126" t="str">
            <v>沃森家族</v>
          </cell>
        </row>
        <row r="126">
          <cell r="M126" t="str">
            <v>大熊</v>
          </cell>
        </row>
        <row r="126">
          <cell r="U126" t="str">
            <v/>
          </cell>
        </row>
        <row r="127">
          <cell r="D127">
            <v>5013</v>
          </cell>
        </row>
        <row r="127">
          <cell r="F127" t="str">
            <v>喽啰-1</v>
          </cell>
          <cell r="G127" t="str">
            <v>沃森家族</v>
          </cell>
        </row>
        <row r="127">
          <cell r="M127" t="str">
            <v>猫头鹰</v>
          </cell>
        </row>
        <row r="127">
          <cell r="U127" t="str">
            <v/>
          </cell>
        </row>
        <row r="128">
          <cell r="D128">
            <v>5021</v>
          </cell>
        </row>
        <row r="128">
          <cell r="F128" t="str">
            <v>喽啰-2</v>
          </cell>
          <cell r="G128" t="str">
            <v>沃森家族</v>
          </cell>
        </row>
        <row r="128">
          <cell r="M128" t="str">
            <v>企鹅</v>
          </cell>
        </row>
        <row r="128">
          <cell r="U128" t="str">
            <v/>
          </cell>
        </row>
        <row r="129">
          <cell r="D129">
            <v>5022</v>
          </cell>
        </row>
        <row r="129">
          <cell r="F129" t="str">
            <v>喽啰-2</v>
          </cell>
          <cell r="G129" t="str">
            <v>沃森家族</v>
          </cell>
        </row>
        <row r="129">
          <cell r="M129" t="str">
            <v>大熊</v>
          </cell>
        </row>
        <row r="129">
          <cell r="U129" t="str">
            <v/>
          </cell>
        </row>
        <row r="130">
          <cell r="D130">
            <v>5023</v>
          </cell>
        </row>
        <row r="130">
          <cell r="F130" t="str">
            <v>喽啰-2</v>
          </cell>
          <cell r="G130" t="str">
            <v>沃森家族</v>
          </cell>
        </row>
        <row r="130">
          <cell r="M130" t="str">
            <v>猫头鹰</v>
          </cell>
        </row>
        <row r="130">
          <cell r="U130" t="str">
            <v/>
          </cell>
        </row>
        <row r="131">
          <cell r="D131">
            <v>5031</v>
          </cell>
        </row>
        <row r="131">
          <cell r="F131" t="str">
            <v>喽啰-3</v>
          </cell>
          <cell r="G131" t="str">
            <v>沃森家族</v>
          </cell>
        </row>
        <row r="131">
          <cell r="M131" t="str">
            <v>企鹅</v>
          </cell>
        </row>
        <row r="131">
          <cell r="U131" t="str">
            <v/>
          </cell>
        </row>
        <row r="132">
          <cell r="D132">
            <v>5032</v>
          </cell>
        </row>
        <row r="132">
          <cell r="F132" t="str">
            <v>喽啰-3</v>
          </cell>
          <cell r="G132" t="str">
            <v>沃森家族</v>
          </cell>
        </row>
        <row r="132">
          <cell r="M132" t="str">
            <v>大熊</v>
          </cell>
        </row>
        <row r="132">
          <cell r="U132" t="str">
            <v/>
          </cell>
        </row>
        <row r="133">
          <cell r="D133">
            <v>5033</v>
          </cell>
        </row>
        <row r="133">
          <cell r="F133" t="str">
            <v>喽啰-3</v>
          </cell>
          <cell r="G133" t="str">
            <v>沃森家族</v>
          </cell>
        </row>
        <row r="133">
          <cell r="M133" t="str">
            <v>企鹅</v>
          </cell>
        </row>
        <row r="133">
          <cell r="U133" t="str">
            <v/>
          </cell>
        </row>
        <row r="134">
          <cell r="D134">
            <v>5501</v>
          </cell>
        </row>
        <row r="134">
          <cell r="F134" t="str">
            <v>头目-1</v>
          </cell>
          <cell r="G134" t="str">
            <v>沃森家族</v>
          </cell>
        </row>
        <row r="134">
          <cell r="M134" t="str">
            <v>狐狸</v>
          </cell>
        </row>
        <row r="134">
          <cell r="U134" t="str">
            <v/>
          </cell>
        </row>
        <row r="135">
          <cell r="D135">
            <v>5502</v>
          </cell>
        </row>
        <row r="135">
          <cell r="F135" t="str">
            <v>头目-2</v>
          </cell>
          <cell r="G135" t="str">
            <v>沃森家族</v>
          </cell>
        </row>
        <row r="135">
          <cell r="M135" t="str">
            <v>蛇</v>
          </cell>
        </row>
        <row r="135">
          <cell r="U135" t="str">
            <v/>
          </cell>
        </row>
        <row r="136">
          <cell r="D136">
            <v>5503</v>
          </cell>
        </row>
        <row r="136">
          <cell r="F136" t="str">
            <v>头目-3</v>
          </cell>
          <cell r="G136" t="str">
            <v>沃森家族</v>
          </cell>
        </row>
        <row r="136">
          <cell r="M136" t="str">
            <v>狮子</v>
          </cell>
        </row>
        <row r="136">
          <cell r="U136" t="str">
            <v/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eapon|武器"/>
      <sheetName val="player_weapon_index|武器挂载"/>
      <sheetName val="怪物武器挂载坐标辅助表"/>
      <sheetName val="角色武器配置辅助表"/>
    </sheetNames>
    <sheetDataSet>
      <sheetData sheetId="0"/>
      <sheetData sheetId="1"/>
      <sheetData sheetId="2">
        <row r="1">
          <cell r="A1" t="str">
            <v>基础数据(猴子)</v>
          </cell>
        </row>
        <row r="1">
          <cell r="O1" t="str">
            <v>spine命名</v>
          </cell>
        </row>
        <row r="1">
          <cell r="V1" t="str">
            <v>模型相对坐标数据</v>
          </cell>
        </row>
        <row r="1">
          <cell r="AB1" t="str">
            <v>碰撞盒数据</v>
          </cell>
        </row>
        <row r="2">
          <cell r="A2" t="str">
            <v>武器id</v>
          </cell>
        </row>
        <row r="2">
          <cell r="C2" t="str">
            <v>x坐标</v>
          </cell>
          <cell r="D2" t="str">
            <v>y坐标</v>
          </cell>
          <cell r="E2" t="str">
            <v>相对大小</v>
          </cell>
          <cell r="F2" t="str">
            <v>偏移角度</v>
          </cell>
        </row>
        <row r="2">
          <cell r="O2" t="str">
            <v>动物种类</v>
          </cell>
          <cell r="P2" t="str">
            <v>spine命名</v>
          </cell>
        </row>
        <row r="2">
          <cell r="V2" t="str">
            <v>模型id</v>
          </cell>
        </row>
        <row r="2">
          <cell r="X2" t="str">
            <v>种类</v>
          </cell>
          <cell r="Y2" t="str">
            <v>x坐标</v>
          </cell>
          <cell r="Z2" t="str">
            <v>y坐标</v>
          </cell>
        </row>
        <row r="2">
          <cell r="AB2" t="str">
            <v>动物种类</v>
          </cell>
        </row>
        <row r="2">
          <cell r="AO2" t="str">
            <v>边长比例</v>
          </cell>
        </row>
        <row r="3">
          <cell r="A3">
            <v>101</v>
          </cell>
        </row>
        <row r="3">
          <cell r="C3">
            <v>-542</v>
          </cell>
          <cell r="D3">
            <v>-113</v>
          </cell>
          <cell r="E3">
            <v>11000</v>
          </cell>
          <cell r="F3">
            <v>0</v>
          </cell>
        </row>
        <row r="3">
          <cell r="O3" t="str">
            <v>猴子</v>
          </cell>
          <cell r="P3" t="str">
            <v>monkey</v>
          </cell>
        </row>
        <row r="3">
          <cell r="V3">
            <v>1011</v>
          </cell>
        </row>
        <row r="3">
          <cell r="X3" t="str">
            <v>猴子</v>
          </cell>
          <cell r="Y3">
            <v>0</v>
          </cell>
          <cell r="Z3">
            <v>0</v>
          </cell>
        </row>
        <row r="3">
          <cell r="AB3" t="str">
            <v>猴子</v>
          </cell>
        </row>
        <row r="3">
          <cell r="AO3">
            <v>10762</v>
          </cell>
        </row>
        <row r="4">
          <cell r="A4">
            <v>102</v>
          </cell>
        </row>
        <row r="4">
          <cell r="C4">
            <v>-405</v>
          </cell>
          <cell r="D4">
            <v>-128</v>
          </cell>
          <cell r="E4">
            <v>11000</v>
          </cell>
          <cell r="F4">
            <v>-10</v>
          </cell>
        </row>
        <row r="4">
          <cell r="O4" t="str">
            <v>秃鹫</v>
          </cell>
          <cell r="P4" t="str">
            <v>vulture</v>
          </cell>
        </row>
        <row r="4">
          <cell r="V4">
            <v>1012</v>
          </cell>
        </row>
        <row r="4">
          <cell r="X4" t="str">
            <v>秃鹫</v>
          </cell>
          <cell r="Y4">
            <v>-14</v>
          </cell>
          <cell r="Z4">
            <v>38</v>
          </cell>
        </row>
        <row r="4">
          <cell r="AB4" t="str">
            <v>秃鹫</v>
          </cell>
        </row>
        <row r="4">
          <cell r="AO4">
            <v>11016</v>
          </cell>
        </row>
        <row r="5">
          <cell r="A5">
            <v>103</v>
          </cell>
        </row>
        <row r="5">
          <cell r="C5">
            <v>-602</v>
          </cell>
          <cell r="D5">
            <v>-215</v>
          </cell>
          <cell r="E5">
            <v>10000</v>
          </cell>
          <cell r="F5">
            <v>-10</v>
          </cell>
        </row>
        <row r="5">
          <cell r="O5" t="str">
            <v>鳄鱼</v>
          </cell>
          <cell r="P5" t="str">
            <v>crocodile</v>
          </cell>
        </row>
        <row r="5">
          <cell r="V5">
            <v>1013</v>
          </cell>
        </row>
        <row r="5">
          <cell r="X5" t="str">
            <v>鳄鱼</v>
          </cell>
          <cell r="Y5">
            <v>-231</v>
          </cell>
          <cell r="Z5">
            <v>-45</v>
          </cell>
        </row>
        <row r="5">
          <cell r="AB5" t="str">
            <v>鳄鱼</v>
          </cell>
        </row>
        <row r="5">
          <cell r="AO5">
            <v>11186</v>
          </cell>
        </row>
        <row r="6">
          <cell r="A6">
            <v>104</v>
          </cell>
        </row>
        <row r="6">
          <cell r="C6">
            <v>-546</v>
          </cell>
          <cell r="D6">
            <v>-116</v>
          </cell>
          <cell r="E6">
            <v>11000</v>
          </cell>
          <cell r="F6">
            <v>0</v>
          </cell>
        </row>
        <row r="6">
          <cell r="O6" t="str">
            <v>兔子</v>
          </cell>
          <cell r="P6" t="str">
            <v>rabbit</v>
          </cell>
        </row>
        <row r="6">
          <cell r="V6">
            <v>1021</v>
          </cell>
        </row>
        <row r="6">
          <cell r="X6" t="str">
            <v>鳄鱼</v>
          </cell>
          <cell r="Y6">
            <v>-231</v>
          </cell>
          <cell r="Z6">
            <v>-45</v>
          </cell>
        </row>
        <row r="6">
          <cell r="AB6" t="str">
            <v>兔子</v>
          </cell>
        </row>
        <row r="6">
          <cell r="AO6">
            <v>10338</v>
          </cell>
        </row>
        <row r="7">
          <cell r="A7">
            <v>105</v>
          </cell>
        </row>
        <row r="7">
          <cell r="C7">
            <v>-447</v>
          </cell>
          <cell r="D7">
            <v>-145</v>
          </cell>
          <cell r="E7">
            <v>10000</v>
          </cell>
          <cell r="F7">
            <v>0</v>
          </cell>
        </row>
        <row r="7">
          <cell r="O7" t="str">
            <v>老虎</v>
          </cell>
          <cell r="P7" t="str">
            <v>tiger</v>
          </cell>
        </row>
        <row r="7">
          <cell r="V7">
            <v>1022</v>
          </cell>
        </row>
        <row r="7">
          <cell r="X7" t="str">
            <v>猴子</v>
          </cell>
          <cell r="Y7">
            <v>0</v>
          </cell>
          <cell r="Z7">
            <v>0</v>
          </cell>
        </row>
        <row r="7">
          <cell r="AB7" t="str">
            <v>老虎</v>
          </cell>
        </row>
        <row r="7">
          <cell r="AO7">
            <v>14915</v>
          </cell>
        </row>
        <row r="8">
          <cell r="A8">
            <v>106</v>
          </cell>
        </row>
        <row r="8">
          <cell r="C8">
            <v>-580</v>
          </cell>
          <cell r="D8">
            <v>-162</v>
          </cell>
          <cell r="E8">
            <v>8000</v>
          </cell>
          <cell r="F8">
            <v>0</v>
          </cell>
        </row>
        <row r="8">
          <cell r="O8" t="str">
            <v>鸭子</v>
          </cell>
          <cell r="P8" t="str">
            <v>duck</v>
          </cell>
        </row>
        <row r="8">
          <cell r="V8">
            <v>1023</v>
          </cell>
        </row>
        <row r="8">
          <cell r="X8" t="str">
            <v>秃鹫</v>
          </cell>
          <cell r="Y8">
            <v>-14</v>
          </cell>
          <cell r="Z8">
            <v>38</v>
          </cell>
        </row>
        <row r="8">
          <cell r="AB8" t="str">
            <v>鸭子</v>
          </cell>
        </row>
        <row r="8">
          <cell r="AO8">
            <v>13474</v>
          </cell>
        </row>
        <row r="9">
          <cell r="A9">
            <v>201</v>
          </cell>
        </row>
        <row r="9">
          <cell r="C9">
            <v>-378</v>
          </cell>
          <cell r="D9">
            <v>-69</v>
          </cell>
          <cell r="E9">
            <v>10000</v>
          </cell>
          <cell r="F9">
            <v>-25</v>
          </cell>
        </row>
        <row r="9">
          <cell r="O9" t="str">
            <v>孔雀</v>
          </cell>
          <cell r="P9" t="str">
            <v>peacock</v>
          </cell>
        </row>
        <row r="9">
          <cell r="V9">
            <v>1031</v>
          </cell>
        </row>
        <row r="9">
          <cell r="X9" t="str">
            <v>猴子</v>
          </cell>
          <cell r="Y9">
            <v>0</v>
          </cell>
          <cell r="Z9">
            <v>0</v>
          </cell>
        </row>
        <row r="9">
          <cell r="AB9" t="str">
            <v>孔雀</v>
          </cell>
        </row>
        <row r="9">
          <cell r="AO9">
            <v>13474</v>
          </cell>
        </row>
        <row r="10">
          <cell r="A10">
            <v>202</v>
          </cell>
        </row>
        <row r="10">
          <cell r="C10">
            <v>-347</v>
          </cell>
          <cell r="D10">
            <v>-134</v>
          </cell>
          <cell r="E10">
            <v>10000</v>
          </cell>
          <cell r="F10">
            <v>0</v>
          </cell>
        </row>
        <row r="10">
          <cell r="O10" t="str">
            <v>鹦鹉</v>
          </cell>
          <cell r="P10" t="str">
            <v>parrot</v>
          </cell>
        </row>
        <row r="10">
          <cell r="V10">
            <v>1032</v>
          </cell>
        </row>
        <row r="10">
          <cell r="X10" t="str">
            <v>鳄鱼</v>
          </cell>
          <cell r="Y10">
            <v>-231</v>
          </cell>
          <cell r="Z10">
            <v>-45</v>
          </cell>
        </row>
        <row r="10">
          <cell r="AB10" t="str">
            <v>鹦鹉</v>
          </cell>
        </row>
        <row r="10">
          <cell r="AO10">
            <v>9067</v>
          </cell>
        </row>
        <row r="11">
          <cell r="A11">
            <v>203</v>
          </cell>
        </row>
        <row r="11">
          <cell r="C11">
            <v>-390</v>
          </cell>
          <cell r="D11">
            <v>-164</v>
          </cell>
          <cell r="E11">
            <v>10000</v>
          </cell>
          <cell r="F11">
            <v>-10</v>
          </cell>
        </row>
        <row r="11">
          <cell r="O11" t="str">
            <v>蜥蜴</v>
          </cell>
          <cell r="P11" t="str">
            <v>lizard</v>
          </cell>
        </row>
        <row r="11">
          <cell r="V11">
            <v>1033</v>
          </cell>
        </row>
        <row r="11">
          <cell r="X11" t="str">
            <v>秃鹫</v>
          </cell>
          <cell r="Y11">
            <v>-14</v>
          </cell>
          <cell r="Z11">
            <v>38</v>
          </cell>
        </row>
        <row r="11">
          <cell r="AB11" t="str">
            <v>蜥蜴</v>
          </cell>
        </row>
        <row r="11">
          <cell r="AO11">
            <v>12627</v>
          </cell>
        </row>
        <row r="12">
          <cell r="A12">
            <v>204</v>
          </cell>
        </row>
        <row r="12">
          <cell r="C12">
            <v>-377</v>
          </cell>
          <cell r="D12">
            <v>-263</v>
          </cell>
          <cell r="E12">
            <v>5000</v>
          </cell>
          <cell r="F12">
            <v>0</v>
          </cell>
        </row>
        <row r="12">
          <cell r="V12">
            <v>2011</v>
          </cell>
        </row>
        <row r="12">
          <cell r="X12" t="str">
            <v>兔子</v>
          </cell>
          <cell r="Y12">
            <v>-85</v>
          </cell>
          <cell r="Z12">
            <v>40</v>
          </cell>
        </row>
        <row r="13">
          <cell r="A13">
            <v>205</v>
          </cell>
        </row>
        <row r="13">
          <cell r="C13">
            <v>-381</v>
          </cell>
          <cell r="D13">
            <v>-8</v>
          </cell>
          <cell r="E13">
            <v>10000</v>
          </cell>
          <cell r="F13">
            <v>-10</v>
          </cell>
        </row>
        <row r="13">
          <cell r="V13">
            <v>2012</v>
          </cell>
        </row>
        <row r="13">
          <cell r="X13" t="str">
            <v>老虎</v>
          </cell>
          <cell r="Y13">
            <v>-477</v>
          </cell>
          <cell r="Z13">
            <v>-10</v>
          </cell>
        </row>
        <row r="14">
          <cell r="A14">
            <v>206</v>
          </cell>
        </row>
        <row r="14">
          <cell r="C14">
            <v>-478</v>
          </cell>
          <cell r="D14">
            <v>-194</v>
          </cell>
          <cell r="E14">
            <v>7000</v>
          </cell>
          <cell r="F14">
            <v>150</v>
          </cell>
        </row>
        <row r="14">
          <cell r="V14">
            <v>2013</v>
          </cell>
        </row>
        <row r="14">
          <cell r="X14" t="str">
            <v>鸭子</v>
          </cell>
          <cell r="Y14">
            <v>-82</v>
          </cell>
          <cell r="Z14">
            <v>-12</v>
          </cell>
        </row>
        <row r="15">
          <cell r="A15">
            <v>207</v>
          </cell>
        </row>
        <row r="15">
          <cell r="C15">
            <v>-569</v>
          </cell>
          <cell r="D15">
            <v>-161</v>
          </cell>
          <cell r="E15">
            <v>10000</v>
          </cell>
          <cell r="F15">
            <v>15</v>
          </cell>
        </row>
        <row r="15">
          <cell r="V15">
            <v>2021</v>
          </cell>
        </row>
        <row r="15">
          <cell r="X15" t="str">
            <v>老虎</v>
          </cell>
          <cell r="Y15">
            <v>-477</v>
          </cell>
          <cell r="Z15">
            <v>-10</v>
          </cell>
        </row>
        <row r="16">
          <cell r="A16">
            <v>301</v>
          </cell>
        </row>
        <row r="16">
          <cell r="C16">
            <v>-451</v>
          </cell>
          <cell r="D16">
            <v>9</v>
          </cell>
          <cell r="E16">
            <v>10000</v>
          </cell>
          <cell r="F16">
            <v>0</v>
          </cell>
        </row>
        <row r="16">
          <cell r="V16">
            <v>2022</v>
          </cell>
        </row>
        <row r="16">
          <cell r="X16" t="str">
            <v>兔子</v>
          </cell>
          <cell r="Y16">
            <v>-85</v>
          </cell>
          <cell r="Z16">
            <v>40</v>
          </cell>
        </row>
        <row r="17">
          <cell r="A17">
            <v>302</v>
          </cell>
        </row>
        <row r="17">
          <cell r="C17">
            <v>-488</v>
          </cell>
          <cell r="D17">
            <v>-75</v>
          </cell>
          <cell r="E17">
            <v>9000</v>
          </cell>
          <cell r="F17">
            <v>0</v>
          </cell>
        </row>
        <row r="17">
          <cell r="V17">
            <v>2023</v>
          </cell>
        </row>
        <row r="17">
          <cell r="X17" t="str">
            <v>兔子</v>
          </cell>
          <cell r="Y17">
            <v>-85</v>
          </cell>
          <cell r="Z17">
            <v>40</v>
          </cell>
        </row>
        <row r="18">
          <cell r="A18">
            <v>303</v>
          </cell>
        </row>
        <row r="18">
          <cell r="C18">
            <v>-422</v>
          </cell>
          <cell r="D18">
            <v>-94</v>
          </cell>
          <cell r="E18">
            <v>10000</v>
          </cell>
          <cell r="F18">
            <v>0</v>
          </cell>
        </row>
        <row r="18">
          <cell r="V18">
            <v>2031</v>
          </cell>
        </row>
        <row r="18">
          <cell r="X18" t="str">
            <v>鸭子</v>
          </cell>
          <cell r="Y18">
            <v>-82</v>
          </cell>
          <cell r="Z18">
            <v>-12</v>
          </cell>
        </row>
        <row r="19">
          <cell r="A19">
            <v>304</v>
          </cell>
        </row>
        <row r="19">
          <cell r="C19">
            <v>-625</v>
          </cell>
          <cell r="D19">
            <v>-123</v>
          </cell>
          <cell r="E19">
            <v>10000</v>
          </cell>
          <cell r="F19">
            <v>5</v>
          </cell>
        </row>
        <row r="19">
          <cell r="V19">
            <v>2032</v>
          </cell>
        </row>
        <row r="19">
          <cell r="X19" t="str">
            <v>老虎</v>
          </cell>
          <cell r="Y19">
            <v>-477</v>
          </cell>
          <cell r="Z19">
            <v>-10</v>
          </cell>
        </row>
        <row r="19">
          <cell r="AB19" t="str">
            <v>动物种类</v>
          </cell>
        </row>
        <row r="19">
          <cell r="AO19" t="str">
            <v>边长比例</v>
          </cell>
        </row>
        <row r="20">
          <cell r="A20">
            <v>305</v>
          </cell>
        </row>
        <row r="20">
          <cell r="C20">
            <v>-578</v>
          </cell>
          <cell r="D20">
            <v>-265</v>
          </cell>
          <cell r="E20">
            <v>9000</v>
          </cell>
          <cell r="F20">
            <v>-25</v>
          </cell>
        </row>
        <row r="20">
          <cell r="V20">
            <v>2033</v>
          </cell>
        </row>
        <row r="20">
          <cell r="X20" t="str">
            <v>鸭子</v>
          </cell>
          <cell r="Y20">
            <v>-82</v>
          </cell>
          <cell r="Z20">
            <v>-12</v>
          </cell>
        </row>
        <row r="20">
          <cell r="AB20" t="str">
            <v>德里克</v>
          </cell>
        </row>
        <row r="20">
          <cell r="AO20">
            <v>30564</v>
          </cell>
        </row>
        <row r="21">
          <cell r="A21">
            <v>401</v>
          </cell>
        </row>
        <row r="21">
          <cell r="C21">
            <v>-449</v>
          </cell>
          <cell r="D21">
            <v>-247</v>
          </cell>
          <cell r="E21">
            <v>10000</v>
          </cell>
          <cell r="F21">
            <v>0</v>
          </cell>
        </row>
        <row r="21">
          <cell r="V21">
            <v>3011</v>
          </cell>
        </row>
        <row r="21">
          <cell r="X21" t="str">
            <v/>
          </cell>
          <cell r="Y21" t="str">
            <v>错误</v>
          </cell>
          <cell r="Z21" t="str">
            <v>错误</v>
          </cell>
        </row>
        <row r="21">
          <cell r="AB21" t="str">
            <v>伊莎贝拉</v>
          </cell>
        </row>
        <row r="21">
          <cell r="AO21">
            <v>29274</v>
          </cell>
        </row>
        <row r="22">
          <cell r="A22">
            <v>402</v>
          </cell>
        </row>
        <row r="22">
          <cell r="C22">
            <v>-455</v>
          </cell>
          <cell r="D22">
            <v>-241</v>
          </cell>
          <cell r="E22">
            <v>10000</v>
          </cell>
          <cell r="F22">
            <v>0</v>
          </cell>
        </row>
        <row r="22">
          <cell r="V22">
            <v>3012</v>
          </cell>
        </row>
        <row r="22">
          <cell r="X22" t="str">
            <v/>
          </cell>
          <cell r="Y22" t="str">
            <v>错误</v>
          </cell>
          <cell r="Z22" t="str">
            <v>错误</v>
          </cell>
        </row>
        <row r="22">
          <cell r="AB22" t="str">
            <v>拉斐尔·沃尔夫</v>
          </cell>
        </row>
        <row r="22">
          <cell r="AO22">
            <v>31451</v>
          </cell>
        </row>
        <row r="23">
          <cell r="A23">
            <v>403</v>
          </cell>
        </row>
        <row r="23">
          <cell r="C23">
            <v>-465</v>
          </cell>
          <cell r="D23">
            <v>-234</v>
          </cell>
          <cell r="E23">
            <v>10000</v>
          </cell>
          <cell r="F23">
            <v>0</v>
          </cell>
        </row>
        <row r="23">
          <cell r="V23">
            <v>3013</v>
          </cell>
        </row>
        <row r="23">
          <cell r="X23" t="str">
            <v/>
          </cell>
          <cell r="Y23" t="str">
            <v>错误</v>
          </cell>
          <cell r="Z23" t="str">
            <v>错误</v>
          </cell>
        </row>
        <row r="23">
          <cell r="AB23" t="str">
            <v>王三金</v>
          </cell>
        </row>
        <row r="23">
          <cell r="AO23">
            <v>29193</v>
          </cell>
        </row>
        <row r="24">
          <cell r="A24">
            <v>404</v>
          </cell>
        </row>
        <row r="24">
          <cell r="C24">
            <v>-675</v>
          </cell>
          <cell r="D24">
            <v>-234</v>
          </cell>
          <cell r="E24">
            <v>10000</v>
          </cell>
          <cell r="F24">
            <v>0</v>
          </cell>
        </row>
        <row r="24">
          <cell r="V24">
            <v>3021</v>
          </cell>
        </row>
        <row r="24">
          <cell r="X24" t="str">
            <v/>
          </cell>
          <cell r="Y24" t="str">
            <v>错误</v>
          </cell>
          <cell r="Z24" t="str">
            <v>错误</v>
          </cell>
        </row>
        <row r="24">
          <cell r="AB24" t="str">
            <v>前田龙太</v>
          </cell>
        </row>
        <row r="24">
          <cell r="AO24">
            <v>28790</v>
          </cell>
        </row>
        <row r="25">
          <cell r="A25">
            <v>405</v>
          </cell>
        </row>
        <row r="25">
          <cell r="C25">
            <v>-482</v>
          </cell>
          <cell r="D25">
            <v>-236</v>
          </cell>
          <cell r="E25">
            <v>10000</v>
          </cell>
          <cell r="F25">
            <v>0</v>
          </cell>
        </row>
        <row r="25">
          <cell r="V25">
            <v>3022</v>
          </cell>
        </row>
        <row r="25">
          <cell r="X25" t="str">
            <v/>
          </cell>
          <cell r="Y25" t="str">
            <v>错误</v>
          </cell>
          <cell r="Z25" t="str">
            <v>错误</v>
          </cell>
        </row>
        <row r="25">
          <cell r="AB25" t="str">
            <v>陈</v>
          </cell>
        </row>
        <row r="25">
          <cell r="AO25">
            <v>29516</v>
          </cell>
        </row>
        <row r="26">
          <cell r="A26">
            <v>406</v>
          </cell>
        </row>
        <row r="26">
          <cell r="C26">
            <v>-539</v>
          </cell>
          <cell r="D26">
            <v>-224</v>
          </cell>
          <cell r="E26">
            <v>8000</v>
          </cell>
          <cell r="F26">
            <v>30</v>
          </cell>
        </row>
        <row r="26">
          <cell r="V26">
            <v>3023</v>
          </cell>
        </row>
        <row r="26">
          <cell r="X26" t="str">
            <v/>
          </cell>
          <cell r="Y26" t="str">
            <v>错误</v>
          </cell>
          <cell r="Z26" t="str">
            <v>错误</v>
          </cell>
        </row>
        <row r="26">
          <cell r="AB26" t="str">
            <v>洛伦佐</v>
          </cell>
        </row>
        <row r="26">
          <cell r="AO26">
            <v>31000</v>
          </cell>
        </row>
        <row r="27">
          <cell r="A27">
            <v>407</v>
          </cell>
        </row>
        <row r="27">
          <cell r="C27">
            <v>-443</v>
          </cell>
          <cell r="D27">
            <v>-184</v>
          </cell>
          <cell r="E27">
            <v>10000</v>
          </cell>
          <cell r="F27">
            <v>-5</v>
          </cell>
        </row>
        <row r="27">
          <cell r="V27">
            <v>3031</v>
          </cell>
        </row>
        <row r="27">
          <cell r="X27" t="str">
            <v/>
          </cell>
          <cell r="Y27" t="str">
            <v>错误</v>
          </cell>
          <cell r="Z27" t="str">
            <v>错误</v>
          </cell>
        </row>
        <row r="27">
          <cell r="AB27" t="str">
            <v>安娜·佩里尼</v>
          </cell>
        </row>
        <row r="27">
          <cell r="AO27">
            <v>31000</v>
          </cell>
        </row>
        <row r="28">
          <cell r="A28">
            <v>408</v>
          </cell>
        </row>
        <row r="28">
          <cell r="C28">
            <v>-350</v>
          </cell>
          <cell r="D28">
            <v>-307</v>
          </cell>
          <cell r="E28">
            <v>11000</v>
          </cell>
          <cell r="F28">
            <v>-15</v>
          </cell>
        </row>
        <row r="28">
          <cell r="V28">
            <v>3032</v>
          </cell>
        </row>
        <row r="28">
          <cell r="X28" t="str">
            <v/>
          </cell>
          <cell r="Y28" t="str">
            <v>错误</v>
          </cell>
          <cell r="Z28" t="str">
            <v>错误</v>
          </cell>
        </row>
        <row r="28">
          <cell r="AB28" t="str">
            <v>马塞洛·佩里尼</v>
          </cell>
        </row>
        <row r="28">
          <cell r="AO28">
            <v>31000</v>
          </cell>
        </row>
        <row r="29">
          <cell r="A29">
            <v>409</v>
          </cell>
        </row>
        <row r="29">
          <cell r="C29">
            <v>-554</v>
          </cell>
          <cell r="D29">
            <v>-156</v>
          </cell>
          <cell r="E29">
            <v>7500</v>
          </cell>
          <cell r="F29">
            <v>-15</v>
          </cell>
        </row>
        <row r="29">
          <cell r="V29">
            <v>3033</v>
          </cell>
        </row>
        <row r="29">
          <cell r="X29" t="str">
            <v/>
          </cell>
          <cell r="Y29" t="str">
            <v>错误</v>
          </cell>
          <cell r="Z29" t="str">
            <v>错误</v>
          </cell>
        </row>
        <row r="29">
          <cell r="AB29" t="str">
            <v>哈维尔</v>
          </cell>
        </row>
        <row r="29">
          <cell r="AO29">
            <v>31048</v>
          </cell>
        </row>
        <row r="30">
          <cell r="A30">
            <v>501</v>
          </cell>
        </row>
        <row r="30">
          <cell r="C30">
            <v>-529</v>
          </cell>
          <cell r="D30">
            <v>-39</v>
          </cell>
          <cell r="E30">
            <v>11000</v>
          </cell>
          <cell r="F30">
            <v>45</v>
          </cell>
        </row>
        <row r="30">
          <cell r="V30">
            <v>4011</v>
          </cell>
        </row>
        <row r="30">
          <cell r="X30" t="str">
            <v>孔雀</v>
          </cell>
          <cell r="Y30">
            <v>-145</v>
          </cell>
          <cell r="Z30">
            <v>-51</v>
          </cell>
        </row>
        <row r="30">
          <cell r="AB30" t="str">
            <v>路易斯</v>
          </cell>
        </row>
        <row r="30">
          <cell r="AO30">
            <v>31612</v>
          </cell>
        </row>
        <row r="31">
          <cell r="A31">
            <v>502</v>
          </cell>
        </row>
        <row r="31">
          <cell r="C31">
            <v>-549</v>
          </cell>
          <cell r="D31">
            <v>-156</v>
          </cell>
          <cell r="E31">
            <v>8500</v>
          </cell>
          <cell r="F31">
            <v>0</v>
          </cell>
        </row>
        <row r="31">
          <cell r="V31">
            <v>4012</v>
          </cell>
        </row>
        <row r="31">
          <cell r="X31" t="str">
            <v>孔雀</v>
          </cell>
          <cell r="Y31">
            <v>-145</v>
          </cell>
          <cell r="Z31">
            <v>-51</v>
          </cell>
        </row>
        <row r="31">
          <cell r="AB31" t="str">
            <v>雷克斯</v>
          </cell>
        </row>
        <row r="31">
          <cell r="AO31">
            <v>31774</v>
          </cell>
        </row>
        <row r="32">
          <cell r="A32">
            <v>503</v>
          </cell>
        </row>
        <row r="32">
          <cell r="C32">
            <v>-621</v>
          </cell>
          <cell r="D32">
            <v>-207</v>
          </cell>
          <cell r="E32">
            <v>10000</v>
          </cell>
          <cell r="F32">
            <v>-15</v>
          </cell>
        </row>
        <row r="32">
          <cell r="V32">
            <v>4013</v>
          </cell>
        </row>
        <row r="32">
          <cell r="X32" t="str">
            <v>鹦鹉</v>
          </cell>
          <cell r="Y32">
            <v>-265</v>
          </cell>
          <cell r="Z32">
            <v>-120</v>
          </cell>
        </row>
        <row r="32">
          <cell r="AB32" t="str">
            <v>薇奥莱特</v>
          </cell>
        </row>
        <row r="32">
          <cell r="AO32">
            <v>31000</v>
          </cell>
        </row>
        <row r="33">
          <cell r="A33">
            <v>504</v>
          </cell>
        </row>
        <row r="33">
          <cell r="C33">
            <v>-513</v>
          </cell>
          <cell r="D33">
            <v>-251</v>
          </cell>
          <cell r="E33">
            <v>9000</v>
          </cell>
          <cell r="F33">
            <v>-10</v>
          </cell>
        </row>
        <row r="33">
          <cell r="V33">
            <v>4021</v>
          </cell>
        </row>
        <row r="33">
          <cell r="X33" t="str">
            <v>鹦鹉</v>
          </cell>
          <cell r="Y33">
            <v>-265</v>
          </cell>
          <cell r="Z33">
            <v>-120</v>
          </cell>
        </row>
        <row r="33">
          <cell r="AB33" t="str">
            <v>西娅</v>
          </cell>
        </row>
        <row r="33">
          <cell r="AO33">
            <v>31000</v>
          </cell>
        </row>
        <row r="34">
          <cell r="A34">
            <v>505</v>
          </cell>
        </row>
        <row r="34">
          <cell r="C34">
            <v>-620</v>
          </cell>
          <cell r="D34">
            <v>-255</v>
          </cell>
          <cell r="E34">
            <v>10000</v>
          </cell>
          <cell r="F34">
            <v>-5</v>
          </cell>
        </row>
        <row r="34">
          <cell r="V34">
            <v>4022</v>
          </cell>
        </row>
        <row r="34">
          <cell r="X34" t="str">
            <v>蜥蜴</v>
          </cell>
          <cell r="Y34">
            <v>-296</v>
          </cell>
          <cell r="Z34">
            <v>-32</v>
          </cell>
        </row>
        <row r="34">
          <cell r="AB34" t="str">
            <v>唐纳德</v>
          </cell>
        </row>
        <row r="34">
          <cell r="AO34">
            <v>31000</v>
          </cell>
        </row>
        <row r="35">
          <cell r="A35">
            <v>506</v>
          </cell>
        </row>
        <row r="35">
          <cell r="C35">
            <v>-354</v>
          </cell>
          <cell r="D35">
            <v>-201</v>
          </cell>
          <cell r="E35">
            <v>8000</v>
          </cell>
          <cell r="F35">
            <v>0</v>
          </cell>
        </row>
        <row r="35">
          <cell r="V35">
            <v>4023</v>
          </cell>
        </row>
        <row r="35">
          <cell r="X35" t="str">
            <v>蜥蜴</v>
          </cell>
          <cell r="Y35">
            <v>-296</v>
          </cell>
          <cell r="Z35">
            <v>-32</v>
          </cell>
        </row>
        <row r="36">
          <cell r="A36">
            <v>507</v>
          </cell>
        </row>
        <row r="36">
          <cell r="C36">
            <v>-454</v>
          </cell>
          <cell r="D36">
            <v>-220</v>
          </cell>
          <cell r="E36">
            <v>10000</v>
          </cell>
          <cell r="F36">
            <v>5</v>
          </cell>
        </row>
        <row r="36">
          <cell r="V36">
            <v>4031</v>
          </cell>
        </row>
        <row r="36">
          <cell r="X36" t="str">
            <v>蜥蜴</v>
          </cell>
          <cell r="Y36">
            <v>-296</v>
          </cell>
          <cell r="Z36">
            <v>-32</v>
          </cell>
        </row>
        <row r="37">
          <cell r="V37">
            <v>4032</v>
          </cell>
        </row>
        <row r="37">
          <cell r="X37" t="str">
            <v>孔雀</v>
          </cell>
          <cell r="Y37">
            <v>-145</v>
          </cell>
          <cell r="Z37">
            <v>-51</v>
          </cell>
        </row>
        <row r="38">
          <cell r="V38">
            <v>4033</v>
          </cell>
        </row>
        <row r="38">
          <cell r="X38" t="str">
            <v>鹦鹉</v>
          </cell>
          <cell r="Y38">
            <v>-265</v>
          </cell>
          <cell r="Z38">
            <v>-120</v>
          </cell>
        </row>
        <row r="39">
          <cell r="V39">
            <v>5011</v>
          </cell>
        </row>
        <row r="39">
          <cell r="X39" t="str">
            <v/>
          </cell>
          <cell r="Y39" t="str">
            <v>错误</v>
          </cell>
          <cell r="Z39" t="str">
            <v>错误</v>
          </cell>
        </row>
        <row r="40">
          <cell r="V40">
            <v>5012</v>
          </cell>
        </row>
        <row r="40">
          <cell r="X40" t="str">
            <v/>
          </cell>
          <cell r="Y40" t="str">
            <v>错误</v>
          </cell>
          <cell r="Z40" t="str">
            <v>错误</v>
          </cell>
        </row>
        <row r="41">
          <cell r="V41">
            <v>5013</v>
          </cell>
        </row>
        <row r="41">
          <cell r="X41" t="str">
            <v/>
          </cell>
          <cell r="Y41" t="str">
            <v>错误</v>
          </cell>
          <cell r="Z41" t="str">
            <v>错误</v>
          </cell>
        </row>
        <row r="42">
          <cell r="V42">
            <v>5021</v>
          </cell>
        </row>
        <row r="42">
          <cell r="X42" t="str">
            <v/>
          </cell>
          <cell r="Y42" t="str">
            <v>错误</v>
          </cell>
          <cell r="Z42" t="str">
            <v>错误</v>
          </cell>
        </row>
        <row r="43">
          <cell r="V43">
            <v>5022</v>
          </cell>
        </row>
        <row r="43">
          <cell r="X43" t="str">
            <v/>
          </cell>
          <cell r="Y43" t="str">
            <v>错误</v>
          </cell>
          <cell r="Z43" t="str">
            <v>错误</v>
          </cell>
        </row>
        <row r="44">
          <cell r="V44">
            <v>5023</v>
          </cell>
        </row>
        <row r="44">
          <cell r="X44" t="str">
            <v/>
          </cell>
          <cell r="Y44" t="str">
            <v>错误</v>
          </cell>
          <cell r="Z44" t="str">
            <v>错误</v>
          </cell>
        </row>
        <row r="45">
          <cell r="V45">
            <v>5031</v>
          </cell>
        </row>
        <row r="45">
          <cell r="X45" t="str">
            <v/>
          </cell>
          <cell r="Y45" t="str">
            <v>错误</v>
          </cell>
          <cell r="Z45" t="str">
            <v>错误</v>
          </cell>
        </row>
        <row r="46">
          <cell r="V46">
            <v>5032</v>
          </cell>
        </row>
        <row r="46">
          <cell r="X46" t="str">
            <v/>
          </cell>
          <cell r="Y46" t="str">
            <v>错误</v>
          </cell>
          <cell r="Z46" t="str">
            <v>错误</v>
          </cell>
        </row>
        <row r="47">
          <cell r="V47">
            <v>5033</v>
          </cell>
        </row>
        <row r="47">
          <cell r="X47" t="str">
            <v/>
          </cell>
          <cell r="Y47" t="str">
            <v>错误</v>
          </cell>
          <cell r="Z47" t="str">
            <v>错误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battle_constant|战斗内常量"/>
      <sheetName val="配置参数"/>
    </sheetNames>
    <sheetDataSet>
      <sheetData sheetId="0">
        <row r="1">
          <cell r="A1" t="str">
            <v>constant_name</v>
          </cell>
        </row>
        <row r="1">
          <cell r="C1" t="str">
            <v>constant_value</v>
          </cell>
        </row>
        <row r="2">
          <cell r="A2" t="str">
            <v>string</v>
          </cell>
        </row>
        <row r="2">
          <cell r="C2" t="str">
            <v>int</v>
          </cell>
        </row>
        <row r="3">
          <cell r="A3" t="str">
            <v>all</v>
          </cell>
        </row>
        <row r="3">
          <cell r="C3" t="str">
            <v>all</v>
          </cell>
        </row>
        <row r="4">
          <cell r="A4" t="str">
            <v>宏配置名</v>
          </cell>
        </row>
        <row r="4">
          <cell r="C4" t="str">
            <v>宏配置值</v>
          </cell>
        </row>
        <row r="5">
          <cell r="A5" t="str">
            <v>status_move_damage_distance</v>
          </cell>
        </row>
        <row r="5">
          <cell r="C5">
            <v>5000</v>
          </cell>
        </row>
        <row r="6">
          <cell r="A6" t="str">
            <v>status_move_damage_atk</v>
          </cell>
        </row>
        <row r="6">
          <cell r="C6">
            <v>200</v>
          </cell>
        </row>
        <row r="7">
          <cell r="A7" t="str">
            <v>status_lock_speed</v>
          </cell>
        </row>
        <row r="7">
          <cell r="C7">
            <v>10000</v>
          </cell>
        </row>
        <row r="8">
          <cell r="A8" t="str">
            <v>status_trap_distance</v>
          </cell>
        </row>
        <row r="8">
          <cell r="C8">
            <v>20000</v>
          </cell>
        </row>
        <row r="9">
          <cell r="A9" t="str">
            <v>status_vampirism_rate</v>
          </cell>
        </row>
        <row r="9">
          <cell r="C9">
            <v>100</v>
          </cell>
        </row>
        <row r="10">
          <cell r="A10" t="str">
            <v>status_damaged_rate</v>
          </cell>
        </row>
        <row r="10">
          <cell r="C10">
            <v>2000</v>
          </cell>
        </row>
        <row r="11">
          <cell r="A11" t="str">
            <v>status_electric_paralysis</v>
          </cell>
        </row>
        <row r="11">
          <cell r="C11">
            <v>100</v>
          </cell>
        </row>
        <row r="12">
          <cell r="A12" t="str">
            <v>status_beyond_speed</v>
          </cell>
        </row>
        <row r="12">
          <cell r="C12">
            <v>15000</v>
          </cell>
        </row>
        <row r="13">
          <cell r="A13" t="str">
            <v>status_beyond_atk</v>
          </cell>
        </row>
        <row r="13">
          <cell r="C13">
            <v>30000</v>
          </cell>
        </row>
        <row r="14">
          <cell r="A14" t="str">
            <v>status_128_damaged_rate</v>
          </cell>
        </row>
        <row r="14">
          <cell r="C14">
            <v>30000</v>
          </cell>
        </row>
        <row r="15">
          <cell r="A15" t="str">
            <v>environment_min_time</v>
          </cell>
        </row>
        <row r="15">
          <cell r="C15">
            <v>15000</v>
          </cell>
        </row>
        <row r="16">
          <cell r="A16" t="str">
            <v>environment_max_time</v>
          </cell>
        </row>
        <row r="16">
          <cell r="C16">
            <v>30000</v>
          </cell>
        </row>
        <row r="17">
          <cell r="A17" t="str">
            <v>player_module_size</v>
          </cell>
        </row>
        <row r="17">
          <cell r="C17">
            <v>80000</v>
          </cell>
        </row>
        <row r="18">
          <cell r="A18" t="str">
            <v>monster_moudule_3</v>
          </cell>
        </row>
        <row r="18">
          <cell r="C18">
            <v>116600</v>
          </cell>
        </row>
        <row r="19">
          <cell r="A19" t="str">
            <v>monster_moudule_4</v>
          </cell>
        </row>
        <row r="19">
          <cell r="C19">
            <v>207290</v>
          </cell>
        </row>
        <row r="20">
          <cell r="A20" t="str">
            <v>monster_moudule_5</v>
          </cell>
        </row>
        <row r="20">
          <cell r="C20">
            <v>80000</v>
          </cell>
        </row>
        <row r="21">
          <cell r="A21" t="str">
            <v>battle_speed_border</v>
          </cell>
        </row>
        <row r="21">
          <cell r="C21">
            <v>5000</v>
          </cell>
        </row>
        <row r="22">
          <cell r="A22" t="str">
            <v>battle_speed_max</v>
          </cell>
        </row>
        <row r="22">
          <cell r="C22">
            <v>100000</v>
          </cell>
        </row>
        <row r="23">
          <cell r="A23" t="str">
            <v>battle_force_factor</v>
          </cell>
        </row>
        <row r="23">
          <cell r="C23">
            <v>500000</v>
          </cell>
        </row>
        <row r="24">
          <cell r="A24" t="str">
            <v>battle_impact_damage_min</v>
          </cell>
        </row>
        <row r="24">
          <cell r="C24">
            <v>1</v>
          </cell>
        </row>
        <row r="25">
          <cell r="A25" t="str">
            <v>battle_obstacle_speed_value</v>
          </cell>
        </row>
        <row r="25">
          <cell r="C25">
            <v>10000</v>
          </cell>
        </row>
        <row r="26">
          <cell r="A26" t="str">
            <v>battle_obstacle_damage_value</v>
          </cell>
        </row>
        <row r="26">
          <cell r="C26">
            <v>2</v>
          </cell>
        </row>
        <row r="27">
          <cell r="A27" t="str">
            <v>battle_obstacle_damage_toplayer_value</v>
          </cell>
        </row>
        <row r="27">
          <cell r="C27">
            <v>1</v>
          </cell>
        </row>
        <row r="28">
          <cell r="A28" t="str">
            <v>battle_obstacle_damage_tomonster_value</v>
          </cell>
        </row>
        <row r="28">
          <cell r="C28">
            <v>5</v>
          </cell>
        </row>
        <row r="29">
          <cell r="A29" t="str">
            <v>battle_monster_force_factor_value</v>
          </cell>
        </row>
        <row r="29">
          <cell r="C29">
            <v>10</v>
          </cell>
        </row>
        <row r="30">
          <cell r="A30" t="str">
            <v>battle_speed_converted_force_factor</v>
          </cell>
        </row>
        <row r="30">
          <cell r="C30">
            <v>100</v>
          </cell>
        </row>
        <row r="31">
          <cell r="A31" t="str">
            <v>battle_speed_converted_atk</v>
          </cell>
        </row>
        <row r="31">
          <cell r="C31">
            <v>50</v>
          </cell>
        </row>
        <row r="32">
          <cell r="A32" t="str">
            <v>battle_force_factor_angle</v>
          </cell>
        </row>
        <row r="32">
          <cell r="C32">
            <v>10</v>
          </cell>
        </row>
        <row r="33">
          <cell r="A33" t="str">
            <v>battle_overspeed_reduce</v>
          </cell>
        </row>
        <row r="33">
          <cell r="C33">
            <v>300</v>
          </cell>
        </row>
        <row r="34">
          <cell r="A34" t="str">
            <v>battle_continuous_collision_attenuation</v>
          </cell>
        </row>
        <row r="34">
          <cell r="C34">
            <v>500</v>
          </cell>
        </row>
        <row r="35">
          <cell r="A35" t="str">
            <v>battle_continuous_collision_attenuation_min</v>
          </cell>
        </row>
        <row r="35">
          <cell r="C35">
            <v>3000</v>
          </cell>
        </row>
        <row r="36">
          <cell r="A36" t="str">
            <v>battle_continuous_collision_max_num</v>
          </cell>
        </row>
        <row r="36">
          <cell r="C36">
            <v>15</v>
          </cell>
        </row>
        <row r="37">
          <cell r="A37" t="str">
            <v>battle_player_restore_time_min</v>
          </cell>
        </row>
        <row r="37">
          <cell r="C37">
            <v>100</v>
          </cell>
        </row>
        <row r="38">
          <cell r="A38" t="str">
            <v>battle_player_restore_unit</v>
          </cell>
        </row>
        <row r="38">
          <cell r="C38">
            <v>5</v>
          </cell>
        </row>
        <row r="39">
          <cell r="A39" t="str">
            <v>battle_monster_restore_time_min</v>
          </cell>
        </row>
        <row r="39">
          <cell r="C39">
            <v>100</v>
          </cell>
        </row>
        <row r="40">
          <cell r="A40" t="str">
            <v>battle_monster_restore_unit</v>
          </cell>
        </row>
        <row r="40">
          <cell r="C40">
            <v>5</v>
          </cell>
        </row>
        <row r="41">
          <cell r="A41" t="str">
            <v>battle_restore_time_max</v>
          </cell>
        </row>
        <row r="41">
          <cell r="C41">
            <v>1100</v>
          </cell>
        </row>
        <row r="42">
          <cell r="A42" t="str">
            <v>battle_elastic</v>
          </cell>
        </row>
        <row r="42">
          <cell r="C42">
            <v>3000</v>
          </cell>
        </row>
        <row r="43">
          <cell r="A43" t="str">
            <v>battle_scence_element_quality_atk</v>
          </cell>
        </row>
        <row r="43">
          <cell r="C43">
            <v>10</v>
          </cell>
        </row>
        <row r="44">
          <cell r="A44" t="str">
            <v>battle_super_force</v>
          </cell>
        </row>
        <row r="44">
          <cell r="C44">
            <v>10000</v>
          </cell>
        </row>
        <row r="45">
          <cell r="A45" t="str">
            <v>battle_bounds_force</v>
          </cell>
        </row>
        <row r="45">
          <cell r="C45">
            <v>40000</v>
          </cell>
        </row>
        <row r="46">
          <cell r="A46" t="str">
            <v>battle_module_force_refresh_time</v>
          </cell>
        </row>
        <row r="46">
          <cell r="C46">
            <v>3000</v>
          </cell>
        </row>
        <row r="47">
          <cell r="A47" t="str">
            <v>battle_module_refresh_time</v>
          </cell>
        </row>
        <row r="47">
          <cell r="C47">
            <v>1000</v>
          </cell>
        </row>
        <row r="48">
          <cell r="A48" t="str">
            <v>battle_level_money_conversion</v>
          </cell>
        </row>
        <row r="48">
          <cell r="C48">
            <v>2000</v>
          </cell>
        </row>
        <row r="49">
          <cell r="A49" t="str">
            <v>battle_rule_merge_num</v>
          </cell>
        </row>
        <row r="49">
          <cell r="C49">
            <v>2</v>
          </cell>
        </row>
        <row r="50">
          <cell r="A50" t="str">
            <v>battleshop_refresh_price</v>
          </cell>
        </row>
        <row r="50">
          <cell r="C50">
            <v>30</v>
          </cell>
        </row>
        <row r="51">
          <cell r="A51" t="str">
            <v>battleshop_refresh_num</v>
          </cell>
        </row>
        <row r="51">
          <cell r="C51">
            <v>3</v>
          </cell>
        </row>
        <row r="52">
          <cell r="A52" t="str">
            <v>battletech_refresh_num</v>
          </cell>
        </row>
        <row r="52">
          <cell r="C52">
            <v>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91"/>
  <sheetViews>
    <sheetView zoomScale="145" zoomScaleNormal="145" workbookViewId="0">
      <selection activeCell="B37" sqref="B37"/>
    </sheetView>
  </sheetViews>
  <sheetFormatPr defaultColWidth="15.625" defaultRowHeight="13.5"/>
  <cols>
    <col min="1" max="1" width="15.625" style="1" customWidth="1"/>
    <col min="2" max="2" width="20.625" style="1" customWidth="1"/>
    <col min="3" max="3" width="12.5" style="1" customWidth="1"/>
    <col min="4" max="5" width="15.625" style="1" customWidth="1"/>
    <col min="6" max="6" width="27.375" style="17" customWidth="1"/>
    <col min="7" max="7" width="15.625" style="1" customWidth="1"/>
    <col min="8" max="8" width="33.125" style="1" customWidth="1"/>
    <col min="9" max="10" width="15.625" style="1" customWidth="1"/>
    <col min="11" max="12" width="15.625" style="11" customWidth="1"/>
    <col min="13" max="16365" width="15.625" style="1" customWidth="1"/>
    <col min="16366" max="16384" width="15.625" style="1"/>
  </cols>
  <sheetData>
    <row r="1" s="2" customFormat="1" ht="14.25" spans="1:12">
      <c r="A1" s="5" t="s">
        <v>0</v>
      </c>
      <c r="B1" s="5"/>
      <c r="C1" s="5"/>
      <c r="D1" s="5" t="s">
        <v>1</v>
      </c>
      <c r="E1" s="5" t="s">
        <v>2</v>
      </c>
      <c r="F1" s="18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ht="14.25" spans="1:12">
      <c r="A2" s="5" t="s">
        <v>10</v>
      </c>
      <c r="B2" s="5"/>
      <c r="C2" s="5"/>
      <c r="D2" s="5" t="s">
        <v>10</v>
      </c>
      <c r="E2" s="5" t="s">
        <v>10</v>
      </c>
      <c r="F2" s="18" t="s">
        <v>11</v>
      </c>
      <c r="G2" s="5" t="s">
        <v>10</v>
      </c>
      <c r="H2" s="5" t="s">
        <v>11</v>
      </c>
      <c r="I2" s="5" t="s">
        <v>10</v>
      </c>
      <c r="J2" s="5" t="s">
        <v>10</v>
      </c>
      <c r="K2" s="5" t="s">
        <v>11</v>
      </c>
      <c r="L2" s="5" t="s">
        <v>10</v>
      </c>
    </row>
    <row r="3" ht="14.25" spans="1:12">
      <c r="A3" s="5" t="s">
        <v>12</v>
      </c>
      <c r="B3" s="5"/>
      <c r="C3" s="5"/>
      <c r="D3" s="5" t="s">
        <v>12</v>
      </c>
      <c r="E3" s="5" t="s">
        <v>12</v>
      </c>
      <c r="F3" s="18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</row>
    <row r="4" s="2" customFormat="1" ht="14.25" spans="1:12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19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</row>
    <row r="5" customFormat="1" spans="1:12">
      <c r="A5" s="20">
        <v>101</v>
      </c>
      <c r="B5" s="20" t="s">
        <v>26</v>
      </c>
      <c r="C5" s="1"/>
      <c r="D5" s="1">
        <v>4011</v>
      </c>
      <c r="E5" s="1">
        <v>101</v>
      </c>
      <c r="F5" s="17" t="s">
        <v>27</v>
      </c>
      <c r="G5" s="1">
        <v>1</v>
      </c>
      <c r="H5" s="21"/>
      <c r="I5" s="11">
        <v>3000</v>
      </c>
      <c r="J5" s="1">
        <v>1</v>
      </c>
      <c r="K5" s="11"/>
      <c r="L5" s="11"/>
    </row>
    <row r="6" customFormat="1" spans="1:12">
      <c r="A6" s="20">
        <v>102</v>
      </c>
      <c r="B6" s="20" t="s">
        <v>28</v>
      </c>
      <c r="C6" s="1"/>
      <c r="D6" s="1">
        <v>4011</v>
      </c>
      <c r="E6" s="1">
        <v>102</v>
      </c>
      <c r="F6" s="17" t="s">
        <v>29</v>
      </c>
      <c r="G6" s="1">
        <v>1</v>
      </c>
      <c r="H6" s="21"/>
      <c r="I6" s="11">
        <v>3000</v>
      </c>
      <c r="J6" s="1">
        <v>1</v>
      </c>
      <c r="K6" s="11"/>
      <c r="L6" s="11"/>
    </row>
    <row r="7" customFormat="1" spans="1:12">
      <c r="A7" s="20">
        <v>103</v>
      </c>
      <c r="B7" s="20" t="s">
        <v>30</v>
      </c>
      <c r="C7" s="1"/>
      <c r="D7" s="1">
        <v>4011</v>
      </c>
      <c r="E7" s="1">
        <v>103</v>
      </c>
      <c r="F7" s="17" t="s">
        <v>31</v>
      </c>
      <c r="G7" s="1">
        <v>1</v>
      </c>
      <c r="H7" s="21"/>
      <c r="I7" s="11">
        <v>3000</v>
      </c>
      <c r="J7" s="1">
        <v>1</v>
      </c>
      <c r="K7" s="11"/>
      <c r="L7" s="11"/>
    </row>
    <row r="8" customFormat="1" spans="1:12">
      <c r="A8" s="20">
        <v>104</v>
      </c>
      <c r="B8" s="20" t="s">
        <v>32</v>
      </c>
      <c r="C8" s="1"/>
      <c r="D8" s="1">
        <v>4011</v>
      </c>
      <c r="E8" s="1">
        <v>104</v>
      </c>
      <c r="F8" s="17" t="s">
        <v>33</v>
      </c>
      <c r="G8" s="1">
        <v>1</v>
      </c>
      <c r="H8" s="21"/>
      <c r="I8" s="11">
        <v>3000</v>
      </c>
      <c r="J8" s="1">
        <v>1</v>
      </c>
      <c r="K8" s="11"/>
      <c r="L8" s="11"/>
    </row>
    <row r="9" customFormat="1" spans="1:12">
      <c r="A9" s="20">
        <v>105</v>
      </c>
      <c r="B9" s="20" t="s">
        <v>34</v>
      </c>
      <c r="C9" s="1"/>
      <c r="D9" s="1">
        <v>4011</v>
      </c>
      <c r="E9" s="1">
        <v>105</v>
      </c>
      <c r="F9" s="17" t="s">
        <v>35</v>
      </c>
      <c r="G9" s="1">
        <v>1</v>
      </c>
      <c r="H9" s="21"/>
      <c r="I9" s="11">
        <v>3000</v>
      </c>
      <c r="J9" s="1">
        <v>1</v>
      </c>
      <c r="K9" s="11"/>
      <c r="L9" s="11"/>
    </row>
    <row r="10" customFormat="1" spans="1:12">
      <c r="A10" s="20">
        <v>106</v>
      </c>
      <c r="B10" s="20" t="s">
        <v>36</v>
      </c>
      <c r="C10" s="1"/>
      <c r="D10" s="1">
        <v>4011</v>
      </c>
      <c r="E10" s="1">
        <v>106</v>
      </c>
      <c r="F10" s="17" t="s">
        <v>37</v>
      </c>
      <c r="G10" s="1">
        <v>1</v>
      </c>
      <c r="H10" s="21"/>
      <c r="I10" s="11">
        <v>3000</v>
      </c>
      <c r="J10" s="1">
        <v>1</v>
      </c>
      <c r="K10" s="11"/>
      <c r="L10" s="11"/>
    </row>
    <row r="11" spans="1:9">
      <c r="A11" s="20">
        <v>1000001</v>
      </c>
      <c r="B11" s="20" t="str">
        <f>CONCATENATE(_xlfn.XLOOKUP(D11,[1]怪物设计!$D$77:$D$136,[1]怪物设计!$U$77:$U$136),"-",E11)</f>
        <v>秃鹫1-101</v>
      </c>
      <c r="D11" s="1">
        <v>1012</v>
      </c>
      <c r="E11" s="1">
        <v>101</v>
      </c>
      <c r="F11" s="17" t="str">
        <f t="shared" ref="F11:F17" si="0">_xlfn.XLOOKUP(B11,$B$30:$B$947,$F$30:$F$947,"",0)</f>
        <v>-556;-75;11000;0</v>
      </c>
      <c r="G11" s="1">
        <v>1</v>
      </c>
      <c r="H11" s="21"/>
      <c r="I11" s="11"/>
    </row>
    <row r="12" spans="1:9">
      <c r="A12" s="20">
        <v>1000002</v>
      </c>
      <c r="B12" s="20" t="str">
        <f>CONCATENATE(_xlfn.XLOOKUP(D12,[1]怪物设计!$D$77:$D$136,[1]怪物设计!$U$77:$U$136),"-",E12)</f>
        <v>秃鹫3-102</v>
      </c>
      <c r="D12" s="1">
        <v>1033</v>
      </c>
      <c r="E12" s="1">
        <v>102</v>
      </c>
      <c r="F12" s="17" t="str">
        <f t="shared" si="0"/>
        <v>-419;-90;11000;-10</v>
      </c>
      <c r="G12" s="1">
        <v>1</v>
      </c>
      <c r="H12" s="21"/>
      <c r="I12" s="11"/>
    </row>
    <row r="13" spans="1:9">
      <c r="A13" s="20">
        <v>1000003</v>
      </c>
      <c r="B13" s="20" t="str">
        <f>CONCATENATE(_xlfn.XLOOKUP(D13,[1]怪物设计!$D$77:$D$136,[1]怪物设计!$U$77:$U$136),"-",E13)</f>
        <v>猴子1-101</v>
      </c>
      <c r="D13" s="1">
        <v>1011</v>
      </c>
      <c r="E13" s="1">
        <v>101</v>
      </c>
      <c r="F13" s="17" t="str">
        <f t="shared" si="0"/>
        <v>-542;-113;11000;0</v>
      </c>
      <c r="G13" s="1">
        <v>1</v>
      </c>
      <c r="H13" s="21"/>
      <c r="I13" s="11"/>
    </row>
    <row r="14" spans="1:9">
      <c r="A14" s="20">
        <v>1000004</v>
      </c>
      <c r="B14" s="20" t="str">
        <f>CONCATENATE(_xlfn.XLOOKUP(D14,[1]怪物设计!$D$77:$D$136,[1]怪物设计!$U$77:$U$136),"-",E14)</f>
        <v>猴子3-102</v>
      </c>
      <c r="D14" s="1">
        <v>1031</v>
      </c>
      <c r="E14" s="1">
        <v>102</v>
      </c>
      <c r="F14" s="17" t="str">
        <f t="shared" si="0"/>
        <v>-405;-128;11000;-10</v>
      </c>
      <c r="G14" s="1">
        <v>1</v>
      </c>
      <c r="H14" s="21"/>
      <c r="I14" s="11"/>
    </row>
    <row r="15" spans="1:10">
      <c r="A15" s="20">
        <v>1400001</v>
      </c>
      <c r="B15" s="20" t="str">
        <f>CONCATENATE(_xlfn.XLOOKUP(D15-400,[1]怪物设计!$D$77:$D$136,[1]怪物设计!$U$77:$U$136),"-",E15)</f>
        <v>秃鹫2-401</v>
      </c>
      <c r="D15" s="1">
        <v>1423</v>
      </c>
      <c r="E15" s="1">
        <v>401</v>
      </c>
      <c r="F15" s="17" t="str">
        <f t="shared" si="0"/>
        <v>-463;-209;10000;0</v>
      </c>
      <c r="G15" s="1">
        <v>1</v>
      </c>
      <c r="H15" s="21" t="s">
        <v>38</v>
      </c>
      <c r="I15" s="11">
        <v>3000</v>
      </c>
      <c r="J15" s="1">
        <v>1</v>
      </c>
    </row>
    <row r="16" spans="1:10">
      <c r="A16" s="20">
        <v>1400002</v>
      </c>
      <c r="B16" s="20" t="str">
        <f>CONCATENATE(_xlfn.XLOOKUP(D16-400,[1]怪物设计!$D$77:$D$136,[1]怪物设计!$U$77:$U$136),"-",E16)</f>
        <v>秃鹫2-401</v>
      </c>
      <c r="D16" s="1">
        <v>1423</v>
      </c>
      <c r="E16" s="1">
        <v>401</v>
      </c>
      <c r="F16" s="17" t="str">
        <f t="shared" si="0"/>
        <v>-463;-209;10000;0</v>
      </c>
      <c r="G16" s="1">
        <v>1</v>
      </c>
      <c r="H16" s="21" t="s">
        <v>38</v>
      </c>
      <c r="I16" s="11">
        <v>3000</v>
      </c>
      <c r="J16" s="1">
        <v>1</v>
      </c>
    </row>
    <row r="17" spans="1:9">
      <c r="A17" s="20">
        <v>1500001</v>
      </c>
      <c r="B17" s="20" t="s">
        <v>39</v>
      </c>
      <c r="D17" s="1">
        <v>1503</v>
      </c>
      <c r="E17" s="1">
        <v>1503</v>
      </c>
      <c r="F17" s="17" t="str">
        <f t="shared" si="0"/>
        <v/>
      </c>
      <c r="H17" s="21"/>
      <c r="I17" s="11"/>
    </row>
    <row r="18" spans="1:10">
      <c r="A18" s="1">
        <v>1501000</v>
      </c>
      <c r="B18" s="1" t="s">
        <v>40</v>
      </c>
      <c r="D18" s="1">
        <v>1501</v>
      </c>
      <c r="E18" s="1">
        <v>1501</v>
      </c>
      <c r="H18" s="21" t="s">
        <v>41</v>
      </c>
      <c r="I18" s="11">
        <v>2000</v>
      </c>
      <c r="J18" s="1">
        <v>1</v>
      </c>
    </row>
    <row r="19" spans="1:10">
      <c r="A19" s="1">
        <v>1502000</v>
      </c>
      <c r="B19" s="1" t="s">
        <v>42</v>
      </c>
      <c r="D19" s="1">
        <v>1502</v>
      </c>
      <c r="E19" s="1">
        <v>1502</v>
      </c>
      <c r="H19" s="21" t="s">
        <v>43</v>
      </c>
      <c r="I19" s="11">
        <v>3000</v>
      </c>
      <c r="J19" s="1">
        <v>2</v>
      </c>
    </row>
    <row r="20" spans="1:11">
      <c r="A20" s="1">
        <v>1503000</v>
      </c>
      <c r="B20" s="1" t="s">
        <v>39</v>
      </c>
      <c r="D20" s="1">
        <v>1503</v>
      </c>
      <c r="E20" s="1">
        <v>1503</v>
      </c>
      <c r="H20" s="21" t="s">
        <v>44</v>
      </c>
      <c r="I20" s="11">
        <v>4000</v>
      </c>
      <c r="J20" s="1">
        <v>3</v>
      </c>
      <c r="K20" s="11">
        <v>315034</v>
      </c>
    </row>
    <row r="21" spans="1:10">
      <c r="A21" s="1">
        <v>2501000</v>
      </c>
      <c r="B21" s="1" t="s">
        <v>45</v>
      </c>
      <c r="D21" s="1">
        <v>2501</v>
      </c>
      <c r="E21" s="1">
        <v>2501</v>
      </c>
      <c r="H21" s="21" t="s">
        <v>46</v>
      </c>
      <c r="I21" s="11">
        <v>4000</v>
      </c>
      <c r="J21" s="1">
        <v>2</v>
      </c>
    </row>
    <row r="22" spans="1:10">
      <c r="A22" s="1">
        <v>2502000</v>
      </c>
      <c r="B22" s="1" t="s">
        <v>47</v>
      </c>
      <c r="D22" s="1">
        <v>2502</v>
      </c>
      <c r="E22" s="1">
        <v>2502</v>
      </c>
      <c r="H22" s="21" t="s">
        <v>48</v>
      </c>
      <c r="I22" s="11">
        <v>3000</v>
      </c>
      <c r="J22" s="1">
        <v>1</v>
      </c>
    </row>
    <row r="23" spans="1:10">
      <c r="A23" s="1">
        <v>2503000</v>
      </c>
      <c r="B23" s="1" t="s">
        <v>49</v>
      </c>
      <c r="D23" s="1">
        <v>2503</v>
      </c>
      <c r="E23" s="1">
        <v>2503</v>
      </c>
      <c r="H23" s="21" t="s">
        <v>50</v>
      </c>
      <c r="I23" s="11">
        <v>3000</v>
      </c>
      <c r="J23" s="1">
        <v>2</v>
      </c>
    </row>
    <row r="24" spans="1:10">
      <c r="A24" s="1">
        <v>4501000</v>
      </c>
      <c r="B24" s="1" t="s">
        <v>51</v>
      </c>
      <c r="D24" s="1">
        <v>4501</v>
      </c>
      <c r="E24" s="1">
        <v>4501</v>
      </c>
      <c r="H24" s="21" t="s">
        <v>52</v>
      </c>
      <c r="I24" s="11">
        <v>2500</v>
      </c>
      <c r="J24" s="1">
        <v>3</v>
      </c>
    </row>
    <row r="25" spans="1:11">
      <c r="A25" s="1">
        <v>4502000</v>
      </c>
      <c r="B25" s="1" t="s">
        <v>53</v>
      </c>
      <c r="D25" s="1">
        <v>4502</v>
      </c>
      <c r="E25" s="1">
        <v>4502</v>
      </c>
      <c r="H25" s="21" t="s">
        <v>54</v>
      </c>
      <c r="I25" s="11">
        <v>3000</v>
      </c>
      <c r="J25" s="1">
        <v>2</v>
      </c>
      <c r="K25" s="11">
        <v>345025</v>
      </c>
    </row>
    <row r="26" spans="1:10">
      <c r="A26" s="1">
        <v>4503000</v>
      </c>
      <c r="B26" s="1" t="s">
        <v>55</v>
      </c>
      <c r="D26" s="1">
        <v>4503</v>
      </c>
      <c r="E26" s="1">
        <v>4503</v>
      </c>
      <c r="H26" s="21" t="s">
        <v>56</v>
      </c>
      <c r="I26" s="11">
        <v>2500</v>
      </c>
      <c r="J26" s="1">
        <v>1</v>
      </c>
    </row>
    <row r="27" spans="1:11">
      <c r="A27" s="1">
        <v>4391000</v>
      </c>
      <c r="B27" s="1" t="s">
        <v>57</v>
      </c>
      <c r="D27" s="1">
        <v>4391</v>
      </c>
      <c r="E27" s="1">
        <v>40001</v>
      </c>
      <c r="H27" s="22"/>
      <c r="I27" s="11"/>
      <c r="K27" s="23">
        <v>343911</v>
      </c>
    </row>
    <row r="28" spans="1:12">
      <c r="A28" s="1">
        <v>2391000</v>
      </c>
      <c r="B28" s="1" t="s">
        <v>58</v>
      </c>
      <c r="D28" s="1">
        <v>2391</v>
      </c>
      <c r="E28" s="1">
        <v>40003</v>
      </c>
      <c r="H28" s="22">
        <v>325015</v>
      </c>
      <c r="I28" s="11">
        <v>1</v>
      </c>
      <c r="K28" s="11">
        <v>325018</v>
      </c>
      <c r="L28" s="11">
        <v>6000</v>
      </c>
    </row>
    <row r="29" spans="1:12">
      <c r="A29" s="1">
        <v>2392000</v>
      </c>
      <c r="B29" s="1" t="s">
        <v>59</v>
      </c>
      <c r="D29" s="1">
        <v>2392</v>
      </c>
      <c r="E29" s="1">
        <v>40003</v>
      </c>
      <c r="H29" s="22">
        <v>325016</v>
      </c>
      <c r="I29" s="11">
        <v>1</v>
      </c>
      <c r="K29" s="11">
        <v>325018</v>
      </c>
      <c r="L29" s="11">
        <v>6000</v>
      </c>
    </row>
    <row r="30" spans="1:7">
      <c r="A30" s="16" t="str">
        <f t="shared" ref="A30:A63" si="1">CONCATENATE(D30,E30)</f>
        <v>1011101</v>
      </c>
      <c r="B30" s="1" t="str">
        <f>CONCATENATE(_xlfn.XLOOKUP(D30,[1]怪物设计!$D$77:$D$136,[1]怪物设计!$U$77:$U$136),"-",E30)</f>
        <v>猴子1-101</v>
      </c>
      <c r="D30" s="1">
        <v>1011</v>
      </c>
      <c r="E30" s="1">
        <v>101</v>
      </c>
      <c r="F30" s="17" t="str">
        <f>IF(E30&gt;0,CONCATENATE(_xlfn.XLOOKUP(MOD(A30,1000),[2]怪物武器挂载坐标辅助表!A:A,[2]怪物武器挂载坐标辅助表!C:C,"错误",0)+_xlfn.XLOOKUP(ROUNDDOWN(A30/1000,0),[2]怪物武器挂载坐标辅助表!V:V,[2]怪物武器挂载坐标辅助表!Y:Y,"错误",0),";",_xlfn.XLOOKUP(MOD(A30,1000),[2]怪物武器挂载坐标辅助表!A:A,[2]怪物武器挂载坐标辅助表!D:D,"错误",0)+_xlfn.XLOOKUP(ROUNDDOWN(A30/1000,0),[2]怪物武器挂载坐标辅助表!V:V,[2]怪物武器挂载坐标辅助表!Z:Z,"错误",0),";",_xlfn.XLOOKUP(MOD(A30,1000),[2]怪物武器挂载坐标辅助表!A:A,[2]怪物武器挂载坐标辅助表!E:E,"错误",0),";",_xlfn.XLOOKUP(MOD(A30,1000),[2]怪物武器挂载坐标辅助表!A:A,[2]怪物武器挂载坐标辅助表!F:F,"错误",0)),"")</f>
        <v>-542;-113;11000;0</v>
      </c>
      <c r="G30" s="1">
        <v>1</v>
      </c>
    </row>
    <row r="31" spans="1:7">
      <c r="A31" s="1" t="str">
        <f t="shared" si="1"/>
        <v>1011102</v>
      </c>
      <c r="B31" s="1" t="str">
        <f>CONCATENATE(_xlfn.XLOOKUP(D31,[1]怪物设计!$D$77:$D$136,[1]怪物设计!$U$77:$U$136),"-",E31)</f>
        <v>猴子1-102</v>
      </c>
      <c r="D31" s="1">
        <f t="shared" ref="D31:D63" si="2">D30</f>
        <v>1011</v>
      </c>
      <c r="E31" s="1">
        <v>102</v>
      </c>
      <c r="F31" s="17" t="str">
        <f>IF(E31&gt;0,CONCATENATE(_xlfn.XLOOKUP(MOD(A31,1000),[2]怪物武器挂载坐标辅助表!A:A,[2]怪物武器挂载坐标辅助表!C:C,"错误",0)+_xlfn.XLOOKUP(ROUNDDOWN(A31/1000,0),[2]怪物武器挂载坐标辅助表!V:V,[2]怪物武器挂载坐标辅助表!Y:Y,"错误",0),";",_xlfn.XLOOKUP(MOD(A31,1000),[2]怪物武器挂载坐标辅助表!A:A,[2]怪物武器挂载坐标辅助表!D:D,"错误",0)+_xlfn.XLOOKUP(ROUNDDOWN(A31/1000,0),[2]怪物武器挂载坐标辅助表!V:V,[2]怪物武器挂载坐标辅助表!Z:Z,"错误",0),";",_xlfn.XLOOKUP(MOD(A31,1000),[2]怪物武器挂载坐标辅助表!A:A,[2]怪物武器挂载坐标辅助表!E:E,"错误",0),";",_xlfn.XLOOKUP(MOD(A31,1000),[2]怪物武器挂载坐标辅助表!A:A,[2]怪物武器挂载坐标辅助表!F:F,"错误",0)),"")</f>
        <v>-405;-128;11000;-10</v>
      </c>
      <c r="G31" s="1">
        <v>1</v>
      </c>
    </row>
    <row r="32" spans="1:7">
      <c r="A32" s="1" t="str">
        <f t="shared" si="1"/>
        <v>1011103</v>
      </c>
      <c r="B32" s="1" t="str">
        <f>CONCATENATE(_xlfn.XLOOKUP(D32,[1]怪物设计!$D$77:$D$136,[1]怪物设计!$U$77:$U$136),"-",E32)</f>
        <v>猴子1-103</v>
      </c>
      <c r="D32" s="1">
        <f t="shared" si="2"/>
        <v>1011</v>
      </c>
      <c r="E32" s="1">
        <v>103</v>
      </c>
      <c r="F32" s="17" t="str">
        <f>IF(E32&gt;0,CONCATENATE(_xlfn.XLOOKUP(MOD(A32,1000),[2]怪物武器挂载坐标辅助表!A:A,[2]怪物武器挂载坐标辅助表!C:C,"错误",0)+_xlfn.XLOOKUP(ROUNDDOWN(A32/1000,0),[2]怪物武器挂载坐标辅助表!V:V,[2]怪物武器挂载坐标辅助表!Y:Y,"错误",0),";",_xlfn.XLOOKUP(MOD(A32,1000),[2]怪物武器挂载坐标辅助表!A:A,[2]怪物武器挂载坐标辅助表!D:D,"错误",0)+_xlfn.XLOOKUP(ROUNDDOWN(A32/1000,0),[2]怪物武器挂载坐标辅助表!V:V,[2]怪物武器挂载坐标辅助表!Z:Z,"错误",0),";",_xlfn.XLOOKUP(MOD(A32,1000),[2]怪物武器挂载坐标辅助表!A:A,[2]怪物武器挂载坐标辅助表!E:E,"错误",0),";",_xlfn.XLOOKUP(MOD(A32,1000),[2]怪物武器挂载坐标辅助表!A:A,[2]怪物武器挂载坐标辅助表!F:F,"错误",0)),"")</f>
        <v>-602;-215;10000;-10</v>
      </c>
      <c r="G32" s="1">
        <v>1</v>
      </c>
    </row>
    <row r="33" spans="1:7">
      <c r="A33" s="1" t="str">
        <f t="shared" si="1"/>
        <v>1011104</v>
      </c>
      <c r="B33" s="1" t="str">
        <f>CONCATENATE(_xlfn.XLOOKUP(D33,[1]怪物设计!$D$77:$D$136,[1]怪物设计!$U$77:$U$136),"-",E33)</f>
        <v>猴子1-104</v>
      </c>
      <c r="D33" s="1">
        <f t="shared" si="2"/>
        <v>1011</v>
      </c>
      <c r="E33" s="1">
        <v>104</v>
      </c>
      <c r="F33" s="17" t="str">
        <f>IF(E33&gt;0,CONCATENATE(_xlfn.XLOOKUP(MOD(A33,1000),[2]怪物武器挂载坐标辅助表!A:A,[2]怪物武器挂载坐标辅助表!C:C,"错误",0)+_xlfn.XLOOKUP(ROUNDDOWN(A33/1000,0),[2]怪物武器挂载坐标辅助表!V:V,[2]怪物武器挂载坐标辅助表!Y:Y,"错误",0),";",_xlfn.XLOOKUP(MOD(A33,1000),[2]怪物武器挂载坐标辅助表!A:A,[2]怪物武器挂载坐标辅助表!D:D,"错误",0)+_xlfn.XLOOKUP(ROUNDDOWN(A33/1000,0),[2]怪物武器挂载坐标辅助表!V:V,[2]怪物武器挂载坐标辅助表!Z:Z,"错误",0),";",_xlfn.XLOOKUP(MOD(A33,1000),[2]怪物武器挂载坐标辅助表!A:A,[2]怪物武器挂载坐标辅助表!E:E,"错误",0),";",_xlfn.XLOOKUP(MOD(A33,1000),[2]怪物武器挂载坐标辅助表!A:A,[2]怪物武器挂载坐标辅助表!F:F,"错误",0)),"")</f>
        <v>-546;-116;11000;0</v>
      </c>
      <c r="G33" s="1">
        <v>1</v>
      </c>
    </row>
    <row r="34" spans="1:7">
      <c r="A34" s="1" t="str">
        <f t="shared" si="1"/>
        <v>1011105</v>
      </c>
      <c r="B34" s="1" t="str">
        <f>CONCATENATE(_xlfn.XLOOKUP(D34,[1]怪物设计!$D$77:$D$136,[1]怪物设计!$U$77:$U$136),"-",E34)</f>
        <v>猴子1-105</v>
      </c>
      <c r="D34" s="1">
        <f t="shared" si="2"/>
        <v>1011</v>
      </c>
      <c r="E34" s="1">
        <v>105</v>
      </c>
      <c r="F34" s="17" t="str">
        <f>IF(E34&gt;0,CONCATENATE(_xlfn.XLOOKUP(MOD(A34,1000),[2]怪物武器挂载坐标辅助表!A:A,[2]怪物武器挂载坐标辅助表!C:C,"错误",0)+_xlfn.XLOOKUP(ROUNDDOWN(A34/1000,0),[2]怪物武器挂载坐标辅助表!V:V,[2]怪物武器挂载坐标辅助表!Y:Y,"错误",0),";",_xlfn.XLOOKUP(MOD(A34,1000),[2]怪物武器挂载坐标辅助表!A:A,[2]怪物武器挂载坐标辅助表!D:D,"错误",0)+_xlfn.XLOOKUP(ROUNDDOWN(A34/1000,0),[2]怪物武器挂载坐标辅助表!V:V,[2]怪物武器挂载坐标辅助表!Z:Z,"错误",0),";",_xlfn.XLOOKUP(MOD(A34,1000),[2]怪物武器挂载坐标辅助表!A:A,[2]怪物武器挂载坐标辅助表!E:E,"错误",0),";",_xlfn.XLOOKUP(MOD(A34,1000),[2]怪物武器挂载坐标辅助表!A:A,[2]怪物武器挂载坐标辅助表!F:F,"错误",0)),"")</f>
        <v>-447;-145;10000;0</v>
      </c>
      <c r="G34" s="1">
        <v>1</v>
      </c>
    </row>
    <row r="35" spans="1:7">
      <c r="A35" s="1" t="str">
        <f t="shared" si="1"/>
        <v>1011106</v>
      </c>
      <c r="B35" s="1" t="str">
        <f>CONCATENATE(_xlfn.XLOOKUP(D35,[1]怪物设计!$D$77:$D$136,[1]怪物设计!$U$77:$U$136),"-",E35)</f>
        <v>猴子1-106</v>
      </c>
      <c r="D35" s="1">
        <f t="shared" si="2"/>
        <v>1011</v>
      </c>
      <c r="E35" s="1">
        <v>106</v>
      </c>
      <c r="F35" s="17" t="str">
        <f>IF(E35&gt;0,CONCATENATE(_xlfn.XLOOKUP(MOD(A35,1000),[2]怪物武器挂载坐标辅助表!A:A,[2]怪物武器挂载坐标辅助表!C:C,"错误",0)+_xlfn.XLOOKUP(ROUNDDOWN(A35/1000,0),[2]怪物武器挂载坐标辅助表!V:V,[2]怪物武器挂载坐标辅助表!Y:Y,"错误",0),";",_xlfn.XLOOKUP(MOD(A35,1000),[2]怪物武器挂载坐标辅助表!A:A,[2]怪物武器挂载坐标辅助表!D:D,"错误",0)+_xlfn.XLOOKUP(ROUNDDOWN(A35/1000,0),[2]怪物武器挂载坐标辅助表!V:V,[2]怪物武器挂载坐标辅助表!Z:Z,"错误",0),";",_xlfn.XLOOKUP(MOD(A35,1000),[2]怪物武器挂载坐标辅助表!A:A,[2]怪物武器挂载坐标辅助表!E:E,"错误",0),";",_xlfn.XLOOKUP(MOD(A35,1000),[2]怪物武器挂载坐标辅助表!A:A,[2]怪物武器挂载坐标辅助表!F:F,"错误",0)),"")</f>
        <v>-580;-162;8000;0</v>
      </c>
      <c r="G35" s="1">
        <v>1</v>
      </c>
    </row>
    <row r="36" spans="1:7">
      <c r="A36" s="1" t="str">
        <f t="shared" si="1"/>
        <v>1011201</v>
      </c>
      <c r="B36" s="1" t="str">
        <f>CONCATENATE(_xlfn.XLOOKUP(D36,[1]怪物设计!$D$77:$D$136,[1]怪物设计!$U$77:$U$136),"-",E36)</f>
        <v>猴子1-201</v>
      </c>
      <c r="D36" s="1">
        <f t="shared" si="2"/>
        <v>1011</v>
      </c>
      <c r="E36" s="1">
        <v>201</v>
      </c>
      <c r="F36" s="17" t="str">
        <f>IF(E36&gt;0,CONCATENATE(_xlfn.XLOOKUP(MOD(A36,1000),[2]怪物武器挂载坐标辅助表!A:A,[2]怪物武器挂载坐标辅助表!C:C,"错误",0)+_xlfn.XLOOKUP(ROUNDDOWN(A36/1000,0),[2]怪物武器挂载坐标辅助表!V:V,[2]怪物武器挂载坐标辅助表!Y:Y,"错误",0),";",_xlfn.XLOOKUP(MOD(A36,1000),[2]怪物武器挂载坐标辅助表!A:A,[2]怪物武器挂载坐标辅助表!D:D,"错误",0)+_xlfn.XLOOKUP(ROUNDDOWN(A36/1000,0),[2]怪物武器挂载坐标辅助表!V:V,[2]怪物武器挂载坐标辅助表!Z:Z,"错误",0),";",_xlfn.XLOOKUP(MOD(A36,1000),[2]怪物武器挂载坐标辅助表!A:A,[2]怪物武器挂载坐标辅助表!E:E,"错误",0),";",_xlfn.XLOOKUP(MOD(A36,1000),[2]怪物武器挂载坐标辅助表!A:A,[2]怪物武器挂载坐标辅助表!F:F,"错误",0)),"")</f>
        <v>-378;-69;10000;-25</v>
      </c>
      <c r="G36" s="1">
        <v>1</v>
      </c>
    </row>
    <row r="37" spans="1:7">
      <c r="A37" s="1" t="str">
        <f t="shared" si="1"/>
        <v>1011202</v>
      </c>
      <c r="B37" s="1" t="str">
        <f>CONCATENATE(_xlfn.XLOOKUP(D37,[1]怪物设计!$D$77:$D$136,[1]怪物设计!$U$77:$U$136),"-",E37)</f>
        <v>猴子1-202</v>
      </c>
      <c r="D37" s="1">
        <f t="shared" si="2"/>
        <v>1011</v>
      </c>
      <c r="E37" s="1">
        <v>202</v>
      </c>
      <c r="F37" s="17" t="str">
        <f>IF(E37&gt;0,CONCATENATE(_xlfn.XLOOKUP(MOD(A37,1000),[2]怪物武器挂载坐标辅助表!A:A,[2]怪物武器挂载坐标辅助表!C:C,"错误",0)+_xlfn.XLOOKUP(ROUNDDOWN(A37/1000,0),[2]怪物武器挂载坐标辅助表!V:V,[2]怪物武器挂载坐标辅助表!Y:Y,"错误",0),";",_xlfn.XLOOKUP(MOD(A37,1000),[2]怪物武器挂载坐标辅助表!A:A,[2]怪物武器挂载坐标辅助表!D:D,"错误",0)+_xlfn.XLOOKUP(ROUNDDOWN(A37/1000,0),[2]怪物武器挂载坐标辅助表!V:V,[2]怪物武器挂载坐标辅助表!Z:Z,"错误",0),";",_xlfn.XLOOKUP(MOD(A37,1000),[2]怪物武器挂载坐标辅助表!A:A,[2]怪物武器挂载坐标辅助表!E:E,"错误",0),";",_xlfn.XLOOKUP(MOD(A37,1000),[2]怪物武器挂载坐标辅助表!A:A,[2]怪物武器挂载坐标辅助表!F:F,"错误",0)),"")</f>
        <v>-347;-134;10000;0</v>
      </c>
      <c r="G37" s="1">
        <v>1</v>
      </c>
    </row>
    <row r="38" spans="1:7">
      <c r="A38" s="1" t="str">
        <f t="shared" si="1"/>
        <v>1011203</v>
      </c>
      <c r="B38" s="1" t="str">
        <f>CONCATENATE(_xlfn.XLOOKUP(D38,[1]怪物设计!$D$77:$D$136,[1]怪物设计!$U$77:$U$136),"-",E38)</f>
        <v>猴子1-203</v>
      </c>
      <c r="D38" s="1">
        <f t="shared" si="2"/>
        <v>1011</v>
      </c>
      <c r="E38" s="1">
        <v>203</v>
      </c>
      <c r="F38" s="17" t="str">
        <f>IF(E38&gt;0,CONCATENATE(_xlfn.XLOOKUP(MOD(A38,1000),[2]怪物武器挂载坐标辅助表!A:A,[2]怪物武器挂载坐标辅助表!C:C,"错误",0)+_xlfn.XLOOKUP(ROUNDDOWN(A38/1000,0),[2]怪物武器挂载坐标辅助表!V:V,[2]怪物武器挂载坐标辅助表!Y:Y,"错误",0),";",_xlfn.XLOOKUP(MOD(A38,1000),[2]怪物武器挂载坐标辅助表!A:A,[2]怪物武器挂载坐标辅助表!D:D,"错误",0)+_xlfn.XLOOKUP(ROUNDDOWN(A38/1000,0),[2]怪物武器挂载坐标辅助表!V:V,[2]怪物武器挂载坐标辅助表!Z:Z,"错误",0),";",_xlfn.XLOOKUP(MOD(A38,1000),[2]怪物武器挂载坐标辅助表!A:A,[2]怪物武器挂载坐标辅助表!E:E,"错误",0),";",_xlfn.XLOOKUP(MOD(A38,1000),[2]怪物武器挂载坐标辅助表!A:A,[2]怪物武器挂载坐标辅助表!F:F,"错误",0)),"")</f>
        <v>-390;-164;10000;-10</v>
      </c>
      <c r="G38" s="1">
        <v>1</v>
      </c>
    </row>
    <row r="39" spans="1:7">
      <c r="A39" s="1" t="str">
        <f t="shared" si="1"/>
        <v>1011204</v>
      </c>
      <c r="B39" s="1" t="str">
        <f>CONCATENATE(_xlfn.XLOOKUP(D39,[1]怪物设计!$D$77:$D$136,[1]怪物设计!$U$77:$U$136),"-",E39)</f>
        <v>猴子1-204</v>
      </c>
      <c r="D39" s="1">
        <f t="shared" si="2"/>
        <v>1011</v>
      </c>
      <c r="E39" s="1">
        <v>204</v>
      </c>
      <c r="F39" s="17" t="str">
        <f>IF(E39&gt;0,CONCATENATE(_xlfn.XLOOKUP(MOD(A39,1000),[2]怪物武器挂载坐标辅助表!A:A,[2]怪物武器挂载坐标辅助表!C:C,"错误",0)+_xlfn.XLOOKUP(ROUNDDOWN(A39/1000,0),[2]怪物武器挂载坐标辅助表!V:V,[2]怪物武器挂载坐标辅助表!Y:Y,"错误",0),";",_xlfn.XLOOKUP(MOD(A39,1000),[2]怪物武器挂载坐标辅助表!A:A,[2]怪物武器挂载坐标辅助表!D:D,"错误",0)+_xlfn.XLOOKUP(ROUNDDOWN(A39/1000,0),[2]怪物武器挂载坐标辅助表!V:V,[2]怪物武器挂载坐标辅助表!Z:Z,"错误",0),";",_xlfn.XLOOKUP(MOD(A39,1000),[2]怪物武器挂载坐标辅助表!A:A,[2]怪物武器挂载坐标辅助表!E:E,"错误",0),";",_xlfn.XLOOKUP(MOD(A39,1000),[2]怪物武器挂载坐标辅助表!A:A,[2]怪物武器挂载坐标辅助表!F:F,"错误",0)),"")</f>
        <v>-377;-263;5000;0</v>
      </c>
      <c r="G39" s="1">
        <v>1</v>
      </c>
    </row>
    <row r="40" spans="1:7">
      <c r="A40" s="1" t="str">
        <f t="shared" si="1"/>
        <v>1011205</v>
      </c>
      <c r="B40" s="1" t="str">
        <f>CONCATENATE(_xlfn.XLOOKUP(D40,[1]怪物设计!$D$77:$D$136,[1]怪物设计!$U$77:$U$136),"-",E40)</f>
        <v>猴子1-205</v>
      </c>
      <c r="D40" s="1">
        <f t="shared" si="2"/>
        <v>1011</v>
      </c>
      <c r="E40" s="1">
        <v>205</v>
      </c>
      <c r="F40" s="17" t="str">
        <f>IF(E40&gt;0,CONCATENATE(_xlfn.XLOOKUP(MOD(A40,1000),[2]怪物武器挂载坐标辅助表!A:A,[2]怪物武器挂载坐标辅助表!C:C,"错误",0)+_xlfn.XLOOKUP(ROUNDDOWN(A40/1000,0),[2]怪物武器挂载坐标辅助表!V:V,[2]怪物武器挂载坐标辅助表!Y:Y,"错误",0),";",_xlfn.XLOOKUP(MOD(A40,1000),[2]怪物武器挂载坐标辅助表!A:A,[2]怪物武器挂载坐标辅助表!D:D,"错误",0)+_xlfn.XLOOKUP(ROUNDDOWN(A40/1000,0),[2]怪物武器挂载坐标辅助表!V:V,[2]怪物武器挂载坐标辅助表!Z:Z,"错误",0),";",_xlfn.XLOOKUP(MOD(A40,1000),[2]怪物武器挂载坐标辅助表!A:A,[2]怪物武器挂载坐标辅助表!E:E,"错误",0),";",_xlfn.XLOOKUP(MOD(A40,1000),[2]怪物武器挂载坐标辅助表!A:A,[2]怪物武器挂载坐标辅助表!F:F,"错误",0)),"")</f>
        <v>-381;-8;10000;-10</v>
      </c>
      <c r="G40" s="1">
        <v>1</v>
      </c>
    </row>
    <row r="41" spans="1:7">
      <c r="A41" s="1" t="str">
        <f t="shared" si="1"/>
        <v>1011206</v>
      </c>
      <c r="B41" s="1" t="str">
        <f>CONCATENATE(_xlfn.XLOOKUP(D41,[1]怪物设计!$D$77:$D$136,[1]怪物设计!$U$77:$U$136),"-",E41)</f>
        <v>猴子1-206</v>
      </c>
      <c r="D41" s="1">
        <f t="shared" si="2"/>
        <v>1011</v>
      </c>
      <c r="E41" s="1">
        <v>206</v>
      </c>
      <c r="F41" s="17" t="str">
        <f>IF(E41&gt;0,CONCATENATE(_xlfn.XLOOKUP(MOD(A41,1000),[2]怪物武器挂载坐标辅助表!A:A,[2]怪物武器挂载坐标辅助表!C:C,"错误",0)+_xlfn.XLOOKUP(ROUNDDOWN(A41/1000,0),[2]怪物武器挂载坐标辅助表!V:V,[2]怪物武器挂载坐标辅助表!Y:Y,"错误",0),";",_xlfn.XLOOKUP(MOD(A41,1000),[2]怪物武器挂载坐标辅助表!A:A,[2]怪物武器挂载坐标辅助表!D:D,"错误",0)+_xlfn.XLOOKUP(ROUNDDOWN(A41/1000,0),[2]怪物武器挂载坐标辅助表!V:V,[2]怪物武器挂载坐标辅助表!Z:Z,"错误",0),";",_xlfn.XLOOKUP(MOD(A41,1000),[2]怪物武器挂载坐标辅助表!A:A,[2]怪物武器挂载坐标辅助表!E:E,"错误",0),";",_xlfn.XLOOKUP(MOD(A41,1000),[2]怪物武器挂载坐标辅助表!A:A,[2]怪物武器挂载坐标辅助表!F:F,"错误",0)),"")</f>
        <v>-478;-194;7000;150</v>
      </c>
      <c r="G41" s="1">
        <v>1</v>
      </c>
    </row>
    <row r="42" spans="1:7">
      <c r="A42" s="1" t="str">
        <f t="shared" si="1"/>
        <v>1011207</v>
      </c>
      <c r="B42" s="1" t="str">
        <f>CONCATENATE(_xlfn.XLOOKUP(D42,[1]怪物设计!$D$77:$D$136,[1]怪物设计!$U$77:$U$136),"-",E42)</f>
        <v>猴子1-207</v>
      </c>
      <c r="D42" s="1">
        <f t="shared" si="2"/>
        <v>1011</v>
      </c>
      <c r="E42" s="1">
        <v>207</v>
      </c>
      <c r="F42" s="17" t="str">
        <f>IF(E42&gt;0,CONCATENATE(_xlfn.XLOOKUP(MOD(A42,1000),[2]怪物武器挂载坐标辅助表!A:A,[2]怪物武器挂载坐标辅助表!C:C,"错误",0)+_xlfn.XLOOKUP(ROUNDDOWN(A42/1000,0),[2]怪物武器挂载坐标辅助表!V:V,[2]怪物武器挂载坐标辅助表!Y:Y,"错误",0),";",_xlfn.XLOOKUP(MOD(A42,1000),[2]怪物武器挂载坐标辅助表!A:A,[2]怪物武器挂载坐标辅助表!D:D,"错误",0)+_xlfn.XLOOKUP(ROUNDDOWN(A42/1000,0),[2]怪物武器挂载坐标辅助表!V:V,[2]怪物武器挂载坐标辅助表!Z:Z,"错误",0),";",_xlfn.XLOOKUP(MOD(A42,1000),[2]怪物武器挂载坐标辅助表!A:A,[2]怪物武器挂载坐标辅助表!E:E,"错误",0),";",_xlfn.XLOOKUP(MOD(A42,1000),[2]怪物武器挂载坐标辅助表!A:A,[2]怪物武器挂载坐标辅助表!F:F,"错误",0)),"")</f>
        <v>-569;-161;10000;15</v>
      </c>
      <c r="G42" s="1">
        <v>1</v>
      </c>
    </row>
    <row r="43" spans="1:7">
      <c r="A43" s="1" t="str">
        <f t="shared" si="1"/>
        <v>1011301</v>
      </c>
      <c r="B43" s="1" t="str">
        <f>CONCATENATE(_xlfn.XLOOKUP(D43,[1]怪物设计!$D$77:$D$136,[1]怪物设计!$U$77:$U$136),"-",E43)</f>
        <v>猴子1-301</v>
      </c>
      <c r="D43" s="1">
        <f t="shared" si="2"/>
        <v>1011</v>
      </c>
      <c r="E43" s="1">
        <v>301</v>
      </c>
      <c r="F43" s="17" t="str">
        <f>IF(E43&gt;0,CONCATENATE(_xlfn.XLOOKUP(MOD(A43,1000),[2]怪物武器挂载坐标辅助表!A:A,[2]怪物武器挂载坐标辅助表!C:C,"错误",0)+_xlfn.XLOOKUP(ROUNDDOWN(A43/1000,0),[2]怪物武器挂载坐标辅助表!V:V,[2]怪物武器挂载坐标辅助表!Y:Y,"错误",0),";",_xlfn.XLOOKUP(MOD(A43,1000),[2]怪物武器挂载坐标辅助表!A:A,[2]怪物武器挂载坐标辅助表!D:D,"错误",0)+_xlfn.XLOOKUP(ROUNDDOWN(A43/1000,0),[2]怪物武器挂载坐标辅助表!V:V,[2]怪物武器挂载坐标辅助表!Z:Z,"错误",0),";",_xlfn.XLOOKUP(MOD(A43,1000),[2]怪物武器挂载坐标辅助表!A:A,[2]怪物武器挂载坐标辅助表!E:E,"错误",0),";",_xlfn.XLOOKUP(MOD(A43,1000),[2]怪物武器挂载坐标辅助表!A:A,[2]怪物武器挂载坐标辅助表!F:F,"错误",0)),"")</f>
        <v>-451;9;10000;0</v>
      </c>
      <c r="G43" s="1">
        <v>1</v>
      </c>
    </row>
    <row r="44" spans="1:7">
      <c r="A44" s="1" t="str">
        <f t="shared" si="1"/>
        <v>1011302</v>
      </c>
      <c r="B44" s="1" t="str">
        <f>CONCATENATE(_xlfn.XLOOKUP(D44,[1]怪物设计!$D$77:$D$136,[1]怪物设计!$U$77:$U$136),"-",E44)</f>
        <v>猴子1-302</v>
      </c>
      <c r="D44" s="1">
        <f t="shared" si="2"/>
        <v>1011</v>
      </c>
      <c r="E44" s="1">
        <v>302</v>
      </c>
      <c r="F44" s="17" t="str">
        <f>IF(E44&gt;0,CONCATENATE(_xlfn.XLOOKUP(MOD(A44,1000),[2]怪物武器挂载坐标辅助表!A:A,[2]怪物武器挂载坐标辅助表!C:C,"错误",0)+_xlfn.XLOOKUP(ROUNDDOWN(A44/1000,0),[2]怪物武器挂载坐标辅助表!V:V,[2]怪物武器挂载坐标辅助表!Y:Y,"错误",0),";",_xlfn.XLOOKUP(MOD(A44,1000),[2]怪物武器挂载坐标辅助表!A:A,[2]怪物武器挂载坐标辅助表!D:D,"错误",0)+_xlfn.XLOOKUP(ROUNDDOWN(A44/1000,0),[2]怪物武器挂载坐标辅助表!V:V,[2]怪物武器挂载坐标辅助表!Z:Z,"错误",0),";",_xlfn.XLOOKUP(MOD(A44,1000),[2]怪物武器挂载坐标辅助表!A:A,[2]怪物武器挂载坐标辅助表!E:E,"错误",0),";",_xlfn.XLOOKUP(MOD(A44,1000),[2]怪物武器挂载坐标辅助表!A:A,[2]怪物武器挂载坐标辅助表!F:F,"错误",0)),"")</f>
        <v>-488;-75;9000;0</v>
      </c>
      <c r="G44" s="1">
        <v>1</v>
      </c>
    </row>
    <row r="45" spans="1:7">
      <c r="A45" s="1" t="str">
        <f t="shared" si="1"/>
        <v>1011303</v>
      </c>
      <c r="B45" s="1" t="str">
        <f>CONCATENATE(_xlfn.XLOOKUP(D45,[1]怪物设计!$D$77:$D$136,[1]怪物设计!$U$77:$U$136),"-",E45)</f>
        <v>猴子1-303</v>
      </c>
      <c r="D45" s="1">
        <f t="shared" si="2"/>
        <v>1011</v>
      </c>
      <c r="E45" s="1">
        <v>303</v>
      </c>
      <c r="F45" s="17" t="str">
        <f>IF(E45&gt;0,CONCATENATE(_xlfn.XLOOKUP(MOD(A45,1000),[2]怪物武器挂载坐标辅助表!A:A,[2]怪物武器挂载坐标辅助表!C:C,"错误",0)+_xlfn.XLOOKUP(ROUNDDOWN(A45/1000,0),[2]怪物武器挂载坐标辅助表!V:V,[2]怪物武器挂载坐标辅助表!Y:Y,"错误",0),";",_xlfn.XLOOKUP(MOD(A45,1000),[2]怪物武器挂载坐标辅助表!A:A,[2]怪物武器挂载坐标辅助表!D:D,"错误",0)+_xlfn.XLOOKUP(ROUNDDOWN(A45/1000,0),[2]怪物武器挂载坐标辅助表!V:V,[2]怪物武器挂载坐标辅助表!Z:Z,"错误",0),";",_xlfn.XLOOKUP(MOD(A45,1000),[2]怪物武器挂载坐标辅助表!A:A,[2]怪物武器挂载坐标辅助表!E:E,"错误",0),";",_xlfn.XLOOKUP(MOD(A45,1000),[2]怪物武器挂载坐标辅助表!A:A,[2]怪物武器挂载坐标辅助表!F:F,"错误",0)),"")</f>
        <v>-422;-94;10000;0</v>
      </c>
      <c r="G45" s="1">
        <v>1</v>
      </c>
    </row>
    <row r="46" spans="1:7">
      <c r="A46" s="1" t="str">
        <f t="shared" si="1"/>
        <v>1011304</v>
      </c>
      <c r="B46" s="1" t="str">
        <f>CONCATENATE(_xlfn.XLOOKUP(D46,[1]怪物设计!$D$77:$D$136,[1]怪物设计!$U$77:$U$136),"-",E46)</f>
        <v>猴子1-304</v>
      </c>
      <c r="D46" s="1">
        <f t="shared" si="2"/>
        <v>1011</v>
      </c>
      <c r="E46" s="1">
        <v>304</v>
      </c>
      <c r="F46" s="17" t="str">
        <f>IF(E46&gt;0,CONCATENATE(_xlfn.XLOOKUP(MOD(A46,1000),[2]怪物武器挂载坐标辅助表!A:A,[2]怪物武器挂载坐标辅助表!C:C,"错误",0)+_xlfn.XLOOKUP(ROUNDDOWN(A46/1000,0),[2]怪物武器挂载坐标辅助表!V:V,[2]怪物武器挂载坐标辅助表!Y:Y,"错误",0),";",_xlfn.XLOOKUP(MOD(A46,1000),[2]怪物武器挂载坐标辅助表!A:A,[2]怪物武器挂载坐标辅助表!D:D,"错误",0)+_xlfn.XLOOKUP(ROUNDDOWN(A46/1000,0),[2]怪物武器挂载坐标辅助表!V:V,[2]怪物武器挂载坐标辅助表!Z:Z,"错误",0),";",_xlfn.XLOOKUP(MOD(A46,1000),[2]怪物武器挂载坐标辅助表!A:A,[2]怪物武器挂载坐标辅助表!E:E,"错误",0),";",_xlfn.XLOOKUP(MOD(A46,1000),[2]怪物武器挂载坐标辅助表!A:A,[2]怪物武器挂载坐标辅助表!F:F,"错误",0)),"")</f>
        <v>-625;-123;10000;5</v>
      </c>
      <c r="G46" s="1">
        <v>1</v>
      </c>
    </row>
    <row r="47" spans="1:7">
      <c r="A47" s="1" t="str">
        <f t="shared" si="1"/>
        <v>1011305</v>
      </c>
      <c r="B47" s="1" t="str">
        <f>CONCATENATE(_xlfn.XLOOKUP(D47,[1]怪物设计!$D$77:$D$136,[1]怪物设计!$U$77:$U$136),"-",E47)</f>
        <v>猴子1-305</v>
      </c>
      <c r="D47" s="1">
        <f t="shared" si="2"/>
        <v>1011</v>
      </c>
      <c r="E47" s="1">
        <v>305</v>
      </c>
      <c r="F47" s="17" t="str">
        <f>IF(E47&gt;0,CONCATENATE(_xlfn.XLOOKUP(MOD(A47,1000),[2]怪物武器挂载坐标辅助表!A:A,[2]怪物武器挂载坐标辅助表!C:C,"错误",0)+_xlfn.XLOOKUP(ROUNDDOWN(A47/1000,0),[2]怪物武器挂载坐标辅助表!V:V,[2]怪物武器挂载坐标辅助表!Y:Y,"错误",0),";",_xlfn.XLOOKUP(MOD(A47,1000),[2]怪物武器挂载坐标辅助表!A:A,[2]怪物武器挂载坐标辅助表!D:D,"错误",0)+_xlfn.XLOOKUP(ROUNDDOWN(A47/1000,0),[2]怪物武器挂载坐标辅助表!V:V,[2]怪物武器挂载坐标辅助表!Z:Z,"错误",0),";",_xlfn.XLOOKUP(MOD(A47,1000),[2]怪物武器挂载坐标辅助表!A:A,[2]怪物武器挂载坐标辅助表!E:E,"错误",0),";",_xlfn.XLOOKUP(MOD(A47,1000),[2]怪物武器挂载坐标辅助表!A:A,[2]怪物武器挂载坐标辅助表!F:F,"错误",0)),"")</f>
        <v>-578;-265;9000;-25</v>
      </c>
      <c r="G47" s="1">
        <v>1</v>
      </c>
    </row>
    <row r="48" spans="1:7">
      <c r="A48" s="1" t="str">
        <f t="shared" si="1"/>
        <v>1011401</v>
      </c>
      <c r="B48" s="1" t="str">
        <f>CONCATENATE(_xlfn.XLOOKUP(D48,[1]怪物设计!$D$77:$D$136,[1]怪物设计!$U$77:$U$136),"-",E48)</f>
        <v>猴子1-401</v>
      </c>
      <c r="D48" s="1">
        <f t="shared" si="2"/>
        <v>1011</v>
      </c>
      <c r="E48" s="1">
        <v>401</v>
      </c>
      <c r="F48" s="17" t="str">
        <f>IF(E48&gt;0,CONCATENATE(_xlfn.XLOOKUP(MOD(A48,1000),[2]怪物武器挂载坐标辅助表!A:A,[2]怪物武器挂载坐标辅助表!C:C,"错误",0)+_xlfn.XLOOKUP(ROUNDDOWN(A48/1000,0),[2]怪物武器挂载坐标辅助表!V:V,[2]怪物武器挂载坐标辅助表!Y:Y,"错误",0),";",_xlfn.XLOOKUP(MOD(A48,1000),[2]怪物武器挂载坐标辅助表!A:A,[2]怪物武器挂载坐标辅助表!D:D,"错误",0)+_xlfn.XLOOKUP(ROUNDDOWN(A48/1000,0),[2]怪物武器挂载坐标辅助表!V:V,[2]怪物武器挂载坐标辅助表!Z:Z,"错误",0),";",_xlfn.XLOOKUP(MOD(A48,1000),[2]怪物武器挂载坐标辅助表!A:A,[2]怪物武器挂载坐标辅助表!E:E,"错误",0),";",_xlfn.XLOOKUP(MOD(A48,1000),[2]怪物武器挂载坐标辅助表!A:A,[2]怪物武器挂载坐标辅助表!F:F,"错误",0)),"")</f>
        <v>-449;-247;10000;0</v>
      </c>
      <c r="G48" s="1">
        <v>1</v>
      </c>
    </row>
    <row r="49" spans="1:7">
      <c r="A49" s="1" t="str">
        <f t="shared" si="1"/>
        <v>1011402</v>
      </c>
      <c r="B49" s="1" t="str">
        <f>CONCATENATE(_xlfn.XLOOKUP(D49,[1]怪物设计!$D$77:$D$136,[1]怪物设计!$U$77:$U$136),"-",E49)</f>
        <v>猴子1-402</v>
      </c>
      <c r="D49" s="1">
        <f t="shared" si="2"/>
        <v>1011</v>
      </c>
      <c r="E49" s="1">
        <v>402</v>
      </c>
      <c r="F49" s="17" t="str">
        <f>IF(E49&gt;0,CONCATENATE(_xlfn.XLOOKUP(MOD(A49,1000),[2]怪物武器挂载坐标辅助表!A:A,[2]怪物武器挂载坐标辅助表!C:C,"错误",0)+_xlfn.XLOOKUP(ROUNDDOWN(A49/1000,0),[2]怪物武器挂载坐标辅助表!V:V,[2]怪物武器挂载坐标辅助表!Y:Y,"错误",0),";",_xlfn.XLOOKUP(MOD(A49,1000),[2]怪物武器挂载坐标辅助表!A:A,[2]怪物武器挂载坐标辅助表!D:D,"错误",0)+_xlfn.XLOOKUP(ROUNDDOWN(A49/1000,0),[2]怪物武器挂载坐标辅助表!V:V,[2]怪物武器挂载坐标辅助表!Z:Z,"错误",0),";",_xlfn.XLOOKUP(MOD(A49,1000),[2]怪物武器挂载坐标辅助表!A:A,[2]怪物武器挂载坐标辅助表!E:E,"错误",0),";",_xlfn.XLOOKUP(MOD(A49,1000),[2]怪物武器挂载坐标辅助表!A:A,[2]怪物武器挂载坐标辅助表!F:F,"错误",0)),"")</f>
        <v>-455;-241;10000;0</v>
      </c>
      <c r="G49" s="1">
        <v>1</v>
      </c>
    </row>
    <row r="50" spans="1:7">
      <c r="A50" s="1" t="str">
        <f t="shared" si="1"/>
        <v>1011403</v>
      </c>
      <c r="B50" s="1" t="str">
        <f>CONCATENATE(_xlfn.XLOOKUP(D50,[1]怪物设计!$D$77:$D$136,[1]怪物设计!$U$77:$U$136),"-",E50)</f>
        <v>猴子1-403</v>
      </c>
      <c r="D50" s="1">
        <f t="shared" si="2"/>
        <v>1011</v>
      </c>
      <c r="E50" s="1">
        <v>403</v>
      </c>
      <c r="F50" s="17" t="str">
        <f>IF(E50&gt;0,CONCATENATE(_xlfn.XLOOKUP(MOD(A50,1000),[2]怪物武器挂载坐标辅助表!A:A,[2]怪物武器挂载坐标辅助表!C:C,"错误",0)+_xlfn.XLOOKUP(ROUNDDOWN(A50/1000,0),[2]怪物武器挂载坐标辅助表!V:V,[2]怪物武器挂载坐标辅助表!Y:Y,"错误",0),";",_xlfn.XLOOKUP(MOD(A50,1000),[2]怪物武器挂载坐标辅助表!A:A,[2]怪物武器挂载坐标辅助表!D:D,"错误",0)+_xlfn.XLOOKUP(ROUNDDOWN(A50/1000,0),[2]怪物武器挂载坐标辅助表!V:V,[2]怪物武器挂载坐标辅助表!Z:Z,"错误",0),";",_xlfn.XLOOKUP(MOD(A50,1000),[2]怪物武器挂载坐标辅助表!A:A,[2]怪物武器挂载坐标辅助表!E:E,"错误",0),";",_xlfn.XLOOKUP(MOD(A50,1000),[2]怪物武器挂载坐标辅助表!A:A,[2]怪物武器挂载坐标辅助表!F:F,"错误",0)),"")</f>
        <v>-465;-234;10000;0</v>
      </c>
      <c r="G50" s="1">
        <v>1</v>
      </c>
    </row>
    <row r="51" spans="1:7">
      <c r="A51" s="1" t="str">
        <f t="shared" si="1"/>
        <v>1011404</v>
      </c>
      <c r="B51" s="1" t="str">
        <f>CONCATENATE(_xlfn.XLOOKUP(D51,[1]怪物设计!$D$77:$D$136,[1]怪物设计!$U$77:$U$136),"-",E51)</f>
        <v>猴子1-404</v>
      </c>
      <c r="D51" s="1">
        <f t="shared" si="2"/>
        <v>1011</v>
      </c>
      <c r="E51" s="1">
        <v>404</v>
      </c>
      <c r="F51" s="17" t="str">
        <f>IF(E51&gt;0,CONCATENATE(_xlfn.XLOOKUP(MOD(A51,1000),[2]怪物武器挂载坐标辅助表!A:A,[2]怪物武器挂载坐标辅助表!C:C,"错误",0)+_xlfn.XLOOKUP(ROUNDDOWN(A51/1000,0),[2]怪物武器挂载坐标辅助表!V:V,[2]怪物武器挂载坐标辅助表!Y:Y,"错误",0),";",_xlfn.XLOOKUP(MOD(A51,1000),[2]怪物武器挂载坐标辅助表!A:A,[2]怪物武器挂载坐标辅助表!D:D,"错误",0)+_xlfn.XLOOKUP(ROUNDDOWN(A51/1000,0),[2]怪物武器挂载坐标辅助表!V:V,[2]怪物武器挂载坐标辅助表!Z:Z,"错误",0),";",_xlfn.XLOOKUP(MOD(A51,1000),[2]怪物武器挂载坐标辅助表!A:A,[2]怪物武器挂载坐标辅助表!E:E,"错误",0),";",_xlfn.XLOOKUP(MOD(A51,1000),[2]怪物武器挂载坐标辅助表!A:A,[2]怪物武器挂载坐标辅助表!F:F,"错误",0)),"")</f>
        <v>-675;-234;10000;0</v>
      </c>
      <c r="G51" s="1">
        <v>1</v>
      </c>
    </row>
    <row r="52" spans="1:7">
      <c r="A52" s="1" t="str">
        <f t="shared" si="1"/>
        <v>1011405</v>
      </c>
      <c r="B52" s="1" t="str">
        <f>CONCATENATE(_xlfn.XLOOKUP(D52,[1]怪物设计!$D$77:$D$136,[1]怪物设计!$U$77:$U$136),"-",E52)</f>
        <v>猴子1-405</v>
      </c>
      <c r="D52" s="1">
        <f t="shared" si="2"/>
        <v>1011</v>
      </c>
      <c r="E52" s="1">
        <v>405</v>
      </c>
      <c r="F52" s="17" t="str">
        <f>IF(E52&gt;0,CONCATENATE(_xlfn.XLOOKUP(MOD(A52,1000),[2]怪物武器挂载坐标辅助表!A:A,[2]怪物武器挂载坐标辅助表!C:C,"错误",0)+_xlfn.XLOOKUP(ROUNDDOWN(A52/1000,0),[2]怪物武器挂载坐标辅助表!V:V,[2]怪物武器挂载坐标辅助表!Y:Y,"错误",0),";",_xlfn.XLOOKUP(MOD(A52,1000),[2]怪物武器挂载坐标辅助表!A:A,[2]怪物武器挂载坐标辅助表!D:D,"错误",0)+_xlfn.XLOOKUP(ROUNDDOWN(A52/1000,0),[2]怪物武器挂载坐标辅助表!V:V,[2]怪物武器挂载坐标辅助表!Z:Z,"错误",0),";",_xlfn.XLOOKUP(MOD(A52,1000),[2]怪物武器挂载坐标辅助表!A:A,[2]怪物武器挂载坐标辅助表!E:E,"错误",0),";",_xlfn.XLOOKUP(MOD(A52,1000),[2]怪物武器挂载坐标辅助表!A:A,[2]怪物武器挂载坐标辅助表!F:F,"错误",0)),"")</f>
        <v>-482;-236;10000;0</v>
      </c>
      <c r="G52" s="1">
        <v>1</v>
      </c>
    </row>
    <row r="53" spans="1:7">
      <c r="A53" s="1" t="str">
        <f t="shared" si="1"/>
        <v>1011406</v>
      </c>
      <c r="B53" s="1" t="str">
        <f>CONCATENATE(_xlfn.XLOOKUP(D53,[1]怪物设计!$D$77:$D$136,[1]怪物设计!$U$77:$U$136),"-",E53)</f>
        <v>猴子1-406</v>
      </c>
      <c r="D53" s="1">
        <f t="shared" si="2"/>
        <v>1011</v>
      </c>
      <c r="E53" s="1">
        <v>406</v>
      </c>
      <c r="F53" s="17" t="str">
        <f>IF(E53&gt;0,CONCATENATE(_xlfn.XLOOKUP(MOD(A53,1000),[2]怪物武器挂载坐标辅助表!A:A,[2]怪物武器挂载坐标辅助表!C:C,"错误",0)+_xlfn.XLOOKUP(ROUNDDOWN(A53/1000,0),[2]怪物武器挂载坐标辅助表!V:V,[2]怪物武器挂载坐标辅助表!Y:Y,"错误",0),";",_xlfn.XLOOKUP(MOD(A53,1000),[2]怪物武器挂载坐标辅助表!A:A,[2]怪物武器挂载坐标辅助表!D:D,"错误",0)+_xlfn.XLOOKUP(ROUNDDOWN(A53/1000,0),[2]怪物武器挂载坐标辅助表!V:V,[2]怪物武器挂载坐标辅助表!Z:Z,"错误",0),";",_xlfn.XLOOKUP(MOD(A53,1000),[2]怪物武器挂载坐标辅助表!A:A,[2]怪物武器挂载坐标辅助表!E:E,"错误",0),";",_xlfn.XLOOKUP(MOD(A53,1000),[2]怪物武器挂载坐标辅助表!A:A,[2]怪物武器挂载坐标辅助表!F:F,"错误",0)),"")</f>
        <v>-539;-224;8000;30</v>
      </c>
      <c r="G53" s="1">
        <v>1</v>
      </c>
    </row>
    <row r="54" spans="1:7">
      <c r="A54" s="1" t="str">
        <f t="shared" si="1"/>
        <v>1011407</v>
      </c>
      <c r="B54" s="1" t="str">
        <f>CONCATENATE(_xlfn.XLOOKUP(D54,[1]怪物设计!$D$77:$D$136,[1]怪物设计!$U$77:$U$136),"-",E54)</f>
        <v>猴子1-407</v>
      </c>
      <c r="D54" s="1">
        <f t="shared" si="2"/>
        <v>1011</v>
      </c>
      <c r="E54" s="1">
        <v>407</v>
      </c>
      <c r="F54" s="17" t="str">
        <f>IF(E54&gt;0,CONCATENATE(_xlfn.XLOOKUP(MOD(A54,1000),[2]怪物武器挂载坐标辅助表!A:A,[2]怪物武器挂载坐标辅助表!C:C,"错误",0)+_xlfn.XLOOKUP(ROUNDDOWN(A54/1000,0),[2]怪物武器挂载坐标辅助表!V:V,[2]怪物武器挂载坐标辅助表!Y:Y,"错误",0),";",_xlfn.XLOOKUP(MOD(A54,1000),[2]怪物武器挂载坐标辅助表!A:A,[2]怪物武器挂载坐标辅助表!D:D,"错误",0)+_xlfn.XLOOKUP(ROUNDDOWN(A54/1000,0),[2]怪物武器挂载坐标辅助表!V:V,[2]怪物武器挂载坐标辅助表!Z:Z,"错误",0),";",_xlfn.XLOOKUP(MOD(A54,1000),[2]怪物武器挂载坐标辅助表!A:A,[2]怪物武器挂载坐标辅助表!E:E,"错误",0),";",_xlfn.XLOOKUP(MOD(A54,1000),[2]怪物武器挂载坐标辅助表!A:A,[2]怪物武器挂载坐标辅助表!F:F,"错误",0)),"")</f>
        <v>-443;-184;10000;-5</v>
      </c>
      <c r="G54" s="1">
        <v>1</v>
      </c>
    </row>
    <row r="55" spans="1:7">
      <c r="A55" s="1" t="str">
        <f t="shared" si="1"/>
        <v>1011408</v>
      </c>
      <c r="B55" s="1" t="str">
        <f>CONCATENATE(_xlfn.XLOOKUP(D55,[1]怪物设计!$D$77:$D$136,[1]怪物设计!$U$77:$U$136),"-",E55)</f>
        <v>猴子1-408</v>
      </c>
      <c r="D55" s="1">
        <f t="shared" si="2"/>
        <v>1011</v>
      </c>
      <c r="E55" s="1">
        <v>408</v>
      </c>
      <c r="F55" s="17" t="str">
        <f>IF(E55&gt;0,CONCATENATE(_xlfn.XLOOKUP(MOD(A55,1000),[2]怪物武器挂载坐标辅助表!A:A,[2]怪物武器挂载坐标辅助表!C:C,"错误",0)+_xlfn.XLOOKUP(ROUNDDOWN(A55/1000,0),[2]怪物武器挂载坐标辅助表!V:V,[2]怪物武器挂载坐标辅助表!Y:Y,"错误",0),";",_xlfn.XLOOKUP(MOD(A55,1000),[2]怪物武器挂载坐标辅助表!A:A,[2]怪物武器挂载坐标辅助表!D:D,"错误",0)+_xlfn.XLOOKUP(ROUNDDOWN(A55/1000,0),[2]怪物武器挂载坐标辅助表!V:V,[2]怪物武器挂载坐标辅助表!Z:Z,"错误",0),";",_xlfn.XLOOKUP(MOD(A55,1000),[2]怪物武器挂载坐标辅助表!A:A,[2]怪物武器挂载坐标辅助表!E:E,"错误",0),";",_xlfn.XLOOKUP(MOD(A55,1000),[2]怪物武器挂载坐标辅助表!A:A,[2]怪物武器挂载坐标辅助表!F:F,"错误",0)),"")</f>
        <v>-350;-307;11000;-15</v>
      </c>
      <c r="G55" s="1">
        <v>1</v>
      </c>
    </row>
    <row r="56" spans="1:7">
      <c r="A56" s="1" t="str">
        <f t="shared" si="1"/>
        <v>1011409</v>
      </c>
      <c r="B56" s="1" t="str">
        <f>CONCATENATE(_xlfn.XLOOKUP(D56,[1]怪物设计!$D$77:$D$136,[1]怪物设计!$U$77:$U$136),"-",E56)</f>
        <v>猴子1-409</v>
      </c>
      <c r="D56" s="1">
        <f t="shared" si="2"/>
        <v>1011</v>
      </c>
      <c r="E56" s="1">
        <v>409</v>
      </c>
      <c r="F56" s="17" t="str">
        <f>IF(E56&gt;0,CONCATENATE(_xlfn.XLOOKUP(MOD(A56,1000),[2]怪物武器挂载坐标辅助表!A:A,[2]怪物武器挂载坐标辅助表!C:C,"错误",0)+_xlfn.XLOOKUP(ROUNDDOWN(A56/1000,0),[2]怪物武器挂载坐标辅助表!V:V,[2]怪物武器挂载坐标辅助表!Y:Y,"错误",0),";",_xlfn.XLOOKUP(MOD(A56,1000),[2]怪物武器挂载坐标辅助表!A:A,[2]怪物武器挂载坐标辅助表!D:D,"错误",0)+_xlfn.XLOOKUP(ROUNDDOWN(A56/1000,0),[2]怪物武器挂载坐标辅助表!V:V,[2]怪物武器挂载坐标辅助表!Z:Z,"错误",0),";",_xlfn.XLOOKUP(MOD(A56,1000),[2]怪物武器挂载坐标辅助表!A:A,[2]怪物武器挂载坐标辅助表!E:E,"错误",0),";",_xlfn.XLOOKUP(MOD(A56,1000),[2]怪物武器挂载坐标辅助表!A:A,[2]怪物武器挂载坐标辅助表!F:F,"错误",0)),"")</f>
        <v>-554;-156;7500;-15</v>
      </c>
      <c r="G56" s="1">
        <v>1</v>
      </c>
    </row>
    <row r="57" spans="1:7">
      <c r="A57" s="1" t="str">
        <f t="shared" si="1"/>
        <v>1011501</v>
      </c>
      <c r="B57" s="1" t="str">
        <f>CONCATENATE(_xlfn.XLOOKUP(D57,[1]怪物设计!$D$77:$D$136,[1]怪物设计!$U$77:$U$136),"-",E57)</f>
        <v>猴子1-501</v>
      </c>
      <c r="D57" s="1">
        <f t="shared" si="2"/>
        <v>1011</v>
      </c>
      <c r="E57" s="1">
        <v>501</v>
      </c>
      <c r="F57" s="17" t="str">
        <f>IF(E57&gt;0,CONCATENATE(_xlfn.XLOOKUP(MOD(A57,1000),[2]怪物武器挂载坐标辅助表!A:A,[2]怪物武器挂载坐标辅助表!C:C,"错误",0)+_xlfn.XLOOKUP(ROUNDDOWN(A57/1000,0),[2]怪物武器挂载坐标辅助表!V:V,[2]怪物武器挂载坐标辅助表!Y:Y,"错误",0),";",_xlfn.XLOOKUP(MOD(A57,1000),[2]怪物武器挂载坐标辅助表!A:A,[2]怪物武器挂载坐标辅助表!D:D,"错误",0)+_xlfn.XLOOKUP(ROUNDDOWN(A57/1000,0),[2]怪物武器挂载坐标辅助表!V:V,[2]怪物武器挂载坐标辅助表!Z:Z,"错误",0),";",_xlfn.XLOOKUP(MOD(A57,1000),[2]怪物武器挂载坐标辅助表!A:A,[2]怪物武器挂载坐标辅助表!E:E,"错误",0),";",_xlfn.XLOOKUP(MOD(A57,1000),[2]怪物武器挂载坐标辅助表!A:A,[2]怪物武器挂载坐标辅助表!F:F,"错误",0)),"")</f>
        <v>-529;-39;11000;45</v>
      </c>
      <c r="G57" s="1">
        <v>1</v>
      </c>
    </row>
    <row r="58" spans="1:7">
      <c r="A58" s="1" t="str">
        <f t="shared" si="1"/>
        <v>1011502</v>
      </c>
      <c r="B58" s="1" t="str">
        <f>CONCATENATE(_xlfn.XLOOKUP(D58,[1]怪物设计!$D$77:$D$136,[1]怪物设计!$U$77:$U$136),"-",E58)</f>
        <v>猴子1-502</v>
      </c>
      <c r="D58" s="1">
        <f t="shared" si="2"/>
        <v>1011</v>
      </c>
      <c r="E58" s="1">
        <v>502</v>
      </c>
      <c r="F58" s="17" t="str">
        <f>IF(E58&gt;0,CONCATENATE(_xlfn.XLOOKUP(MOD(A58,1000),[2]怪物武器挂载坐标辅助表!A:A,[2]怪物武器挂载坐标辅助表!C:C,"错误",0)+_xlfn.XLOOKUP(ROUNDDOWN(A58/1000,0),[2]怪物武器挂载坐标辅助表!V:V,[2]怪物武器挂载坐标辅助表!Y:Y,"错误",0),";",_xlfn.XLOOKUP(MOD(A58,1000),[2]怪物武器挂载坐标辅助表!A:A,[2]怪物武器挂载坐标辅助表!D:D,"错误",0)+_xlfn.XLOOKUP(ROUNDDOWN(A58/1000,0),[2]怪物武器挂载坐标辅助表!V:V,[2]怪物武器挂载坐标辅助表!Z:Z,"错误",0),";",_xlfn.XLOOKUP(MOD(A58,1000),[2]怪物武器挂载坐标辅助表!A:A,[2]怪物武器挂载坐标辅助表!E:E,"错误",0),";",_xlfn.XLOOKUP(MOD(A58,1000),[2]怪物武器挂载坐标辅助表!A:A,[2]怪物武器挂载坐标辅助表!F:F,"错误",0)),"")</f>
        <v>-549;-156;8500;0</v>
      </c>
      <c r="G58" s="1">
        <v>1</v>
      </c>
    </row>
    <row r="59" spans="1:7">
      <c r="A59" s="1" t="str">
        <f t="shared" si="1"/>
        <v>1011503</v>
      </c>
      <c r="B59" s="1" t="str">
        <f>CONCATENATE(_xlfn.XLOOKUP(D59,[1]怪物设计!$D$77:$D$136,[1]怪物设计!$U$77:$U$136),"-",E59)</f>
        <v>猴子1-503</v>
      </c>
      <c r="D59" s="1">
        <f t="shared" si="2"/>
        <v>1011</v>
      </c>
      <c r="E59" s="1">
        <v>503</v>
      </c>
      <c r="F59" s="17" t="str">
        <f>IF(E59&gt;0,CONCATENATE(_xlfn.XLOOKUP(MOD(A59,1000),[2]怪物武器挂载坐标辅助表!A:A,[2]怪物武器挂载坐标辅助表!C:C,"错误",0)+_xlfn.XLOOKUP(ROUNDDOWN(A59/1000,0),[2]怪物武器挂载坐标辅助表!V:V,[2]怪物武器挂载坐标辅助表!Y:Y,"错误",0),";",_xlfn.XLOOKUP(MOD(A59,1000),[2]怪物武器挂载坐标辅助表!A:A,[2]怪物武器挂载坐标辅助表!D:D,"错误",0)+_xlfn.XLOOKUP(ROUNDDOWN(A59/1000,0),[2]怪物武器挂载坐标辅助表!V:V,[2]怪物武器挂载坐标辅助表!Z:Z,"错误",0),";",_xlfn.XLOOKUP(MOD(A59,1000),[2]怪物武器挂载坐标辅助表!A:A,[2]怪物武器挂载坐标辅助表!E:E,"错误",0),";",_xlfn.XLOOKUP(MOD(A59,1000),[2]怪物武器挂载坐标辅助表!A:A,[2]怪物武器挂载坐标辅助表!F:F,"错误",0)),"")</f>
        <v>-621;-207;10000;-15</v>
      </c>
      <c r="G59" s="1">
        <v>1</v>
      </c>
    </row>
    <row r="60" spans="1:7">
      <c r="A60" s="1" t="str">
        <f t="shared" si="1"/>
        <v>1011504</v>
      </c>
      <c r="B60" s="1" t="str">
        <f>CONCATENATE(_xlfn.XLOOKUP(D60,[1]怪物设计!$D$77:$D$136,[1]怪物设计!$U$77:$U$136),"-",E60)</f>
        <v>猴子1-504</v>
      </c>
      <c r="D60" s="1">
        <f t="shared" si="2"/>
        <v>1011</v>
      </c>
      <c r="E60" s="1">
        <v>504</v>
      </c>
      <c r="F60" s="17" t="str">
        <f>IF(E60&gt;0,CONCATENATE(_xlfn.XLOOKUP(MOD(A60,1000),[2]怪物武器挂载坐标辅助表!A:A,[2]怪物武器挂载坐标辅助表!C:C,"错误",0)+_xlfn.XLOOKUP(ROUNDDOWN(A60/1000,0),[2]怪物武器挂载坐标辅助表!V:V,[2]怪物武器挂载坐标辅助表!Y:Y,"错误",0),";",_xlfn.XLOOKUP(MOD(A60,1000),[2]怪物武器挂载坐标辅助表!A:A,[2]怪物武器挂载坐标辅助表!D:D,"错误",0)+_xlfn.XLOOKUP(ROUNDDOWN(A60/1000,0),[2]怪物武器挂载坐标辅助表!V:V,[2]怪物武器挂载坐标辅助表!Z:Z,"错误",0),";",_xlfn.XLOOKUP(MOD(A60,1000),[2]怪物武器挂载坐标辅助表!A:A,[2]怪物武器挂载坐标辅助表!E:E,"错误",0),";",_xlfn.XLOOKUP(MOD(A60,1000),[2]怪物武器挂载坐标辅助表!A:A,[2]怪物武器挂载坐标辅助表!F:F,"错误",0)),"")</f>
        <v>-513;-251;9000;-10</v>
      </c>
      <c r="G60" s="1">
        <v>1</v>
      </c>
    </row>
    <row r="61" spans="1:7">
      <c r="A61" s="1" t="str">
        <f t="shared" si="1"/>
        <v>1011505</v>
      </c>
      <c r="B61" s="1" t="str">
        <f>CONCATENATE(_xlfn.XLOOKUP(D61,[1]怪物设计!$D$77:$D$136,[1]怪物设计!$U$77:$U$136),"-",E61)</f>
        <v>猴子1-505</v>
      </c>
      <c r="D61" s="1">
        <f t="shared" si="2"/>
        <v>1011</v>
      </c>
      <c r="E61" s="1">
        <v>505</v>
      </c>
      <c r="F61" s="17" t="str">
        <f>IF(E61&gt;0,CONCATENATE(_xlfn.XLOOKUP(MOD(A61,1000),[2]怪物武器挂载坐标辅助表!A:A,[2]怪物武器挂载坐标辅助表!C:C,"错误",0)+_xlfn.XLOOKUP(ROUNDDOWN(A61/1000,0),[2]怪物武器挂载坐标辅助表!V:V,[2]怪物武器挂载坐标辅助表!Y:Y,"错误",0),";",_xlfn.XLOOKUP(MOD(A61,1000),[2]怪物武器挂载坐标辅助表!A:A,[2]怪物武器挂载坐标辅助表!D:D,"错误",0)+_xlfn.XLOOKUP(ROUNDDOWN(A61/1000,0),[2]怪物武器挂载坐标辅助表!V:V,[2]怪物武器挂载坐标辅助表!Z:Z,"错误",0),";",_xlfn.XLOOKUP(MOD(A61,1000),[2]怪物武器挂载坐标辅助表!A:A,[2]怪物武器挂载坐标辅助表!E:E,"错误",0),";",_xlfn.XLOOKUP(MOD(A61,1000),[2]怪物武器挂载坐标辅助表!A:A,[2]怪物武器挂载坐标辅助表!F:F,"错误",0)),"")</f>
        <v>-620;-255;10000;-5</v>
      </c>
      <c r="G61" s="1">
        <v>1</v>
      </c>
    </row>
    <row r="62" spans="1:7">
      <c r="A62" s="1" t="str">
        <f t="shared" si="1"/>
        <v>1011506</v>
      </c>
      <c r="B62" s="1" t="str">
        <f>CONCATENATE(_xlfn.XLOOKUP(D62,[1]怪物设计!$D$77:$D$136,[1]怪物设计!$U$77:$U$136),"-",E62)</f>
        <v>猴子1-506</v>
      </c>
      <c r="D62" s="1">
        <f t="shared" si="2"/>
        <v>1011</v>
      </c>
      <c r="E62" s="1">
        <v>506</v>
      </c>
      <c r="F62" s="17" t="str">
        <f>IF(E62&gt;0,CONCATENATE(_xlfn.XLOOKUP(MOD(A62,1000),[2]怪物武器挂载坐标辅助表!A:A,[2]怪物武器挂载坐标辅助表!C:C,"错误",0)+_xlfn.XLOOKUP(ROUNDDOWN(A62/1000,0),[2]怪物武器挂载坐标辅助表!V:V,[2]怪物武器挂载坐标辅助表!Y:Y,"错误",0),";",_xlfn.XLOOKUP(MOD(A62,1000),[2]怪物武器挂载坐标辅助表!A:A,[2]怪物武器挂载坐标辅助表!D:D,"错误",0)+_xlfn.XLOOKUP(ROUNDDOWN(A62/1000,0),[2]怪物武器挂载坐标辅助表!V:V,[2]怪物武器挂载坐标辅助表!Z:Z,"错误",0),";",_xlfn.XLOOKUP(MOD(A62,1000),[2]怪物武器挂载坐标辅助表!A:A,[2]怪物武器挂载坐标辅助表!E:E,"错误",0),";",_xlfn.XLOOKUP(MOD(A62,1000),[2]怪物武器挂载坐标辅助表!A:A,[2]怪物武器挂载坐标辅助表!F:F,"错误",0)),"")</f>
        <v>-354;-201;8000;0</v>
      </c>
      <c r="G62" s="1">
        <v>1</v>
      </c>
    </row>
    <row r="63" spans="1:7">
      <c r="A63" s="1" t="str">
        <f t="shared" si="1"/>
        <v>1011507</v>
      </c>
      <c r="B63" s="1" t="str">
        <f>CONCATENATE(_xlfn.XLOOKUP(D63,[1]怪物设计!$D$77:$D$136,[1]怪物设计!$U$77:$U$136),"-",E63)</f>
        <v>猴子1-507</v>
      </c>
      <c r="D63" s="1">
        <f t="shared" si="2"/>
        <v>1011</v>
      </c>
      <c r="E63" s="1">
        <v>507</v>
      </c>
      <c r="F63" s="17" t="str">
        <f>IF(E63&gt;0,CONCATENATE(_xlfn.XLOOKUP(MOD(A63,1000),[2]怪物武器挂载坐标辅助表!A:A,[2]怪物武器挂载坐标辅助表!C:C,"错误",0)+_xlfn.XLOOKUP(ROUNDDOWN(A63/1000,0),[2]怪物武器挂载坐标辅助表!V:V,[2]怪物武器挂载坐标辅助表!Y:Y,"错误",0),";",_xlfn.XLOOKUP(MOD(A63,1000),[2]怪物武器挂载坐标辅助表!A:A,[2]怪物武器挂载坐标辅助表!D:D,"错误",0)+_xlfn.XLOOKUP(ROUNDDOWN(A63/1000,0),[2]怪物武器挂载坐标辅助表!V:V,[2]怪物武器挂载坐标辅助表!Z:Z,"错误",0),";",_xlfn.XLOOKUP(MOD(A63,1000),[2]怪物武器挂载坐标辅助表!A:A,[2]怪物武器挂载坐标辅助表!E:E,"错误",0),";",_xlfn.XLOOKUP(MOD(A63,1000),[2]怪物武器挂载坐标辅助表!A:A,[2]怪物武器挂载坐标辅助表!F:F,"错误",0)),"")</f>
        <v>-454;-220;10000;5</v>
      </c>
      <c r="G63" s="1">
        <v>1</v>
      </c>
    </row>
    <row r="64" spans="1:7">
      <c r="A64" s="1" t="str">
        <f t="shared" ref="A64:A127" si="3">CONCATENATE(D64,E64)</f>
        <v>1022101</v>
      </c>
      <c r="B64" s="1" t="str">
        <f>CONCATENATE(_xlfn.XLOOKUP(D64,[1]怪物设计!$D$77:$D$136,[1]怪物设计!$U$77:$U$136),"-",E64)</f>
        <v>猴子2-101</v>
      </c>
      <c r="D64" s="1">
        <v>1022</v>
      </c>
      <c r="E64" s="1">
        <v>101</v>
      </c>
      <c r="F64" s="17" t="str">
        <f>IF(E64&gt;0,CONCATENATE(_xlfn.XLOOKUP(MOD(A64,1000),[2]怪物武器挂载坐标辅助表!A:A,[2]怪物武器挂载坐标辅助表!C:C,"错误",0)+_xlfn.XLOOKUP(ROUNDDOWN(A64/1000,0),[2]怪物武器挂载坐标辅助表!V:V,[2]怪物武器挂载坐标辅助表!Y:Y,"错误",0),";",_xlfn.XLOOKUP(MOD(A64,1000),[2]怪物武器挂载坐标辅助表!A:A,[2]怪物武器挂载坐标辅助表!D:D,"错误",0)+_xlfn.XLOOKUP(ROUNDDOWN(A64/1000,0),[2]怪物武器挂载坐标辅助表!V:V,[2]怪物武器挂载坐标辅助表!Z:Z,"错误",0),";",_xlfn.XLOOKUP(MOD(A64,1000),[2]怪物武器挂载坐标辅助表!A:A,[2]怪物武器挂载坐标辅助表!E:E,"错误",0),";",_xlfn.XLOOKUP(MOD(A64,1000),[2]怪物武器挂载坐标辅助表!A:A,[2]怪物武器挂载坐标辅助表!F:F,"错误",0)),"")</f>
        <v>-542;-113;11000;0</v>
      </c>
      <c r="G64" s="1">
        <v>1</v>
      </c>
    </row>
    <row r="65" spans="1:7">
      <c r="A65" s="1" t="str">
        <f t="shared" si="3"/>
        <v>1022102</v>
      </c>
      <c r="B65" s="1" t="str">
        <f>CONCATENATE(_xlfn.XLOOKUP(D65,[1]怪物设计!$D$77:$D$136,[1]怪物设计!$U$77:$U$136),"-",E65)</f>
        <v>猴子2-102</v>
      </c>
      <c r="D65" s="1">
        <f t="shared" ref="D65:D97" si="4">D64</f>
        <v>1022</v>
      </c>
      <c r="E65" s="1">
        <v>102</v>
      </c>
      <c r="F65" s="17" t="str">
        <f>IF(E65&gt;0,CONCATENATE(_xlfn.XLOOKUP(MOD(A65,1000),[2]怪物武器挂载坐标辅助表!A:A,[2]怪物武器挂载坐标辅助表!C:C,"错误",0)+_xlfn.XLOOKUP(ROUNDDOWN(A65/1000,0),[2]怪物武器挂载坐标辅助表!V:V,[2]怪物武器挂载坐标辅助表!Y:Y,"错误",0),";",_xlfn.XLOOKUP(MOD(A65,1000),[2]怪物武器挂载坐标辅助表!A:A,[2]怪物武器挂载坐标辅助表!D:D,"错误",0)+_xlfn.XLOOKUP(ROUNDDOWN(A65/1000,0),[2]怪物武器挂载坐标辅助表!V:V,[2]怪物武器挂载坐标辅助表!Z:Z,"错误",0),";",_xlfn.XLOOKUP(MOD(A65,1000),[2]怪物武器挂载坐标辅助表!A:A,[2]怪物武器挂载坐标辅助表!E:E,"错误",0),";",_xlfn.XLOOKUP(MOD(A65,1000),[2]怪物武器挂载坐标辅助表!A:A,[2]怪物武器挂载坐标辅助表!F:F,"错误",0)),"")</f>
        <v>-405;-128;11000;-10</v>
      </c>
      <c r="G65" s="1">
        <v>1</v>
      </c>
    </row>
    <row r="66" spans="1:7">
      <c r="A66" s="1" t="str">
        <f t="shared" si="3"/>
        <v>1022103</v>
      </c>
      <c r="B66" s="1" t="str">
        <f>CONCATENATE(_xlfn.XLOOKUP(D66,[1]怪物设计!$D$77:$D$136,[1]怪物设计!$U$77:$U$136),"-",E66)</f>
        <v>猴子2-103</v>
      </c>
      <c r="D66" s="1">
        <f t="shared" si="4"/>
        <v>1022</v>
      </c>
      <c r="E66" s="1">
        <v>103</v>
      </c>
      <c r="F66" s="17" t="str">
        <f>IF(E66&gt;0,CONCATENATE(_xlfn.XLOOKUP(MOD(A66,1000),[2]怪物武器挂载坐标辅助表!A:A,[2]怪物武器挂载坐标辅助表!C:C,"错误",0)+_xlfn.XLOOKUP(ROUNDDOWN(A66/1000,0),[2]怪物武器挂载坐标辅助表!V:V,[2]怪物武器挂载坐标辅助表!Y:Y,"错误",0),";",_xlfn.XLOOKUP(MOD(A66,1000),[2]怪物武器挂载坐标辅助表!A:A,[2]怪物武器挂载坐标辅助表!D:D,"错误",0)+_xlfn.XLOOKUP(ROUNDDOWN(A66/1000,0),[2]怪物武器挂载坐标辅助表!V:V,[2]怪物武器挂载坐标辅助表!Z:Z,"错误",0),";",_xlfn.XLOOKUP(MOD(A66,1000),[2]怪物武器挂载坐标辅助表!A:A,[2]怪物武器挂载坐标辅助表!E:E,"错误",0),";",_xlfn.XLOOKUP(MOD(A66,1000),[2]怪物武器挂载坐标辅助表!A:A,[2]怪物武器挂载坐标辅助表!F:F,"错误",0)),"")</f>
        <v>-602;-215;10000;-10</v>
      </c>
      <c r="G66" s="1">
        <v>1</v>
      </c>
    </row>
    <row r="67" spans="1:7">
      <c r="A67" s="1" t="str">
        <f t="shared" si="3"/>
        <v>1022104</v>
      </c>
      <c r="B67" s="1" t="str">
        <f>CONCATENATE(_xlfn.XLOOKUP(D67,[1]怪物设计!$D$77:$D$136,[1]怪物设计!$U$77:$U$136),"-",E67)</f>
        <v>猴子2-104</v>
      </c>
      <c r="D67" s="1">
        <f t="shared" si="4"/>
        <v>1022</v>
      </c>
      <c r="E67" s="1">
        <v>104</v>
      </c>
      <c r="F67" s="17" t="str">
        <f>IF(E67&gt;0,CONCATENATE(_xlfn.XLOOKUP(MOD(A67,1000),[2]怪物武器挂载坐标辅助表!A:A,[2]怪物武器挂载坐标辅助表!C:C,"错误",0)+_xlfn.XLOOKUP(ROUNDDOWN(A67/1000,0),[2]怪物武器挂载坐标辅助表!V:V,[2]怪物武器挂载坐标辅助表!Y:Y,"错误",0),";",_xlfn.XLOOKUP(MOD(A67,1000),[2]怪物武器挂载坐标辅助表!A:A,[2]怪物武器挂载坐标辅助表!D:D,"错误",0)+_xlfn.XLOOKUP(ROUNDDOWN(A67/1000,0),[2]怪物武器挂载坐标辅助表!V:V,[2]怪物武器挂载坐标辅助表!Z:Z,"错误",0),";",_xlfn.XLOOKUP(MOD(A67,1000),[2]怪物武器挂载坐标辅助表!A:A,[2]怪物武器挂载坐标辅助表!E:E,"错误",0),";",_xlfn.XLOOKUP(MOD(A67,1000),[2]怪物武器挂载坐标辅助表!A:A,[2]怪物武器挂载坐标辅助表!F:F,"错误",0)),"")</f>
        <v>-546;-116;11000;0</v>
      </c>
      <c r="G67" s="1">
        <v>1</v>
      </c>
    </row>
    <row r="68" spans="1:7">
      <c r="A68" s="1" t="str">
        <f t="shared" si="3"/>
        <v>1022105</v>
      </c>
      <c r="B68" s="1" t="str">
        <f>CONCATENATE(_xlfn.XLOOKUP(D68,[1]怪物设计!$D$77:$D$136,[1]怪物设计!$U$77:$U$136),"-",E68)</f>
        <v>猴子2-105</v>
      </c>
      <c r="D68" s="1">
        <f t="shared" si="4"/>
        <v>1022</v>
      </c>
      <c r="E68" s="1">
        <v>105</v>
      </c>
      <c r="F68" s="17" t="str">
        <f>IF(E68&gt;0,CONCATENATE(_xlfn.XLOOKUP(MOD(A68,1000),[2]怪物武器挂载坐标辅助表!A:A,[2]怪物武器挂载坐标辅助表!C:C,"错误",0)+_xlfn.XLOOKUP(ROUNDDOWN(A68/1000,0),[2]怪物武器挂载坐标辅助表!V:V,[2]怪物武器挂载坐标辅助表!Y:Y,"错误",0),";",_xlfn.XLOOKUP(MOD(A68,1000),[2]怪物武器挂载坐标辅助表!A:A,[2]怪物武器挂载坐标辅助表!D:D,"错误",0)+_xlfn.XLOOKUP(ROUNDDOWN(A68/1000,0),[2]怪物武器挂载坐标辅助表!V:V,[2]怪物武器挂载坐标辅助表!Z:Z,"错误",0),";",_xlfn.XLOOKUP(MOD(A68,1000),[2]怪物武器挂载坐标辅助表!A:A,[2]怪物武器挂载坐标辅助表!E:E,"错误",0),";",_xlfn.XLOOKUP(MOD(A68,1000),[2]怪物武器挂载坐标辅助表!A:A,[2]怪物武器挂载坐标辅助表!F:F,"错误",0)),"")</f>
        <v>-447;-145;10000;0</v>
      </c>
      <c r="G68" s="1">
        <v>1</v>
      </c>
    </row>
    <row r="69" spans="1:7">
      <c r="A69" s="1" t="str">
        <f t="shared" si="3"/>
        <v>1022106</v>
      </c>
      <c r="B69" s="1" t="str">
        <f>CONCATENATE(_xlfn.XLOOKUP(D69,[1]怪物设计!$D$77:$D$136,[1]怪物设计!$U$77:$U$136),"-",E69)</f>
        <v>猴子2-106</v>
      </c>
      <c r="D69" s="1">
        <f t="shared" si="4"/>
        <v>1022</v>
      </c>
      <c r="E69" s="1">
        <v>106</v>
      </c>
      <c r="F69" s="17" t="str">
        <f>IF(E69&gt;0,CONCATENATE(_xlfn.XLOOKUP(MOD(A69,1000),[2]怪物武器挂载坐标辅助表!A:A,[2]怪物武器挂载坐标辅助表!C:C,"错误",0)+_xlfn.XLOOKUP(ROUNDDOWN(A69/1000,0),[2]怪物武器挂载坐标辅助表!V:V,[2]怪物武器挂载坐标辅助表!Y:Y,"错误",0),";",_xlfn.XLOOKUP(MOD(A69,1000),[2]怪物武器挂载坐标辅助表!A:A,[2]怪物武器挂载坐标辅助表!D:D,"错误",0)+_xlfn.XLOOKUP(ROUNDDOWN(A69/1000,0),[2]怪物武器挂载坐标辅助表!V:V,[2]怪物武器挂载坐标辅助表!Z:Z,"错误",0),";",_xlfn.XLOOKUP(MOD(A69,1000),[2]怪物武器挂载坐标辅助表!A:A,[2]怪物武器挂载坐标辅助表!E:E,"错误",0),";",_xlfn.XLOOKUP(MOD(A69,1000),[2]怪物武器挂载坐标辅助表!A:A,[2]怪物武器挂载坐标辅助表!F:F,"错误",0)),"")</f>
        <v>-580;-162;8000;0</v>
      </c>
      <c r="G69" s="1">
        <v>1</v>
      </c>
    </row>
    <row r="70" spans="1:7">
      <c r="A70" s="1" t="str">
        <f t="shared" si="3"/>
        <v>1022201</v>
      </c>
      <c r="B70" s="1" t="str">
        <f>CONCATENATE(_xlfn.XLOOKUP(D70,[1]怪物设计!$D$77:$D$136,[1]怪物设计!$U$77:$U$136),"-",E70)</f>
        <v>猴子2-201</v>
      </c>
      <c r="D70" s="1">
        <f t="shared" si="4"/>
        <v>1022</v>
      </c>
      <c r="E70" s="1">
        <v>201</v>
      </c>
      <c r="F70" s="17" t="str">
        <f>IF(E70&gt;0,CONCATENATE(_xlfn.XLOOKUP(MOD(A70,1000),[2]怪物武器挂载坐标辅助表!A:A,[2]怪物武器挂载坐标辅助表!C:C,"错误",0)+_xlfn.XLOOKUP(ROUNDDOWN(A70/1000,0),[2]怪物武器挂载坐标辅助表!V:V,[2]怪物武器挂载坐标辅助表!Y:Y,"错误",0),";",_xlfn.XLOOKUP(MOD(A70,1000),[2]怪物武器挂载坐标辅助表!A:A,[2]怪物武器挂载坐标辅助表!D:D,"错误",0)+_xlfn.XLOOKUP(ROUNDDOWN(A70/1000,0),[2]怪物武器挂载坐标辅助表!V:V,[2]怪物武器挂载坐标辅助表!Z:Z,"错误",0),";",_xlfn.XLOOKUP(MOD(A70,1000),[2]怪物武器挂载坐标辅助表!A:A,[2]怪物武器挂载坐标辅助表!E:E,"错误",0),";",_xlfn.XLOOKUP(MOD(A70,1000),[2]怪物武器挂载坐标辅助表!A:A,[2]怪物武器挂载坐标辅助表!F:F,"错误",0)),"")</f>
        <v>-378;-69;10000;-25</v>
      </c>
      <c r="G70" s="1">
        <v>1</v>
      </c>
    </row>
    <row r="71" spans="1:7">
      <c r="A71" s="1" t="str">
        <f t="shared" si="3"/>
        <v>1022202</v>
      </c>
      <c r="B71" s="1" t="str">
        <f>CONCATENATE(_xlfn.XLOOKUP(D71,[1]怪物设计!$D$77:$D$136,[1]怪物设计!$U$77:$U$136),"-",E71)</f>
        <v>猴子2-202</v>
      </c>
      <c r="D71" s="1">
        <f t="shared" si="4"/>
        <v>1022</v>
      </c>
      <c r="E71" s="1">
        <v>202</v>
      </c>
      <c r="F71" s="17" t="str">
        <f>IF(E71&gt;0,CONCATENATE(_xlfn.XLOOKUP(MOD(A71,1000),[2]怪物武器挂载坐标辅助表!A:A,[2]怪物武器挂载坐标辅助表!C:C,"错误",0)+_xlfn.XLOOKUP(ROUNDDOWN(A71/1000,0),[2]怪物武器挂载坐标辅助表!V:V,[2]怪物武器挂载坐标辅助表!Y:Y,"错误",0),";",_xlfn.XLOOKUP(MOD(A71,1000),[2]怪物武器挂载坐标辅助表!A:A,[2]怪物武器挂载坐标辅助表!D:D,"错误",0)+_xlfn.XLOOKUP(ROUNDDOWN(A71/1000,0),[2]怪物武器挂载坐标辅助表!V:V,[2]怪物武器挂载坐标辅助表!Z:Z,"错误",0),";",_xlfn.XLOOKUP(MOD(A71,1000),[2]怪物武器挂载坐标辅助表!A:A,[2]怪物武器挂载坐标辅助表!E:E,"错误",0),";",_xlfn.XLOOKUP(MOD(A71,1000),[2]怪物武器挂载坐标辅助表!A:A,[2]怪物武器挂载坐标辅助表!F:F,"错误",0)),"")</f>
        <v>-347;-134;10000;0</v>
      </c>
      <c r="G71" s="1">
        <v>1</v>
      </c>
    </row>
    <row r="72" spans="1:7">
      <c r="A72" s="1" t="str">
        <f t="shared" si="3"/>
        <v>1022203</v>
      </c>
      <c r="B72" s="1" t="str">
        <f>CONCATENATE(_xlfn.XLOOKUP(D72,[1]怪物设计!$D$77:$D$136,[1]怪物设计!$U$77:$U$136),"-",E72)</f>
        <v>猴子2-203</v>
      </c>
      <c r="D72" s="1">
        <f t="shared" si="4"/>
        <v>1022</v>
      </c>
      <c r="E72" s="1">
        <v>203</v>
      </c>
      <c r="F72" s="17" t="str">
        <f>IF(E72&gt;0,CONCATENATE(_xlfn.XLOOKUP(MOD(A72,1000),[2]怪物武器挂载坐标辅助表!A:A,[2]怪物武器挂载坐标辅助表!C:C,"错误",0)+_xlfn.XLOOKUP(ROUNDDOWN(A72/1000,0),[2]怪物武器挂载坐标辅助表!V:V,[2]怪物武器挂载坐标辅助表!Y:Y,"错误",0),";",_xlfn.XLOOKUP(MOD(A72,1000),[2]怪物武器挂载坐标辅助表!A:A,[2]怪物武器挂载坐标辅助表!D:D,"错误",0)+_xlfn.XLOOKUP(ROUNDDOWN(A72/1000,0),[2]怪物武器挂载坐标辅助表!V:V,[2]怪物武器挂载坐标辅助表!Z:Z,"错误",0),";",_xlfn.XLOOKUP(MOD(A72,1000),[2]怪物武器挂载坐标辅助表!A:A,[2]怪物武器挂载坐标辅助表!E:E,"错误",0),";",_xlfn.XLOOKUP(MOD(A72,1000),[2]怪物武器挂载坐标辅助表!A:A,[2]怪物武器挂载坐标辅助表!F:F,"错误",0)),"")</f>
        <v>-390;-164;10000;-10</v>
      </c>
      <c r="G72" s="1">
        <v>1</v>
      </c>
    </row>
    <row r="73" spans="1:7">
      <c r="A73" s="1" t="str">
        <f t="shared" si="3"/>
        <v>1022204</v>
      </c>
      <c r="B73" s="1" t="str">
        <f>CONCATENATE(_xlfn.XLOOKUP(D73,[1]怪物设计!$D$77:$D$136,[1]怪物设计!$U$77:$U$136),"-",E73)</f>
        <v>猴子2-204</v>
      </c>
      <c r="D73" s="1">
        <f t="shared" si="4"/>
        <v>1022</v>
      </c>
      <c r="E73" s="1">
        <v>204</v>
      </c>
      <c r="F73" s="17" t="str">
        <f>IF(E73&gt;0,CONCATENATE(_xlfn.XLOOKUP(MOD(A73,1000),[2]怪物武器挂载坐标辅助表!A:A,[2]怪物武器挂载坐标辅助表!C:C,"错误",0)+_xlfn.XLOOKUP(ROUNDDOWN(A73/1000,0),[2]怪物武器挂载坐标辅助表!V:V,[2]怪物武器挂载坐标辅助表!Y:Y,"错误",0),";",_xlfn.XLOOKUP(MOD(A73,1000),[2]怪物武器挂载坐标辅助表!A:A,[2]怪物武器挂载坐标辅助表!D:D,"错误",0)+_xlfn.XLOOKUP(ROUNDDOWN(A73/1000,0),[2]怪物武器挂载坐标辅助表!V:V,[2]怪物武器挂载坐标辅助表!Z:Z,"错误",0),";",_xlfn.XLOOKUP(MOD(A73,1000),[2]怪物武器挂载坐标辅助表!A:A,[2]怪物武器挂载坐标辅助表!E:E,"错误",0),";",_xlfn.XLOOKUP(MOD(A73,1000),[2]怪物武器挂载坐标辅助表!A:A,[2]怪物武器挂载坐标辅助表!F:F,"错误",0)),"")</f>
        <v>-377;-263;5000;0</v>
      </c>
      <c r="G73" s="1">
        <v>1</v>
      </c>
    </row>
    <row r="74" spans="1:7">
      <c r="A74" s="1" t="str">
        <f t="shared" si="3"/>
        <v>1022205</v>
      </c>
      <c r="B74" s="1" t="str">
        <f>CONCATENATE(_xlfn.XLOOKUP(D74,[1]怪物设计!$D$77:$D$136,[1]怪物设计!$U$77:$U$136),"-",E74)</f>
        <v>猴子2-205</v>
      </c>
      <c r="D74" s="1">
        <f t="shared" si="4"/>
        <v>1022</v>
      </c>
      <c r="E74" s="1">
        <v>205</v>
      </c>
      <c r="F74" s="17" t="str">
        <f>IF(E74&gt;0,CONCATENATE(_xlfn.XLOOKUP(MOD(A74,1000),[2]怪物武器挂载坐标辅助表!A:A,[2]怪物武器挂载坐标辅助表!C:C,"错误",0)+_xlfn.XLOOKUP(ROUNDDOWN(A74/1000,0),[2]怪物武器挂载坐标辅助表!V:V,[2]怪物武器挂载坐标辅助表!Y:Y,"错误",0),";",_xlfn.XLOOKUP(MOD(A74,1000),[2]怪物武器挂载坐标辅助表!A:A,[2]怪物武器挂载坐标辅助表!D:D,"错误",0)+_xlfn.XLOOKUP(ROUNDDOWN(A74/1000,0),[2]怪物武器挂载坐标辅助表!V:V,[2]怪物武器挂载坐标辅助表!Z:Z,"错误",0),";",_xlfn.XLOOKUP(MOD(A74,1000),[2]怪物武器挂载坐标辅助表!A:A,[2]怪物武器挂载坐标辅助表!E:E,"错误",0),";",_xlfn.XLOOKUP(MOD(A74,1000),[2]怪物武器挂载坐标辅助表!A:A,[2]怪物武器挂载坐标辅助表!F:F,"错误",0)),"")</f>
        <v>-381;-8;10000;-10</v>
      </c>
      <c r="G74" s="1">
        <v>1</v>
      </c>
    </row>
    <row r="75" spans="1:7">
      <c r="A75" s="1" t="str">
        <f t="shared" si="3"/>
        <v>1022206</v>
      </c>
      <c r="B75" s="1" t="str">
        <f>CONCATENATE(_xlfn.XLOOKUP(D75,[1]怪物设计!$D$77:$D$136,[1]怪物设计!$U$77:$U$136),"-",E75)</f>
        <v>猴子2-206</v>
      </c>
      <c r="D75" s="1">
        <f t="shared" si="4"/>
        <v>1022</v>
      </c>
      <c r="E75" s="1">
        <v>206</v>
      </c>
      <c r="F75" s="17" t="str">
        <f>IF(E75&gt;0,CONCATENATE(_xlfn.XLOOKUP(MOD(A75,1000),[2]怪物武器挂载坐标辅助表!A:A,[2]怪物武器挂载坐标辅助表!C:C,"错误",0)+_xlfn.XLOOKUP(ROUNDDOWN(A75/1000,0),[2]怪物武器挂载坐标辅助表!V:V,[2]怪物武器挂载坐标辅助表!Y:Y,"错误",0),";",_xlfn.XLOOKUP(MOD(A75,1000),[2]怪物武器挂载坐标辅助表!A:A,[2]怪物武器挂载坐标辅助表!D:D,"错误",0)+_xlfn.XLOOKUP(ROUNDDOWN(A75/1000,0),[2]怪物武器挂载坐标辅助表!V:V,[2]怪物武器挂载坐标辅助表!Z:Z,"错误",0),";",_xlfn.XLOOKUP(MOD(A75,1000),[2]怪物武器挂载坐标辅助表!A:A,[2]怪物武器挂载坐标辅助表!E:E,"错误",0),";",_xlfn.XLOOKUP(MOD(A75,1000),[2]怪物武器挂载坐标辅助表!A:A,[2]怪物武器挂载坐标辅助表!F:F,"错误",0)),"")</f>
        <v>-478;-194;7000;150</v>
      </c>
      <c r="G75" s="1">
        <v>1</v>
      </c>
    </row>
    <row r="76" spans="1:7">
      <c r="A76" s="1" t="str">
        <f t="shared" si="3"/>
        <v>1022207</v>
      </c>
      <c r="B76" s="1" t="str">
        <f>CONCATENATE(_xlfn.XLOOKUP(D76,[1]怪物设计!$D$77:$D$136,[1]怪物设计!$U$77:$U$136),"-",E76)</f>
        <v>猴子2-207</v>
      </c>
      <c r="D76" s="1">
        <f t="shared" si="4"/>
        <v>1022</v>
      </c>
      <c r="E76" s="1">
        <v>207</v>
      </c>
      <c r="F76" s="17" t="str">
        <f>IF(E76&gt;0,CONCATENATE(_xlfn.XLOOKUP(MOD(A76,1000),[2]怪物武器挂载坐标辅助表!A:A,[2]怪物武器挂载坐标辅助表!C:C,"错误",0)+_xlfn.XLOOKUP(ROUNDDOWN(A76/1000,0),[2]怪物武器挂载坐标辅助表!V:V,[2]怪物武器挂载坐标辅助表!Y:Y,"错误",0),";",_xlfn.XLOOKUP(MOD(A76,1000),[2]怪物武器挂载坐标辅助表!A:A,[2]怪物武器挂载坐标辅助表!D:D,"错误",0)+_xlfn.XLOOKUP(ROUNDDOWN(A76/1000,0),[2]怪物武器挂载坐标辅助表!V:V,[2]怪物武器挂载坐标辅助表!Z:Z,"错误",0),";",_xlfn.XLOOKUP(MOD(A76,1000),[2]怪物武器挂载坐标辅助表!A:A,[2]怪物武器挂载坐标辅助表!E:E,"错误",0),";",_xlfn.XLOOKUP(MOD(A76,1000),[2]怪物武器挂载坐标辅助表!A:A,[2]怪物武器挂载坐标辅助表!F:F,"错误",0)),"")</f>
        <v>-569;-161;10000;15</v>
      </c>
      <c r="G76" s="1">
        <v>1</v>
      </c>
    </row>
    <row r="77" spans="1:7">
      <c r="A77" s="1" t="str">
        <f t="shared" si="3"/>
        <v>1022301</v>
      </c>
      <c r="B77" s="1" t="str">
        <f>CONCATENATE(_xlfn.XLOOKUP(D77,[1]怪物设计!$D$77:$D$136,[1]怪物设计!$U$77:$U$136),"-",E77)</f>
        <v>猴子2-301</v>
      </c>
      <c r="D77" s="1">
        <f t="shared" si="4"/>
        <v>1022</v>
      </c>
      <c r="E77" s="1">
        <v>301</v>
      </c>
      <c r="F77" s="17" t="str">
        <f>IF(E77&gt;0,CONCATENATE(_xlfn.XLOOKUP(MOD(A77,1000),[2]怪物武器挂载坐标辅助表!A:A,[2]怪物武器挂载坐标辅助表!C:C,"错误",0)+_xlfn.XLOOKUP(ROUNDDOWN(A77/1000,0),[2]怪物武器挂载坐标辅助表!V:V,[2]怪物武器挂载坐标辅助表!Y:Y,"错误",0),";",_xlfn.XLOOKUP(MOD(A77,1000),[2]怪物武器挂载坐标辅助表!A:A,[2]怪物武器挂载坐标辅助表!D:D,"错误",0)+_xlfn.XLOOKUP(ROUNDDOWN(A77/1000,0),[2]怪物武器挂载坐标辅助表!V:V,[2]怪物武器挂载坐标辅助表!Z:Z,"错误",0),";",_xlfn.XLOOKUP(MOD(A77,1000),[2]怪物武器挂载坐标辅助表!A:A,[2]怪物武器挂载坐标辅助表!E:E,"错误",0),";",_xlfn.XLOOKUP(MOD(A77,1000),[2]怪物武器挂载坐标辅助表!A:A,[2]怪物武器挂载坐标辅助表!F:F,"错误",0)),"")</f>
        <v>-451;9;10000;0</v>
      </c>
      <c r="G77" s="1">
        <v>1</v>
      </c>
    </row>
    <row r="78" spans="1:7">
      <c r="A78" s="1" t="str">
        <f t="shared" si="3"/>
        <v>1022302</v>
      </c>
      <c r="B78" s="1" t="str">
        <f>CONCATENATE(_xlfn.XLOOKUP(D78,[1]怪物设计!$D$77:$D$136,[1]怪物设计!$U$77:$U$136),"-",E78)</f>
        <v>猴子2-302</v>
      </c>
      <c r="D78" s="1">
        <f t="shared" si="4"/>
        <v>1022</v>
      </c>
      <c r="E78" s="1">
        <v>302</v>
      </c>
      <c r="F78" s="17" t="str">
        <f>IF(E78&gt;0,CONCATENATE(_xlfn.XLOOKUP(MOD(A78,1000),[2]怪物武器挂载坐标辅助表!A:A,[2]怪物武器挂载坐标辅助表!C:C,"错误",0)+_xlfn.XLOOKUP(ROUNDDOWN(A78/1000,0),[2]怪物武器挂载坐标辅助表!V:V,[2]怪物武器挂载坐标辅助表!Y:Y,"错误",0),";",_xlfn.XLOOKUP(MOD(A78,1000),[2]怪物武器挂载坐标辅助表!A:A,[2]怪物武器挂载坐标辅助表!D:D,"错误",0)+_xlfn.XLOOKUP(ROUNDDOWN(A78/1000,0),[2]怪物武器挂载坐标辅助表!V:V,[2]怪物武器挂载坐标辅助表!Z:Z,"错误",0),";",_xlfn.XLOOKUP(MOD(A78,1000),[2]怪物武器挂载坐标辅助表!A:A,[2]怪物武器挂载坐标辅助表!E:E,"错误",0),";",_xlfn.XLOOKUP(MOD(A78,1000),[2]怪物武器挂载坐标辅助表!A:A,[2]怪物武器挂载坐标辅助表!F:F,"错误",0)),"")</f>
        <v>-488;-75;9000;0</v>
      </c>
      <c r="G78" s="1">
        <v>1</v>
      </c>
    </row>
    <row r="79" spans="1:7">
      <c r="A79" s="1" t="str">
        <f t="shared" si="3"/>
        <v>1022303</v>
      </c>
      <c r="B79" s="1" t="str">
        <f>CONCATENATE(_xlfn.XLOOKUP(D79,[1]怪物设计!$D$77:$D$136,[1]怪物设计!$U$77:$U$136),"-",E79)</f>
        <v>猴子2-303</v>
      </c>
      <c r="D79" s="1">
        <f t="shared" si="4"/>
        <v>1022</v>
      </c>
      <c r="E79" s="1">
        <v>303</v>
      </c>
      <c r="F79" s="17" t="str">
        <f>IF(E79&gt;0,CONCATENATE(_xlfn.XLOOKUP(MOD(A79,1000),[2]怪物武器挂载坐标辅助表!A:A,[2]怪物武器挂载坐标辅助表!C:C,"错误",0)+_xlfn.XLOOKUP(ROUNDDOWN(A79/1000,0),[2]怪物武器挂载坐标辅助表!V:V,[2]怪物武器挂载坐标辅助表!Y:Y,"错误",0),";",_xlfn.XLOOKUP(MOD(A79,1000),[2]怪物武器挂载坐标辅助表!A:A,[2]怪物武器挂载坐标辅助表!D:D,"错误",0)+_xlfn.XLOOKUP(ROUNDDOWN(A79/1000,0),[2]怪物武器挂载坐标辅助表!V:V,[2]怪物武器挂载坐标辅助表!Z:Z,"错误",0),";",_xlfn.XLOOKUP(MOD(A79,1000),[2]怪物武器挂载坐标辅助表!A:A,[2]怪物武器挂载坐标辅助表!E:E,"错误",0),";",_xlfn.XLOOKUP(MOD(A79,1000),[2]怪物武器挂载坐标辅助表!A:A,[2]怪物武器挂载坐标辅助表!F:F,"错误",0)),"")</f>
        <v>-422;-94;10000;0</v>
      </c>
      <c r="G79" s="1">
        <v>1</v>
      </c>
    </row>
    <row r="80" spans="1:7">
      <c r="A80" s="1" t="str">
        <f t="shared" si="3"/>
        <v>1022304</v>
      </c>
      <c r="B80" s="1" t="str">
        <f>CONCATENATE(_xlfn.XLOOKUP(D80,[1]怪物设计!$D$77:$D$136,[1]怪物设计!$U$77:$U$136),"-",E80)</f>
        <v>猴子2-304</v>
      </c>
      <c r="D80" s="1">
        <f t="shared" si="4"/>
        <v>1022</v>
      </c>
      <c r="E80" s="1">
        <v>304</v>
      </c>
      <c r="F80" s="17" t="str">
        <f>IF(E80&gt;0,CONCATENATE(_xlfn.XLOOKUP(MOD(A80,1000),[2]怪物武器挂载坐标辅助表!A:A,[2]怪物武器挂载坐标辅助表!C:C,"错误",0)+_xlfn.XLOOKUP(ROUNDDOWN(A80/1000,0),[2]怪物武器挂载坐标辅助表!V:V,[2]怪物武器挂载坐标辅助表!Y:Y,"错误",0),";",_xlfn.XLOOKUP(MOD(A80,1000),[2]怪物武器挂载坐标辅助表!A:A,[2]怪物武器挂载坐标辅助表!D:D,"错误",0)+_xlfn.XLOOKUP(ROUNDDOWN(A80/1000,0),[2]怪物武器挂载坐标辅助表!V:V,[2]怪物武器挂载坐标辅助表!Z:Z,"错误",0),";",_xlfn.XLOOKUP(MOD(A80,1000),[2]怪物武器挂载坐标辅助表!A:A,[2]怪物武器挂载坐标辅助表!E:E,"错误",0),";",_xlfn.XLOOKUP(MOD(A80,1000),[2]怪物武器挂载坐标辅助表!A:A,[2]怪物武器挂载坐标辅助表!F:F,"错误",0)),"")</f>
        <v>-625;-123;10000;5</v>
      </c>
      <c r="G80" s="1">
        <v>1</v>
      </c>
    </row>
    <row r="81" spans="1:7">
      <c r="A81" s="1" t="str">
        <f t="shared" si="3"/>
        <v>1022305</v>
      </c>
      <c r="B81" s="1" t="str">
        <f>CONCATENATE(_xlfn.XLOOKUP(D81,[1]怪物设计!$D$77:$D$136,[1]怪物设计!$U$77:$U$136),"-",E81)</f>
        <v>猴子2-305</v>
      </c>
      <c r="D81" s="1">
        <f t="shared" si="4"/>
        <v>1022</v>
      </c>
      <c r="E81" s="1">
        <v>305</v>
      </c>
      <c r="F81" s="17" t="str">
        <f>IF(E81&gt;0,CONCATENATE(_xlfn.XLOOKUP(MOD(A81,1000),[2]怪物武器挂载坐标辅助表!A:A,[2]怪物武器挂载坐标辅助表!C:C,"错误",0)+_xlfn.XLOOKUP(ROUNDDOWN(A81/1000,0),[2]怪物武器挂载坐标辅助表!V:V,[2]怪物武器挂载坐标辅助表!Y:Y,"错误",0),";",_xlfn.XLOOKUP(MOD(A81,1000),[2]怪物武器挂载坐标辅助表!A:A,[2]怪物武器挂载坐标辅助表!D:D,"错误",0)+_xlfn.XLOOKUP(ROUNDDOWN(A81/1000,0),[2]怪物武器挂载坐标辅助表!V:V,[2]怪物武器挂载坐标辅助表!Z:Z,"错误",0),";",_xlfn.XLOOKUP(MOD(A81,1000),[2]怪物武器挂载坐标辅助表!A:A,[2]怪物武器挂载坐标辅助表!E:E,"错误",0),";",_xlfn.XLOOKUP(MOD(A81,1000),[2]怪物武器挂载坐标辅助表!A:A,[2]怪物武器挂载坐标辅助表!F:F,"错误",0)),"")</f>
        <v>-578;-265;9000;-25</v>
      </c>
      <c r="G81" s="1">
        <v>1</v>
      </c>
    </row>
    <row r="82" spans="1:7">
      <c r="A82" s="1" t="str">
        <f t="shared" si="3"/>
        <v>1022401</v>
      </c>
      <c r="B82" s="1" t="str">
        <f>CONCATENATE(_xlfn.XLOOKUP(D82,[1]怪物设计!$D$77:$D$136,[1]怪物设计!$U$77:$U$136),"-",E82)</f>
        <v>猴子2-401</v>
      </c>
      <c r="D82" s="1">
        <f t="shared" si="4"/>
        <v>1022</v>
      </c>
      <c r="E82" s="1">
        <v>401</v>
      </c>
      <c r="F82" s="17" t="str">
        <f>IF(E82&gt;0,CONCATENATE(_xlfn.XLOOKUP(MOD(A82,1000),[2]怪物武器挂载坐标辅助表!A:A,[2]怪物武器挂载坐标辅助表!C:C,"错误",0)+_xlfn.XLOOKUP(ROUNDDOWN(A82/1000,0),[2]怪物武器挂载坐标辅助表!V:V,[2]怪物武器挂载坐标辅助表!Y:Y,"错误",0),";",_xlfn.XLOOKUP(MOD(A82,1000),[2]怪物武器挂载坐标辅助表!A:A,[2]怪物武器挂载坐标辅助表!D:D,"错误",0)+_xlfn.XLOOKUP(ROUNDDOWN(A82/1000,0),[2]怪物武器挂载坐标辅助表!V:V,[2]怪物武器挂载坐标辅助表!Z:Z,"错误",0),";",_xlfn.XLOOKUP(MOD(A82,1000),[2]怪物武器挂载坐标辅助表!A:A,[2]怪物武器挂载坐标辅助表!E:E,"错误",0),";",_xlfn.XLOOKUP(MOD(A82,1000),[2]怪物武器挂载坐标辅助表!A:A,[2]怪物武器挂载坐标辅助表!F:F,"错误",0)),"")</f>
        <v>-449;-247;10000;0</v>
      </c>
      <c r="G82" s="1">
        <v>1</v>
      </c>
    </row>
    <row r="83" spans="1:7">
      <c r="A83" s="1" t="str">
        <f t="shared" si="3"/>
        <v>1022402</v>
      </c>
      <c r="B83" s="1" t="str">
        <f>CONCATENATE(_xlfn.XLOOKUP(D83,[1]怪物设计!$D$77:$D$136,[1]怪物设计!$U$77:$U$136),"-",E83)</f>
        <v>猴子2-402</v>
      </c>
      <c r="D83" s="1">
        <f t="shared" si="4"/>
        <v>1022</v>
      </c>
      <c r="E83" s="1">
        <v>402</v>
      </c>
      <c r="F83" s="17" t="str">
        <f>IF(E83&gt;0,CONCATENATE(_xlfn.XLOOKUP(MOD(A83,1000),[2]怪物武器挂载坐标辅助表!A:A,[2]怪物武器挂载坐标辅助表!C:C,"错误",0)+_xlfn.XLOOKUP(ROUNDDOWN(A83/1000,0),[2]怪物武器挂载坐标辅助表!V:V,[2]怪物武器挂载坐标辅助表!Y:Y,"错误",0),";",_xlfn.XLOOKUP(MOD(A83,1000),[2]怪物武器挂载坐标辅助表!A:A,[2]怪物武器挂载坐标辅助表!D:D,"错误",0)+_xlfn.XLOOKUP(ROUNDDOWN(A83/1000,0),[2]怪物武器挂载坐标辅助表!V:V,[2]怪物武器挂载坐标辅助表!Z:Z,"错误",0),";",_xlfn.XLOOKUP(MOD(A83,1000),[2]怪物武器挂载坐标辅助表!A:A,[2]怪物武器挂载坐标辅助表!E:E,"错误",0),";",_xlfn.XLOOKUP(MOD(A83,1000),[2]怪物武器挂载坐标辅助表!A:A,[2]怪物武器挂载坐标辅助表!F:F,"错误",0)),"")</f>
        <v>-455;-241;10000;0</v>
      </c>
      <c r="G83" s="1">
        <v>1</v>
      </c>
    </row>
    <row r="84" spans="1:7">
      <c r="A84" s="1" t="str">
        <f t="shared" si="3"/>
        <v>1022403</v>
      </c>
      <c r="B84" s="1" t="str">
        <f>CONCATENATE(_xlfn.XLOOKUP(D84,[1]怪物设计!$D$77:$D$136,[1]怪物设计!$U$77:$U$136),"-",E84)</f>
        <v>猴子2-403</v>
      </c>
      <c r="D84" s="1">
        <f t="shared" si="4"/>
        <v>1022</v>
      </c>
      <c r="E84" s="1">
        <v>403</v>
      </c>
      <c r="F84" s="17" t="str">
        <f>IF(E84&gt;0,CONCATENATE(_xlfn.XLOOKUP(MOD(A84,1000),[2]怪物武器挂载坐标辅助表!A:A,[2]怪物武器挂载坐标辅助表!C:C,"错误",0)+_xlfn.XLOOKUP(ROUNDDOWN(A84/1000,0),[2]怪物武器挂载坐标辅助表!V:V,[2]怪物武器挂载坐标辅助表!Y:Y,"错误",0),";",_xlfn.XLOOKUP(MOD(A84,1000),[2]怪物武器挂载坐标辅助表!A:A,[2]怪物武器挂载坐标辅助表!D:D,"错误",0)+_xlfn.XLOOKUP(ROUNDDOWN(A84/1000,0),[2]怪物武器挂载坐标辅助表!V:V,[2]怪物武器挂载坐标辅助表!Z:Z,"错误",0),";",_xlfn.XLOOKUP(MOD(A84,1000),[2]怪物武器挂载坐标辅助表!A:A,[2]怪物武器挂载坐标辅助表!E:E,"错误",0),";",_xlfn.XLOOKUP(MOD(A84,1000),[2]怪物武器挂载坐标辅助表!A:A,[2]怪物武器挂载坐标辅助表!F:F,"错误",0)),"")</f>
        <v>-465;-234;10000;0</v>
      </c>
      <c r="G84" s="1">
        <v>1</v>
      </c>
    </row>
    <row r="85" spans="1:7">
      <c r="A85" s="1" t="str">
        <f t="shared" si="3"/>
        <v>1022404</v>
      </c>
      <c r="B85" s="1" t="str">
        <f>CONCATENATE(_xlfn.XLOOKUP(D85,[1]怪物设计!$D$77:$D$136,[1]怪物设计!$U$77:$U$136),"-",E85)</f>
        <v>猴子2-404</v>
      </c>
      <c r="D85" s="1">
        <f t="shared" si="4"/>
        <v>1022</v>
      </c>
      <c r="E85" s="1">
        <v>404</v>
      </c>
      <c r="F85" s="17" t="str">
        <f>IF(E85&gt;0,CONCATENATE(_xlfn.XLOOKUP(MOD(A85,1000),[2]怪物武器挂载坐标辅助表!A:A,[2]怪物武器挂载坐标辅助表!C:C,"错误",0)+_xlfn.XLOOKUP(ROUNDDOWN(A85/1000,0),[2]怪物武器挂载坐标辅助表!V:V,[2]怪物武器挂载坐标辅助表!Y:Y,"错误",0),";",_xlfn.XLOOKUP(MOD(A85,1000),[2]怪物武器挂载坐标辅助表!A:A,[2]怪物武器挂载坐标辅助表!D:D,"错误",0)+_xlfn.XLOOKUP(ROUNDDOWN(A85/1000,0),[2]怪物武器挂载坐标辅助表!V:V,[2]怪物武器挂载坐标辅助表!Z:Z,"错误",0),";",_xlfn.XLOOKUP(MOD(A85,1000),[2]怪物武器挂载坐标辅助表!A:A,[2]怪物武器挂载坐标辅助表!E:E,"错误",0),";",_xlfn.XLOOKUP(MOD(A85,1000),[2]怪物武器挂载坐标辅助表!A:A,[2]怪物武器挂载坐标辅助表!F:F,"错误",0)),"")</f>
        <v>-675;-234;10000;0</v>
      </c>
      <c r="G85" s="1">
        <v>1</v>
      </c>
    </row>
    <row r="86" spans="1:7">
      <c r="A86" s="1" t="str">
        <f t="shared" si="3"/>
        <v>1022405</v>
      </c>
      <c r="B86" s="1" t="str">
        <f>CONCATENATE(_xlfn.XLOOKUP(D86,[1]怪物设计!$D$77:$D$136,[1]怪物设计!$U$77:$U$136),"-",E86)</f>
        <v>猴子2-405</v>
      </c>
      <c r="D86" s="1">
        <f t="shared" si="4"/>
        <v>1022</v>
      </c>
      <c r="E86" s="1">
        <v>405</v>
      </c>
      <c r="F86" s="17" t="str">
        <f>IF(E86&gt;0,CONCATENATE(_xlfn.XLOOKUP(MOD(A86,1000),[2]怪物武器挂载坐标辅助表!A:A,[2]怪物武器挂载坐标辅助表!C:C,"错误",0)+_xlfn.XLOOKUP(ROUNDDOWN(A86/1000,0),[2]怪物武器挂载坐标辅助表!V:V,[2]怪物武器挂载坐标辅助表!Y:Y,"错误",0),";",_xlfn.XLOOKUP(MOD(A86,1000),[2]怪物武器挂载坐标辅助表!A:A,[2]怪物武器挂载坐标辅助表!D:D,"错误",0)+_xlfn.XLOOKUP(ROUNDDOWN(A86/1000,0),[2]怪物武器挂载坐标辅助表!V:V,[2]怪物武器挂载坐标辅助表!Z:Z,"错误",0),";",_xlfn.XLOOKUP(MOD(A86,1000),[2]怪物武器挂载坐标辅助表!A:A,[2]怪物武器挂载坐标辅助表!E:E,"错误",0),";",_xlfn.XLOOKUP(MOD(A86,1000),[2]怪物武器挂载坐标辅助表!A:A,[2]怪物武器挂载坐标辅助表!F:F,"错误",0)),"")</f>
        <v>-482;-236;10000;0</v>
      </c>
      <c r="G86" s="1">
        <v>1</v>
      </c>
    </row>
    <row r="87" spans="1:7">
      <c r="A87" s="1" t="str">
        <f t="shared" si="3"/>
        <v>1022406</v>
      </c>
      <c r="B87" s="1" t="str">
        <f>CONCATENATE(_xlfn.XLOOKUP(D87,[1]怪物设计!$D$77:$D$136,[1]怪物设计!$U$77:$U$136),"-",E87)</f>
        <v>猴子2-406</v>
      </c>
      <c r="D87" s="1">
        <f t="shared" si="4"/>
        <v>1022</v>
      </c>
      <c r="E87" s="1">
        <v>406</v>
      </c>
      <c r="F87" s="17" t="str">
        <f>IF(E87&gt;0,CONCATENATE(_xlfn.XLOOKUP(MOD(A87,1000),[2]怪物武器挂载坐标辅助表!A:A,[2]怪物武器挂载坐标辅助表!C:C,"错误",0)+_xlfn.XLOOKUP(ROUNDDOWN(A87/1000,0),[2]怪物武器挂载坐标辅助表!V:V,[2]怪物武器挂载坐标辅助表!Y:Y,"错误",0),";",_xlfn.XLOOKUP(MOD(A87,1000),[2]怪物武器挂载坐标辅助表!A:A,[2]怪物武器挂载坐标辅助表!D:D,"错误",0)+_xlfn.XLOOKUP(ROUNDDOWN(A87/1000,0),[2]怪物武器挂载坐标辅助表!V:V,[2]怪物武器挂载坐标辅助表!Z:Z,"错误",0),";",_xlfn.XLOOKUP(MOD(A87,1000),[2]怪物武器挂载坐标辅助表!A:A,[2]怪物武器挂载坐标辅助表!E:E,"错误",0),";",_xlfn.XLOOKUP(MOD(A87,1000),[2]怪物武器挂载坐标辅助表!A:A,[2]怪物武器挂载坐标辅助表!F:F,"错误",0)),"")</f>
        <v>-539;-224;8000;30</v>
      </c>
      <c r="G87" s="1">
        <v>1</v>
      </c>
    </row>
    <row r="88" spans="1:7">
      <c r="A88" s="1" t="str">
        <f t="shared" si="3"/>
        <v>1022407</v>
      </c>
      <c r="B88" s="1" t="str">
        <f>CONCATENATE(_xlfn.XLOOKUP(D88,[1]怪物设计!$D$77:$D$136,[1]怪物设计!$U$77:$U$136),"-",E88)</f>
        <v>猴子2-407</v>
      </c>
      <c r="D88" s="1">
        <f t="shared" si="4"/>
        <v>1022</v>
      </c>
      <c r="E88" s="1">
        <v>407</v>
      </c>
      <c r="F88" s="17" t="str">
        <f>IF(E88&gt;0,CONCATENATE(_xlfn.XLOOKUP(MOD(A88,1000),[2]怪物武器挂载坐标辅助表!A:A,[2]怪物武器挂载坐标辅助表!C:C,"错误",0)+_xlfn.XLOOKUP(ROUNDDOWN(A88/1000,0),[2]怪物武器挂载坐标辅助表!V:V,[2]怪物武器挂载坐标辅助表!Y:Y,"错误",0),";",_xlfn.XLOOKUP(MOD(A88,1000),[2]怪物武器挂载坐标辅助表!A:A,[2]怪物武器挂载坐标辅助表!D:D,"错误",0)+_xlfn.XLOOKUP(ROUNDDOWN(A88/1000,0),[2]怪物武器挂载坐标辅助表!V:V,[2]怪物武器挂载坐标辅助表!Z:Z,"错误",0),";",_xlfn.XLOOKUP(MOD(A88,1000),[2]怪物武器挂载坐标辅助表!A:A,[2]怪物武器挂载坐标辅助表!E:E,"错误",0),";",_xlfn.XLOOKUP(MOD(A88,1000),[2]怪物武器挂载坐标辅助表!A:A,[2]怪物武器挂载坐标辅助表!F:F,"错误",0)),"")</f>
        <v>-443;-184;10000;-5</v>
      </c>
      <c r="G88" s="1">
        <v>1</v>
      </c>
    </row>
    <row r="89" spans="1:7">
      <c r="A89" s="1" t="str">
        <f t="shared" si="3"/>
        <v>1022408</v>
      </c>
      <c r="B89" s="1" t="str">
        <f>CONCATENATE(_xlfn.XLOOKUP(D89,[1]怪物设计!$D$77:$D$136,[1]怪物设计!$U$77:$U$136),"-",E89)</f>
        <v>猴子2-408</v>
      </c>
      <c r="D89" s="1">
        <f t="shared" si="4"/>
        <v>1022</v>
      </c>
      <c r="E89" s="1">
        <v>408</v>
      </c>
      <c r="F89" s="17" t="str">
        <f>IF(E89&gt;0,CONCATENATE(_xlfn.XLOOKUP(MOD(A89,1000),[2]怪物武器挂载坐标辅助表!A:A,[2]怪物武器挂载坐标辅助表!C:C,"错误",0)+_xlfn.XLOOKUP(ROUNDDOWN(A89/1000,0),[2]怪物武器挂载坐标辅助表!V:V,[2]怪物武器挂载坐标辅助表!Y:Y,"错误",0),";",_xlfn.XLOOKUP(MOD(A89,1000),[2]怪物武器挂载坐标辅助表!A:A,[2]怪物武器挂载坐标辅助表!D:D,"错误",0)+_xlfn.XLOOKUP(ROUNDDOWN(A89/1000,0),[2]怪物武器挂载坐标辅助表!V:V,[2]怪物武器挂载坐标辅助表!Z:Z,"错误",0),";",_xlfn.XLOOKUP(MOD(A89,1000),[2]怪物武器挂载坐标辅助表!A:A,[2]怪物武器挂载坐标辅助表!E:E,"错误",0),";",_xlfn.XLOOKUP(MOD(A89,1000),[2]怪物武器挂载坐标辅助表!A:A,[2]怪物武器挂载坐标辅助表!F:F,"错误",0)),"")</f>
        <v>-350;-307;11000;-15</v>
      </c>
      <c r="G89" s="1">
        <v>1</v>
      </c>
    </row>
    <row r="90" spans="1:7">
      <c r="A90" s="1" t="str">
        <f t="shared" si="3"/>
        <v>1022409</v>
      </c>
      <c r="B90" s="1" t="str">
        <f>CONCATENATE(_xlfn.XLOOKUP(D90,[1]怪物设计!$D$77:$D$136,[1]怪物设计!$U$77:$U$136),"-",E90)</f>
        <v>猴子2-409</v>
      </c>
      <c r="D90" s="1">
        <f t="shared" si="4"/>
        <v>1022</v>
      </c>
      <c r="E90" s="1">
        <v>409</v>
      </c>
      <c r="F90" s="17" t="str">
        <f>IF(E90&gt;0,CONCATENATE(_xlfn.XLOOKUP(MOD(A90,1000),[2]怪物武器挂载坐标辅助表!A:A,[2]怪物武器挂载坐标辅助表!C:C,"错误",0)+_xlfn.XLOOKUP(ROUNDDOWN(A90/1000,0),[2]怪物武器挂载坐标辅助表!V:V,[2]怪物武器挂载坐标辅助表!Y:Y,"错误",0),";",_xlfn.XLOOKUP(MOD(A90,1000),[2]怪物武器挂载坐标辅助表!A:A,[2]怪物武器挂载坐标辅助表!D:D,"错误",0)+_xlfn.XLOOKUP(ROUNDDOWN(A90/1000,0),[2]怪物武器挂载坐标辅助表!V:V,[2]怪物武器挂载坐标辅助表!Z:Z,"错误",0),";",_xlfn.XLOOKUP(MOD(A90,1000),[2]怪物武器挂载坐标辅助表!A:A,[2]怪物武器挂载坐标辅助表!E:E,"错误",0),";",_xlfn.XLOOKUP(MOD(A90,1000),[2]怪物武器挂载坐标辅助表!A:A,[2]怪物武器挂载坐标辅助表!F:F,"错误",0)),"")</f>
        <v>-554;-156;7500;-15</v>
      </c>
      <c r="G90" s="1">
        <v>1</v>
      </c>
    </row>
    <row r="91" spans="1:7">
      <c r="A91" s="1" t="str">
        <f t="shared" si="3"/>
        <v>1022501</v>
      </c>
      <c r="B91" s="1" t="str">
        <f>CONCATENATE(_xlfn.XLOOKUP(D91,[1]怪物设计!$D$77:$D$136,[1]怪物设计!$U$77:$U$136),"-",E91)</f>
        <v>猴子2-501</v>
      </c>
      <c r="D91" s="1">
        <f t="shared" si="4"/>
        <v>1022</v>
      </c>
      <c r="E91" s="1">
        <v>501</v>
      </c>
      <c r="F91" s="17" t="str">
        <f>IF(E91&gt;0,CONCATENATE(_xlfn.XLOOKUP(MOD(A91,1000),[2]怪物武器挂载坐标辅助表!A:A,[2]怪物武器挂载坐标辅助表!C:C,"错误",0)+_xlfn.XLOOKUP(ROUNDDOWN(A91/1000,0),[2]怪物武器挂载坐标辅助表!V:V,[2]怪物武器挂载坐标辅助表!Y:Y,"错误",0),";",_xlfn.XLOOKUP(MOD(A91,1000),[2]怪物武器挂载坐标辅助表!A:A,[2]怪物武器挂载坐标辅助表!D:D,"错误",0)+_xlfn.XLOOKUP(ROUNDDOWN(A91/1000,0),[2]怪物武器挂载坐标辅助表!V:V,[2]怪物武器挂载坐标辅助表!Z:Z,"错误",0),";",_xlfn.XLOOKUP(MOD(A91,1000),[2]怪物武器挂载坐标辅助表!A:A,[2]怪物武器挂载坐标辅助表!E:E,"错误",0),";",_xlfn.XLOOKUP(MOD(A91,1000),[2]怪物武器挂载坐标辅助表!A:A,[2]怪物武器挂载坐标辅助表!F:F,"错误",0)),"")</f>
        <v>-529;-39;11000;45</v>
      </c>
      <c r="G91" s="1">
        <v>1</v>
      </c>
    </row>
    <row r="92" spans="1:7">
      <c r="A92" s="1" t="str">
        <f t="shared" si="3"/>
        <v>1022502</v>
      </c>
      <c r="B92" s="1" t="str">
        <f>CONCATENATE(_xlfn.XLOOKUP(D92,[1]怪物设计!$D$77:$D$136,[1]怪物设计!$U$77:$U$136),"-",E92)</f>
        <v>猴子2-502</v>
      </c>
      <c r="D92" s="1">
        <f t="shared" si="4"/>
        <v>1022</v>
      </c>
      <c r="E92" s="1">
        <v>502</v>
      </c>
      <c r="F92" s="17" t="str">
        <f>IF(E92&gt;0,CONCATENATE(_xlfn.XLOOKUP(MOD(A92,1000),[2]怪物武器挂载坐标辅助表!A:A,[2]怪物武器挂载坐标辅助表!C:C,"错误",0)+_xlfn.XLOOKUP(ROUNDDOWN(A92/1000,0),[2]怪物武器挂载坐标辅助表!V:V,[2]怪物武器挂载坐标辅助表!Y:Y,"错误",0),";",_xlfn.XLOOKUP(MOD(A92,1000),[2]怪物武器挂载坐标辅助表!A:A,[2]怪物武器挂载坐标辅助表!D:D,"错误",0)+_xlfn.XLOOKUP(ROUNDDOWN(A92/1000,0),[2]怪物武器挂载坐标辅助表!V:V,[2]怪物武器挂载坐标辅助表!Z:Z,"错误",0),";",_xlfn.XLOOKUP(MOD(A92,1000),[2]怪物武器挂载坐标辅助表!A:A,[2]怪物武器挂载坐标辅助表!E:E,"错误",0),";",_xlfn.XLOOKUP(MOD(A92,1000),[2]怪物武器挂载坐标辅助表!A:A,[2]怪物武器挂载坐标辅助表!F:F,"错误",0)),"")</f>
        <v>-549;-156;8500;0</v>
      </c>
      <c r="G92" s="1">
        <v>1</v>
      </c>
    </row>
    <row r="93" spans="1:7">
      <c r="A93" s="1" t="str">
        <f t="shared" si="3"/>
        <v>1022503</v>
      </c>
      <c r="B93" s="1" t="str">
        <f>CONCATENATE(_xlfn.XLOOKUP(D93,[1]怪物设计!$D$77:$D$136,[1]怪物设计!$U$77:$U$136),"-",E93)</f>
        <v>猴子2-503</v>
      </c>
      <c r="D93" s="1">
        <f t="shared" si="4"/>
        <v>1022</v>
      </c>
      <c r="E93" s="1">
        <v>503</v>
      </c>
      <c r="F93" s="17" t="str">
        <f>IF(E93&gt;0,CONCATENATE(_xlfn.XLOOKUP(MOD(A93,1000),[2]怪物武器挂载坐标辅助表!A:A,[2]怪物武器挂载坐标辅助表!C:C,"错误",0)+_xlfn.XLOOKUP(ROUNDDOWN(A93/1000,0),[2]怪物武器挂载坐标辅助表!V:V,[2]怪物武器挂载坐标辅助表!Y:Y,"错误",0),";",_xlfn.XLOOKUP(MOD(A93,1000),[2]怪物武器挂载坐标辅助表!A:A,[2]怪物武器挂载坐标辅助表!D:D,"错误",0)+_xlfn.XLOOKUP(ROUNDDOWN(A93/1000,0),[2]怪物武器挂载坐标辅助表!V:V,[2]怪物武器挂载坐标辅助表!Z:Z,"错误",0),";",_xlfn.XLOOKUP(MOD(A93,1000),[2]怪物武器挂载坐标辅助表!A:A,[2]怪物武器挂载坐标辅助表!E:E,"错误",0),";",_xlfn.XLOOKUP(MOD(A93,1000),[2]怪物武器挂载坐标辅助表!A:A,[2]怪物武器挂载坐标辅助表!F:F,"错误",0)),"")</f>
        <v>-621;-207;10000;-15</v>
      </c>
      <c r="G93" s="1">
        <v>1</v>
      </c>
    </row>
    <row r="94" spans="1:7">
      <c r="A94" s="1" t="str">
        <f t="shared" si="3"/>
        <v>1022504</v>
      </c>
      <c r="B94" s="1" t="str">
        <f>CONCATENATE(_xlfn.XLOOKUP(D94,[1]怪物设计!$D$77:$D$136,[1]怪物设计!$U$77:$U$136),"-",E94)</f>
        <v>猴子2-504</v>
      </c>
      <c r="D94" s="1">
        <f t="shared" si="4"/>
        <v>1022</v>
      </c>
      <c r="E94" s="1">
        <v>504</v>
      </c>
      <c r="F94" s="17" t="str">
        <f>IF(E94&gt;0,CONCATENATE(_xlfn.XLOOKUP(MOD(A94,1000),[2]怪物武器挂载坐标辅助表!A:A,[2]怪物武器挂载坐标辅助表!C:C,"错误",0)+_xlfn.XLOOKUP(ROUNDDOWN(A94/1000,0),[2]怪物武器挂载坐标辅助表!V:V,[2]怪物武器挂载坐标辅助表!Y:Y,"错误",0),";",_xlfn.XLOOKUP(MOD(A94,1000),[2]怪物武器挂载坐标辅助表!A:A,[2]怪物武器挂载坐标辅助表!D:D,"错误",0)+_xlfn.XLOOKUP(ROUNDDOWN(A94/1000,0),[2]怪物武器挂载坐标辅助表!V:V,[2]怪物武器挂载坐标辅助表!Z:Z,"错误",0),";",_xlfn.XLOOKUP(MOD(A94,1000),[2]怪物武器挂载坐标辅助表!A:A,[2]怪物武器挂载坐标辅助表!E:E,"错误",0),";",_xlfn.XLOOKUP(MOD(A94,1000),[2]怪物武器挂载坐标辅助表!A:A,[2]怪物武器挂载坐标辅助表!F:F,"错误",0)),"")</f>
        <v>-513;-251;9000;-10</v>
      </c>
      <c r="G94" s="1">
        <v>1</v>
      </c>
    </row>
    <row r="95" spans="1:7">
      <c r="A95" s="1" t="str">
        <f t="shared" si="3"/>
        <v>1022505</v>
      </c>
      <c r="B95" s="1" t="str">
        <f>CONCATENATE(_xlfn.XLOOKUP(D95,[1]怪物设计!$D$77:$D$136,[1]怪物设计!$U$77:$U$136),"-",E95)</f>
        <v>猴子2-505</v>
      </c>
      <c r="D95" s="1">
        <f t="shared" si="4"/>
        <v>1022</v>
      </c>
      <c r="E95" s="1">
        <v>505</v>
      </c>
      <c r="F95" s="17" t="str">
        <f>IF(E95&gt;0,CONCATENATE(_xlfn.XLOOKUP(MOD(A95,1000),[2]怪物武器挂载坐标辅助表!A:A,[2]怪物武器挂载坐标辅助表!C:C,"错误",0)+_xlfn.XLOOKUP(ROUNDDOWN(A95/1000,0),[2]怪物武器挂载坐标辅助表!V:V,[2]怪物武器挂载坐标辅助表!Y:Y,"错误",0),";",_xlfn.XLOOKUP(MOD(A95,1000),[2]怪物武器挂载坐标辅助表!A:A,[2]怪物武器挂载坐标辅助表!D:D,"错误",0)+_xlfn.XLOOKUP(ROUNDDOWN(A95/1000,0),[2]怪物武器挂载坐标辅助表!V:V,[2]怪物武器挂载坐标辅助表!Z:Z,"错误",0),";",_xlfn.XLOOKUP(MOD(A95,1000),[2]怪物武器挂载坐标辅助表!A:A,[2]怪物武器挂载坐标辅助表!E:E,"错误",0),";",_xlfn.XLOOKUP(MOD(A95,1000),[2]怪物武器挂载坐标辅助表!A:A,[2]怪物武器挂载坐标辅助表!F:F,"错误",0)),"")</f>
        <v>-620;-255;10000;-5</v>
      </c>
      <c r="G95" s="1">
        <v>1</v>
      </c>
    </row>
    <row r="96" spans="1:7">
      <c r="A96" s="1" t="str">
        <f t="shared" si="3"/>
        <v>1022506</v>
      </c>
      <c r="B96" s="1" t="str">
        <f>CONCATENATE(_xlfn.XLOOKUP(D96,[1]怪物设计!$D$77:$D$136,[1]怪物设计!$U$77:$U$136),"-",E96)</f>
        <v>猴子2-506</v>
      </c>
      <c r="D96" s="1">
        <f t="shared" si="4"/>
        <v>1022</v>
      </c>
      <c r="E96" s="1">
        <v>506</v>
      </c>
      <c r="F96" s="17" t="str">
        <f>IF(E96&gt;0,CONCATENATE(_xlfn.XLOOKUP(MOD(A96,1000),[2]怪物武器挂载坐标辅助表!A:A,[2]怪物武器挂载坐标辅助表!C:C,"错误",0)+_xlfn.XLOOKUP(ROUNDDOWN(A96/1000,0),[2]怪物武器挂载坐标辅助表!V:V,[2]怪物武器挂载坐标辅助表!Y:Y,"错误",0),";",_xlfn.XLOOKUP(MOD(A96,1000),[2]怪物武器挂载坐标辅助表!A:A,[2]怪物武器挂载坐标辅助表!D:D,"错误",0)+_xlfn.XLOOKUP(ROUNDDOWN(A96/1000,0),[2]怪物武器挂载坐标辅助表!V:V,[2]怪物武器挂载坐标辅助表!Z:Z,"错误",0),";",_xlfn.XLOOKUP(MOD(A96,1000),[2]怪物武器挂载坐标辅助表!A:A,[2]怪物武器挂载坐标辅助表!E:E,"错误",0),";",_xlfn.XLOOKUP(MOD(A96,1000),[2]怪物武器挂载坐标辅助表!A:A,[2]怪物武器挂载坐标辅助表!F:F,"错误",0)),"")</f>
        <v>-354;-201;8000;0</v>
      </c>
      <c r="G96" s="1">
        <v>1</v>
      </c>
    </row>
    <row r="97" spans="1:7">
      <c r="A97" s="1" t="str">
        <f t="shared" si="3"/>
        <v>1022507</v>
      </c>
      <c r="B97" s="1" t="str">
        <f>CONCATENATE(_xlfn.XLOOKUP(D97,[1]怪物设计!$D$77:$D$136,[1]怪物设计!$U$77:$U$136),"-",E97)</f>
        <v>猴子2-507</v>
      </c>
      <c r="D97" s="1">
        <f t="shared" si="4"/>
        <v>1022</v>
      </c>
      <c r="E97" s="1">
        <v>507</v>
      </c>
      <c r="F97" s="17" t="str">
        <f>IF(E97&gt;0,CONCATENATE(_xlfn.XLOOKUP(MOD(A97,1000),[2]怪物武器挂载坐标辅助表!A:A,[2]怪物武器挂载坐标辅助表!C:C,"错误",0)+_xlfn.XLOOKUP(ROUNDDOWN(A97/1000,0),[2]怪物武器挂载坐标辅助表!V:V,[2]怪物武器挂载坐标辅助表!Y:Y,"错误",0),";",_xlfn.XLOOKUP(MOD(A97,1000),[2]怪物武器挂载坐标辅助表!A:A,[2]怪物武器挂载坐标辅助表!D:D,"错误",0)+_xlfn.XLOOKUP(ROUNDDOWN(A97/1000,0),[2]怪物武器挂载坐标辅助表!V:V,[2]怪物武器挂载坐标辅助表!Z:Z,"错误",0),";",_xlfn.XLOOKUP(MOD(A97,1000),[2]怪物武器挂载坐标辅助表!A:A,[2]怪物武器挂载坐标辅助表!E:E,"错误",0),";",_xlfn.XLOOKUP(MOD(A97,1000),[2]怪物武器挂载坐标辅助表!A:A,[2]怪物武器挂载坐标辅助表!F:F,"错误",0)),"")</f>
        <v>-454;-220;10000;5</v>
      </c>
      <c r="G97" s="1">
        <v>1</v>
      </c>
    </row>
    <row r="98" spans="1:7">
      <c r="A98" s="1" t="str">
        <f t="shared" si="3"/>
        <v>1031101</v>
      </c>
      <c r="B98" s="1" t="str">
        <f>CONCATENATE(_xlfn.XLOOKUP(D98,[1]怪物设计!$D$77:$D$136,[1]怪物设计!$U$77:$U$136),"-",E98)</f>
        <v>猴子3-101</v>
      </c>
      <c r="D98" s="1">
        <v>1031</v>
      </c>
      <c r="E98" s="1">
        <v>101</v>
      </c>
      <c r="F98" s="17" t="str">
        <f>IF(E98&gt;0,CONCATENATE(_xlfn.XLOOKUP(MOD(A98,1000),[2]怪物武器挂载坐标辅助表!A:A,[2]怪物武器挂载坐标辅助表!C:C,"错误",0)+_xlfn.XLOOKUP(ROUNDDOWN(A98/1000,0),[2]怪物武器挂载坐标辅助表!V:V,[2]怪物武器挂载坐标辅助表!Y:Y,"错误",0),";",_xlfn.XLOOKUP(MOD(A98,1000),[2]怪物武器挂载坐标辅助表!A:A,[2]怪物武器挂载坐标辅助表!D:D,"错误",0)+_xlfn.XLOOKUP(ROUNDDOWN(A98/1000,0),[2]怪物武器挂载坐标辅助表!V:V,[2]怪物武器挂载坐标辅助表!Z:Z,"错误",0),";",_xlfn.XLOOKUP(MOD(A98,1000),[2]怪物武器挂载坐标辅助表!A:A,[2]怪物武器挂载坐标辅助表!E:E,"错误",0),";",_xlfn.XLOOKUP(MOD(A98,1000),[2]怪物武器挂载坐标辅助表!A:A,[2]怪物武器挂载坐标辅助表!F:F,"错误",0)),"")</f>
        <v>-542;-113;11000;0</v>
      </c>
      <c r="G98" s="1">
        <v>1</v>
      </c>
    </row>
    <row r="99" spans="1:7">
      <c r="A99" s="1" t="str">
        <f t="shared" si="3"/>
        <v>1031102</v>
      </c>
      <c r="B99" s="1" t="str">
        <f>CONCATENATE(_xlfn.XLOOKUP(D99,[1]怪物设计!$D$77:$D$136,[1]怪物设计!$U$77:$U$136),"-",E99)</f>
        <v>猴子3-102</v>
      </c>
      <c r="D99" s="1">
        <f t="shared" ref="D99:D131" si="5">D98</f>
        <v>1031</v>
      </c>
      <c r="E99" s="1">
        <v>102</v>
      </c>
      <c r="F99" s="17" t="str">
        <f>IF(E99&gt;0,CONCATENATE(_xlfn.XLOOKUP(MOD(A99,1000),[2]怪物武器挂载坐标辅助表!A:A,[2]怪物武器挂载坐标辅助表!C:C,"错误",0)+_xlfn.XLOOKUP(ROUNDDOWN(A99/1000,0),[2]怪物武器挂载坐标辅助表!V:V,[2]怪物武器挂载坐标辅助表!Y:Y,"错误",0),";",_xlfn.XLOOKUP(MOD(A99,1000),[2]怪物武器挂载坐标辅助表!A:A,[2]怪物武器挂载坐标辅助表!D:D,"错误",0)+_xlfn.XLOOKUP(ROUNDDOWN(A99/1000,0),[2]怪物武器挂载坐标辅助表!V:V,[2]怪物武器挂载坐标辅助表!Z:Z,"错误",0),";",_xlfn.XLOOKUP(MOD(A99,1000),[2]怪物武器挂载坐标辅助表!A:A,[2]怪物武器挂载坐标辅助表!E:E,"错误",0),";",_xlfn.XLOOKUP(MOD(A99,1000),[2]怪物武器挂载坐标辅助表!A:A,[2]怪物武器挂载坐标辅助表!F:F,"错误",0)),"")</f>
        <v>-405;-128;11000;-10</v>
      </c>
      <c r="G99" s="1">
        <v>1</v>
      </c>
    </row>
    <row r="100" spans="1:7">
      <c r="A100" s="1" t="str">
        <f t="shared" si="3"/>
        <v>1031103</v>
      </c>
      <c r="B100" s="1" t="str">
        <f>CONCATENATE(_xlfn.XLOOKUP(D100,[1]怪物设计!$D$77:$D$136,[1]怪物设计!$U$77:$U$136),"-",E100)</f>
        <v>猴子3-103</v>
      </c>
      <c r="D100" s="1">
        <f t="shared" si="5"/>
        <v>1031</v>
      </c>
      <c r="E100" s="1">
        <v>103</v>
      </c>
      <c r="F100" s="17" t="str">
        <f>IF(E100&gt;0,CONCATENATE(_xlfn.XLOOKUP(MOD(A100,1000),[2]怪物武器挂载坐标辅助表!A:A,[2]怪物武器挂载坐标辅助表!C:C,"错误",0)+_xlfn.XLOOKUP(ROUNDDOWN(A100/1000,0),[2]怪物武器挂载坐标辅助表!V:V,[2]怪物武器挂载坐标辅助表!Y:Y,"错误",0),";",_xlfn.XLOOKUP(MOD(A100,1000),[2]怪物武器挂载坐标辅助表!A:A,[2]怪物武器挂载坐标辅助表!D:D,"错误",0)+_xlfn.XLOOKUP(ROUNDDOWN(A100/1000,0),[2]怪物武器挂载坐标辅助表!V:V,[2]怪物武器挂载坐标辅助表!Z:Z,"错误",0),";",_xlfn.XLOOKUP(MOD(A100,1000),[2]怪物武器挂载坐标辅助表!A:A,[2]怪物武器挂载坐标辅助表!E:E,"错误",0),";",_xlfn.XLOOKUP(MOD(A100,1000),[2]怪物武器挂载坐标辅助表!A:A,[2]怪物武器挂载坐标辅助表!F:F,"错误",0)),"")</f>
        <v>-602;-215;10000;-10</v>
      </c>
      <c r="G100" s="1">
        <v>1</v>
      </c>
    </row>
    <row r="101" spans="1:7">
      <c r="A101" s="1" t="str">
        <f t="shared" si="3"/>
        <v>1031104</v>
      </c>
      <c r="B101" s="1" t="str">
        <f>CONCATENATE(_xlfn.XLOOKUP(D101,[1]怪物设计!$D$77:$D$136,[1]怪物设计!$U$77:$U$136),"-",E101)</f>
        <v>猴子3-104</v>
      </c>
      <c r="D101" s="1">
        <f t="shared" si="5"/>
        <v>1031</v>
      </c>
      <c r="E101" s="1">
        <v>104</v>
      </c>
      <c r="F101" s="17" t="str">
        <f>IF(E101&gt;0,CONCATENATE(_xlfn.XLOOKUP(MOD(A101,1000),[2]怪物武器挂载坐标辅助表!A:A,[2]怪物武器挂载坐标辅助表!C:C,"错误",0)+_xlfn.XLOOKUP(ROUNDDOWN(A101/1000,0),[2]怪物武器挂载坐标辅助表!V:V,[2]怪物武器挂载坐标辅助表!Y:Y,"错误",0),";",_xlfn.XLOOKUP(MOD(A101,1000),[2]怪物武器挂载坐标辅助表!A:A,[2]怪物武器挂载坐标辅助表!D:D,"错误",0)+_xlfn.XLOOKUP(ROUNDDOWN(A101/1000,0),[2]怪物武器挂载坐标辅助表!V:V,[2]怪物武器挂载坐标辅助表!Z:Z,"错误",0),";",_xlfn.XLOOKUP(MOD(A101,1000),[2]怪物武器挂载坐标辅助表!A:A,[2]怪物武器挂载坐标辅助表!E:E,"错误",0),";",_xlfn.XLOOKUP(MOD(A101,1000),[2]怪物武器挂载坐标辅助表!A:A,[2]怪物武器挂载坐标辅助表!F:F,"错误",0)),"")</f>
        <v>-546;-116;11000;0</v>
      </c>
      <c r="G101" s="1">
        <v>1</v>
      </c>
    </row>
    <row r="102" spans="1:7">
      <c r="A102" s="1" t="str">
        <f t="shared" si="3"/>
        <v>1031105</v>
      </c>
      <c r="B102" s="1" t="str">
        <f>CONCATENATE(_xlfn.XLOOKUP(D102,[1]怪物设计!$D$77:$D$136,[1]怪物设计!$U$77:$U$136),"-",E102)</f>
        <v>猴子3-105</v>
      </c>
      <c r="D102" s="1">
        <f t="shared" si="5"/>
        <v>1031</v>
      </c>
      <c r="E102" s="1">
        <v>105</v>
      </c>
      <c r="F102" s="17" t="str">
        <f>IF(E102&gt;0,CONCATENATE(_xlfn.XLOOKUP(MOD(A102,1000),[2]怪物武器挂载坐标辅助表!A:A,[2]怪物武器挂载坐标辅助表!C:C,"错误",0)+_xlfn.XLOOKUP(ROUNDDOWN(A102/1000,0),[2]怪物武器挂载坐标辅助表!V:V,[2]怪物武器挂载坐标辅助表!Y:Y,"错误",0),";",_xlfn.XLOOKUP(MOD(A102,1000),[2]怪物武器挂载坐标辅助表!A:A,[2]怪物武器挂载坐标辅助表!D:D,"错误",0)+_xlfn.XLOOKUP(ROUNDDOWN(A102/1000,0),[2]怪物武器挂载坐标辅助表!V:V,[2]怪物武器挂载坐标辅助表!Z:Z,"错误",0),";",_xlfn.XLOOKUP(MOD(A102,1000),[2]怪物武器挂载坐标辅助表!A:A,[2]怪物武器挂载坐标辅助表!E:E,"错误",0),";",_xlfn.XLOOKUP(MOD(A102,1000),[2]怪物武器挂载坐标辅助表!A:A,[2]怪物武器挂载坐标辅助表!F:F,"错误",0)),"")</f>
        <v>-447;-145;10000;0</v>
      </c>
      <c r="G102" s="1">
        <v>1</v>
      </c>
    </row>
    <row r="103" spans="1:7">
      <c r="A103" s="1" t="str">
        <f t="shared" si="3"/>
        <v>1031106</v>
      </c>
      <c r="B103" s="1" t="str">
        <f>CONCATENATE(_xlfn.XLOOKUP(D103,[1]怪物设计!$D$77:$D$136,[1]怪物设计!$U$77:$U$136),"-",E103)</f>
        <v>猴子3-106</v>
      </c>
      <c r="D103" s="1">
        <f t="shared" si="5"/>
        <v>1031</v>
      </c>
      <c r="E103" s="1">
        <v>106</v>
      </c>
      <c r="F103" s="17" t="str">
        <f>IF(E103&gt;0,CONCATENATE(_xlfn.XLOOKUP(MOD(A103,1000),[2]怪物武器挂载坐标辅助表!A:A,[2]怪物武器挂载坐标辅助表!C:C,"错误",0)+_xlfn.XLOOKUP(ROUNDDOWN(A103/1000,0),[2]怪物武器挂载坐标辅助表!V:V,[2]怪物武器挂载坐标辅助表!Y:Y,"错误",0),";",_xlfn.XLOOKUP(MOD(A103,1000),[2]怪物武器挂载坐标辅助表!A:A,[2]怪物武器挂载坐标辅助表!D:D,"错误",0)+_xlfn.XLOOKUP(ROUNDDOWN(A103/1000,0),[2]怪物武器挂载坐标辅助表!V:V,[2]怪物武器挂载坐标辅助表!Z:Z,"错误",0),";",_xlfn.XLOOKUP(MOD(A103,1000),[2]怪物武器挂载坐标辅助表!A:A,[2]怪物武器挂载坐标辅助表!E:E,"错误",0),";",_xlfn.XLOOKUP(MOD(A103,1000),[2]怪物武器挂载坐标辅助表!A:A,[2]怪物武器挂载坐标辅助表!F:F,"错误",0)),"")</f>
        <v>-580;-162;8000;0</v>
      </c>
      <c r="G103" s="1">
        <v>1</v>
      </c>
    </row>
    <row r="104" spans="1:7">
      <c r="A104" s="1" t="str">
        <f t="shared" si="3"/>
        <v>1031201</v>
      </c>
      <c r="B104" s="1" t="str">
        <f>CONCATENATE(_xlfn.XLOOKUP(D104,[1]怪物设计!$D$77:$D$136,[1]怪物设计!$U$77:$U$136),"-",E104)</f>
        <v>猴子3-201</v>
      </c>
      <c r="D104" s="1">
        <f t="shared" si="5"/>
        <v>1031</v>
      </c>
      <c r="E104" s="1">
        <v>201</v>
      </c>
      <c r="F104" s="17" t="str">
        <f>IF(E104&gt;0,CONCATENATE(_xlfn.XLOOKUP(MOD(A104,1000),[2]怪物武器挂载坐标辅助表!A:A,[2]怪物武器挂载坐标辅助表!C:C,"错误",0)+_xlfn.XLOOKUP(ROUNDDOWN(A104/1000,0),[2]怪物武器挂载坐标辅助表!V:V,[2]怪物武器挂载坐标辅助表!Y:Y,"错误",0),";",_xlfn.XLOOKUP(MOD(A104,1000),[2]怪物武器挂载坐标辅助表!A:A,[2]怪物武器挂载坐标辅助表!D:D,"错误",0)+_xlfn.XLOOKUP(ROUNDDOWN(A104/1000,0),[2]怪物武器挂载坐标辅助表!V:V,[2]怪物武器挂载坐标辅助表!Z:Z,"错误",0),";",_xlfn.XLOOKUP(MOD(A104,1000),[2]怪物武器挂载坐标辅助表!A:A,[2]怪物武器挂载坐标辅助表!E:E,"错误",0),";",_xlfn.XLOOKUP(MOD(A104,1000),[2]怪物武器挂载坐标辅助表!A:A,[2]怪物武器挂载坐标辅助表!F:F,"错误",0)),"")</f>
        <v>-378;-69;10000;-25</v>
      </c>
      <c r="G104" s="1">
        <v>1</v>
      </c>
    </row>
    <row r="105" spans="1:7">
      <c r="A105" s="1" t="str">
        <f t="shared" si="3"/>
        <v>1031202</v>
      </c>
      <c r="B105" s="1" t="str">
        <f>CONCATENATE(_xlfn.XLOOKUP(D105,[1]怪物设计!$D$77:$D$136,[1]怪物设计!$U$77:$U$136),"-",E105)</f>
        <v>猴子3-202</v>
      </c>
      <c r="D105" s="1">
        <f t="shared" si="5"/>
        <v>1031</v>
      </c>
      <c r="E105" s="1">
        <v>202</v>
      </c>
      <c r="F105" s="17" t="str">
        <f>IF(E105&gt;0,CONCATENATE(_xlfn.XLOOKUP(MOD(A105,1000),[2]怪物武器挂载坐标辅助表!A:A,[2]怪物武器挂载坐标辅助表!C:C,"错误",0)+_xlfn.XLOOKUP(ROUNDDOWN(A105/1000,0),[2]怪物武器挂载坐标辅助表!V:V,[2]怪物武器挂载坐标辅助表!Y:Y,"错误",0),";",_xlfn.XLOOKUP(MOD(A105,1000),[2]怪物武器挂载坐标辅助表!A:A,[2]怪物武器挂载坐标辅助表!D:D,"错误",0)+_xlfn.XLOOKUP(ROUNDDOWN(A105/1000,0),[2]怪物武器挂载坐标辅助表!V:V,[2]怪物武器挂载坐标辅助表!Z:Z,"错误",0),";",_xlfn.XLOOKUP(MOD(A105,1000),[2]怪物武器挂载坐标辅助表!A:A,[2]怪物武器挂载坐标辅助表!E:E,"错误",0),";",_xlfn.XLOOKUP(MOD(A105,1000),[2]怪物武器挂载坐标辅助表!A:A,[2]怪物武器挂载坐标辅助表!F:F,"错误",0)),"")</f>
        <v>-347;-134;10000;0</v>
      </c>
      <c r="G105" s="1">
        <v>1</v>
      </c>
    </row>
    <row r="106" spans="1:7">
      <c r="A106" s="1" t="str">
        <f t="shared" si="3"/>
        <v>1031203</v>
      </c>
      <c r="B106" s="1" t="str">
        <f>CONCATENATE(_xlfn.XLOOKUP(D106,[1]怪物设计!$D$77:$D$136,[1]怪物设计!$U$77:$U$136),"-",E106)</f>
        <v>猴子3-203</v>
      </c>
      <c r="D106" s="1">
        <f t="shared" si="5"/>
        <v>1031</v>
      </c>
      <c r="E106" s="1">
        <v>203</v>
      </c>
      <c r="F106" s="17" t="str">
        <f>IF(E106&gt;0,CONCATENATE(_xlfn.XLOOKUP(MOD(A106,1000),[2]怪物武器挂载坐标辅助表!A:A,[2]怪物武器挂载坐标辅助表!C:C,"错误",0)+_xlfn.XLOOKUP(ROUNDDOWN(A106/1000,0),[2]怪物武器挂载坐标辅助表!V:V,[2]怪物武器挂载坐标辅助表!Y:Y,"错误",0),";",_xlfn.XLOOKUP(MOD(A106,1000),[2]怪物武器挂载坐标辅助表!A:A,[2]怪物武器挂载坐标辅助表!D:D,"错误",0)+_xlfn.XLOOKUP(ROUNDDOWN(A106/1000,0),[2]怪物武器挂载坐标辅助表!V:V,[2]怪物武器挂载坐标辅助表!Z:Z,"错误",0),";",_xlfn.XLOOKUP(MOD(A106,1000),[2]怪物武器挂载坐标辅助表!A:A,[2]怪物武器挂载坐标辅助表!E:E,"错误",0),";",_xlfn.XLOOKUP(MOD(A106,1000),[2]怪物武器挂载坐标辅助表!A:A,[2]怪物武器挂载坐标辅助表!F:F,"错误",0)),"")</f>
        <v>-390;-164;10000;-10</v>
      </c>
      <c r="G106" s="1">
        <v>1</v>
      </c>
    </row>
    <row r="107" spans="1:7">
      <c r="A107" s="1" t="str">
        <f t="shared" si="3"/>
        <v>1031204</v>
      </c>
      <c r="B107" s="1" t="str">
        <f>CONCATENATE(_xlfn.XLOOKUP(D107,[1]怪物设计!$D$77:$D$136,[1]怪物设计!$U$77:$U$136),"-",E107)</f>
        <v>猴子3-204</v>
      </c>
      <c r="D107" s="1">
        <f t="shared" si="5"/>
        <v>1031</v>
      </c>
      <c r="E107" s="1">
        <v>204</v>
      </c>
      <c r="F107" s="17" t="str">
        <f>IF(E107&gt;0,CONCATENATE(_xlfn.XLOOKUP(MOD(A107,1000),[2]怪物武器挂载坐标辅助表!A:A,[2]怪物武器挂载坐标辅助表!C:C,"错误",0)+_xlfn.XLOOKUP(ROUNDDOWN(A107/1000,0),[2]怪物武器挂载坐标辅助表!V:V,[2]怪物武器挂载坐标辅助表!Y:Y,"错误",0),";",_xlfn.XLOOKUP(MOD(A107,1000),[2]怪物武器挂载坐标辅助表!A:A,[2]怪物武器挂载坐标辅助表!D:D,"错误",0)+_xlfn.XLOOKUP(ROUNDDOWN(A107/1000,0),[2]怪物武器挂载坐标辅助表!V:V,[2]怪物武器挂载坐标辅助表!Z:Z,"错误",0),";",_xlfn.XLOOKUP(MOD(A107,1000),[2]怪物武器挂载坐标辅助表!A:A,[2]怪物武器挂载坐标辅助表!E:E,"错误",0),";",_xlfn.XLOOKUP(MOD(A107,1000),[2]怪物武器挂载坐标辅助表!A:A,[2]怪物武器挂载坐标辅助表!F:F,"错误",0)),"")</f>
        <v>-377;-263;5000;0</v>
      </c>
      <c r="G107" s="1">
        <v>1</v>
      </c>
    </row>
    <row r="108" spans="1:7">
      <c r="A108" s="1" t="str">
        <f t="shared" si="3"/>
        <v>1031205</v>
      </c>
      <c r="B108" s="1" t="str">
        <f>CONCATENATE(_xlfn.XLOOKUP(D108,[1]怪物设计!$D$77:$D$136,[1]怪物设计!$U$77:$U$136),"-",E108)</f>
        <v>猴子3-205</v>
      </c>
      <c r="D108" s="1">
        <f t="shared" si="5"/>
        <v>1031</v>
      </c>
      <c r="E108" s="1">
        <v>205</v>
      </c>
      <c r="F108" s="17" t="str">
        <f>IF(E108&gt;0,CONCATENATE(_xlfn.XLOOKUP(MOD(A108,1000),[2]怪物武器挂载坐标辅助表!A:A,[2]怪物武器挂载坐标辅助表!C:C,"错误",0)+_xlfn.XLOOKUP(ROUNDDOWN(A108/1000,0),[2]怪物武器挂载坐标辅助表!V:V,[2]怪物武器挂载坐标辅助表!Y:Y,"错误",0),";",_xlfn.XLOOKUP(MOD(A108,1000),[2]怪物武器挂载坐标辅助表!A:A,[2]怪物武器挂载坐标辅助表!D:D,"错误",0)+_xlfn.XLOOKUP(ROUNDDOWN(A108/1000,0),[2]怪物武器挂载坐标辅助表!V:V,[2]怪物武器挂载坐标辅助表!Z:Z,"错误",0),";",_xlfn.XLOOKUP(MOD(A108,1000),[2]怪物武器挂载坐标辅助表!A:A,[2]怪物武器挂载坐标辅助表!E:E,"错误",0),";",_xlfn.XLOOKUP(MOD(A108,1000),[2]怪物武器挂载坐标辅助表!A:A,[2]怪物武器挂载坐标辅助表!F:F,"错误",0)),"")</f>
        <v>-381;-8;10000;-10</v>
      </c>
      <c r="G108" s="1">
        <v>1</v>
      </c>
    </row>
    <row r="109" spans="1:7">
      <c r="A109" s="1" t="str">
        <f t="shared" si="3"/>
        <v>1031206</v>
      </c>
      <c r="B109" s="1" t="str">
        <f>CONCATENATE(_xlfn.XLOOKUP(D109,[1]怪物设计!$D$77:$D$136,[1]怪物设计!$U$77:$U$136),"-",E109)</f>
        <v>猴子3-206</v>
      </c>
      <c r="D109" s="1">
        <f t="shared" si="5"/>
        <v>1031</v>
      </c>
      <c r="E109" s="1">
        <v>206</v>
      </c>
      <c r="F109" s="17" t="str">
        <f>IF(E109&gt;0,CONCATENATE(_xlfn.XLOOKUP(MOD(A109,1000),[2]怪物武器挂载坐标辅助表!A:A,[2]怪物武器挂载坐标辅助表!C:C,"错误",0)+_xlfn.XLOOKUP(ROUNDDOWN(A109/1000,0),[2]怪物武器挂载坐标辅助表!V:V,[2]怪物武器挂载坐标辅助表!Y:Y,"错误",0),";",_xlfn.XLOOKUP(MOD(A109,1000),[2]怪物武器挂载坐标辅助表!A:A,[2]怪物武器挂载坐标辅助表!D:D,"错误",0)+_xlfn.XLOOKUP(ROUNDDOWN(A109/1000,0),[2]怪物武器挂载坐标辅助表!V:V,[2]怪物武器挂载坐标辅助表!Z:Z,"错误",0),";",_xlfn.XLOOKUP(MOD(A109,1000),[2]怪物武器挂载坐标辅助表!A:A,[2]怪物武器挂载坐标辅助表!E:E,"错误",0),";",_xlfn.XLOOKUP(MOD(A109,1000),[2]怪物武器挂载坐标辅助表!A:A,[2]怪物武器挂载坐标辅助表!F:F,"错误",0)),"")</f>
        <v>-478;-194;7000;150</v>
      </c>
      <c r="G109" s="1">
        <v>1</v>
      </c>
    </row>
    <row r="110" spans="1:7">
      <c r="A110" s="1" t="str">
        <f t="shared" si="3"/>
        <v>1031207</v>
      </c>
      <c r="B110" s="1" t="str">
        <f>CONCATENATE(_xlfn.XLOOKUP(D110,[1]怪物设计!$D$77:$D$136,[1]怪物设计!$U$77:$U$136),"-",E110)</f>
        <v>猴子3-207</v>
      </c>
      <c r="D110" s="1">
        <f t="shared" si="5"/>
        <v>1031</v>
      </c>
      <c r="E110" s="1">
        <v>207</v>
      </c>
      <c r="F110" s="17" t="str">
        <f>IF(E110&gt;0,CONCATENATE(_xlfn.XLOOKUP(MOD(A110,1000),[2]怪物武器挂载坐标辅助表!A:A,[2]怪物武器挂载坐标辅助表!C:C,"错误",0)+_xlfn.XLOOKUP(ROUNDDOWN(A110/1000,0),[2]怪物武器挂载坐标辅助表!V:V,[2]怪物武器挂载坐标辅助表!Y:Y,"错误",0),";",_xlfn.XLOOKUP(MOD(A110,1000),[2]怪物武器挂载坐标辅助表!A:A,[2]怪物武器挂载坐标辅助表!D:D,"错误",0)+_xlfn.XLOOKUP(ROUNDDOWN(A110/1000,0),[2]怪物武器挂载坐标辅助表!V:V,[2]怪物武器挂载坐标辅助表!Z:Z,"错误",0),";",_xlfn.XLOOKUP(MOD(A110,1000),[2]怪物武器挂载坐标辅助表!A:A,[2]怪物武器挂载坐标辅助表!E:E,"错误",0),";",_xlfn.XLOOKUP(MOD(A110,1000),[2]怪物武器挂载坐标辅助表!A:A,[2]怪物武器挂载坐标辅助表!F:F,"错误",0)),"")</f>
        <v>-569;-161;10000;15</v>
      </c>
      <c r="G110" s="1">
        <v>1</v>
      </c>
    </row>
    <row r="111" spans="1:7">
      <c r="A111" s="1" t="str">
        <f t="shared" si="3"/>
        <v>1031301</v>
      </c>
      <c r="B111" s="1" t="str">
        <f>CONCATENATE(_xlfn.XLOOKUP(D111,[1]怪物设计!$D$77:$D$136,[1]怪物设计!$U$77:$U$136),"-",E111)</f>
        <v>猴子3-301</v>
      </c>
      <c r="D111" s="1">
        <f t="shared" si="5"/>
        <v>1031</v>
      </c>
      <c r="E111" s="1">
        <v>301</v>
      </c>
      <c r="F111" s="17" t="str">
        <f>IF(E111&gt;0,CONCATENATE(_xlfn.XLOOKUP(MOD(A111,1000),[2]怪物武器挂载坐标辅助表!A:A,[2]怪物武器挂载坐标辅助表!C:C,"错误",0)+_xlfn.XLOOKUP(ROUNDDOWN(A111/1000,0),[2]怪物武器挂载坐标辅助表!V:V,[2]怪物武器挂载坐标辅助表!Y:Y,"错误",0),";",_xlfn.XLOOKUP(MOD(A111,1000),[2]怪物武器挂载坐标辅助表!A:A,[2]怪物武器挂载坐标辅助表!D:D,"错误",0)+_xlfn.XLOOKUP(ROUNDDOWN(A111/1000,0),[2]怪物武器挂载坐标辅助表!V:V,[2]怪物武器挂载坐标辅助表!Z:Z,"错误",0),";",_xlfn.XLOOKUP(MOD(A111,1000),[2]怪物武器挂载坐标辅助表!A:A,[2]怪物武器挂载坐标辅助表!E:E,"错误",0),";",_xlfn.XLOOKUP(MOD(A111,1000),[2]怪物武器挂载坐标辅助表!A:A,[2]怪物武器挂载坐标辅助表!F:F,"错误",0)),"")</f>
        <v>-451;9;10000;0</v>
      </c>
      <c r="G111" s="1">
        <v>1</v>
      </c>
    </row>
    <row r="112" spans="1:7">
      <c r="A112" s="1" t="str">
        <f t="shared" si="3"/>
        <v>1031302</v>
      </c>
      <c r="B112" s="1" t="str">
        <f>CONCATENATE(_xlfn.XLOOKUP(D112,[1]怪物设计!$D$77:$D$136,[1]怪物设计!$U$77:$U$136),"-",E112)</f>
        <v>猴子3-302</v>
      </c>
      <c r="D112" s="1">
        <f t="shared" si="5"/>
        <v>1031</v>
      </c>
      <c r="E112" s="1">
        <v>302</v>
      </c>
      <c r="F112" s="17" t="str">
        <f>IF(E112&gt;0,CONCATENATE(_xlfn.XLOOKUP(MOD(A112,1000),[2]怪物武器挂载坐标辅助表!A:A,[2]怪物武器挂载坐标辅助表!C:C,"错误",0)+_xlfn.XLOOKUP(ROUNDDOWN(A112/1000,0),[2]怪物武器挂载坐标辅助表!V:V,[2]怪物武器挂载坐标辅助表!Y:Y,"错误",0),";",_xlfn.XLOOKUP(MOD(A112,1000),[2]怪物武器挂载坐标辅助表!A:A,[2]怪物武器挂载坐标辅助表!D:D,"错误",0)+_xlfn.XLOOKUP(ROUNDDOWN(A112/1000,0),[2]怪物武器挂载坐标辅助表!V:V,[2]怪物武器挂载坐标辅助表!Z:Z,"错误",0),";",_xlfn.XLOOKUP(MOD(A112,1000),[2]怪物武器挂载坐标辅助表!A:A,[2]怪物武器挂载坐标辅助表!E:E,"错误",0),";",_xlfn.XLOOKUP(MOD(A112,1000),[2]怪物武器挂载坐标辅助表!A:A,[2]怪物武器挂载坐标辅助表!F:F,"错误",0)),"")</f>
        <v>-488;-75;9000;0</v>
      </c>
      <c r="G112" s="1">
        <v>1</v>
      </c>
    </row>
    <row r="113" spans="1:7">
      <c r="A113" s="1" t="str">
        <f t="shared" si="3"/>
        <v>1031303</v>
      </c>
      <c r="B113" s="1" t="str">
        <f>CONCATENATE(_xlfn.XLOOKUP(D113,[1]怪物设计!$D$77:$D$136,[1]怪物设计!$U$77:$U$136),"-",E113)</f>
        <v>猴子3-303</v>
      </c>
      <c r="D113" s="1">
        <f t="shared" si="5"/>
        <v>1031</v>
      </c>
      <c r="E113" s="1">
        <v>303</v>
      </c>
      <c r="F113" s="17" t="str">
        <f>IF(E113&gt;0,CONCATENATE(_xlfn.XLOOKUP(MOD(A113,1000),[2]怪物武器挂载坐标辅助表!A:A,[2]怪物武器挂载坐标辅助表!C:C,"错误",0)+_xlfn.XLOOKUP(ROUNDDOWN(A113/1000,0),[2]怪物武器挂载坐标辅助表!V:V,[2]怪物武器挂载坐标辅助表!Y:Y,"错误",0),";",_xlfn.XLOOKUP(MOD(A113,1000),[2]怪物武器挂载坐标辅助表!A:A,[2]怪物武器挂载坐标辅助表!D:D,"错误",0)+_xlfn.XLOOKUP(ROUNDDOWN(A113/1000,0),[2]怪物武器挂载坐标辅助表!V:V,[2]怪物武器挂载坐标辅助表!Z:Z,"错误",0),";",_xlfn.XLOOKUP(MOD(A113,1000),[2]怪物武器挂载坐标辅助表!A:A,[2]怪物武器挂载坐标辅助表!E:E,"错误",0),";",_xlfn.XLOOKUP(MOD(A113,1000),[2]怪物武器挂载坐标辅助表!A:A,[2]怪物武器挂载坐标辅助表!F:F,"错误",0)),"")</f>
        <v>-422;-94;10000;0</v>
      </c>
      <c r="G113" s="1">
        <v>1</v>
      </c>
    </row>
    <row r="114" spans="1:7">
      <c r="A114" s="1" t="str">
        <f t="shared" si="3"/>
        <v>1031304</v>
      </c>
      <c r="B114" s="1" t="str">
        <f>CONCATENATE(_xlfn.XLOOKUP(D114,[1]怪物设计!$D$77:$D$136,[1]怪物设计!$U$77:$U$136),"-",E114)</f>
        <v>猴子3-304</v>
      </c>
      <c r="D114" s="1">
        <f t="shared" si="5"/>
        <v>1031</v>
      </c>
      <c r="E114" s="1">
        <v>304</v>
      </c>
      <c r="F114" s="17" t="str">
        <f>IF(E114&gt;0,CONCATENATE(_xlfn.XLOOKUP(MOD(A114,1000),[2]怪物武器挂载坐标辅助表!A:A,[2]怪物武器挂载坐标辅助表!C:C,"错误",0)+_xlfn.XLOOKUP(ROUNDDOWN(A114/1000,0),[2]怪物武器挂载坐标辅助表!V:V,[2]怪物武器挂载坐标辅助表!Y:Y,"错误",0),";",_xlfn.XLOOKUP(MOD(A114,1000),[2]怪物武器挂载坐标辅助表!A:A,[2]怪物武器挂载坐标辅助表!D:D,"错误",0)+_xlfn.XLOOKUP(ROUNDDOWN(A114/1000,0),[2]怪物武器挂载坐标辅助表!V:V,[2]怪物武器挂载坐标辅助表!Z:Z,"错误",0),";",_xlfn.XLOOKUP(MOD(A114,1000),[2]怪物武器挂载坐标辅助表!A:A,[2]怪物武器挂载坐标辅助表!E:E,"错误",0),";",_xlfn.XLOOKUP(MOD(A114,1000),[2]怪物武器挂载坐标辅助表!A:A,[2]怪物武器挂载坐标辅助表!F:F,"错误",0)),"")</f>
        <v>-625;-123;10000;5</v>
      </c>
      <c r="G114" s="1">
        <v>1</v>
      </c>
    </row>
    <row r="115" spans="1:7">
      <c r="A115" s="1" t="str">
        <f t="shared" si="3"/>
        <v>1031305</v>
      </c>
      <c r="B115" s="1" t="str">
        <f>CONCATENATE(_xlfn.XLOOKUP(D115,[1]怪物设计!$D$77:$D$136,[1]怪物设计!$U$77:$U$136),"-",E115)</f>
        <v>猴子3-305</v>
      </c>
      <c r="D115" s="1">
        <f t="shared" si="5"/>
        <v>1031</v>
      </c>
      <c r="E115" s="1">
        <v>305</v>
      </c>
      <c r="F115" s="17" t="str">
        <f>IF(E115&gt;0,CONCATENATE(_xlfn.XLOOKUP(MOD(A115,1000),[2]怪物武器挂载坐标辅助表!A:A,[2]怪物武器挂载坐标辅助表!C:C,"错误",0)+_xlfn.XLOOKUP(ROUNDDOWN(A115/1000,0),[2]怪物武器挂载坐标辅助表!V:V,[2]怪物武器挂载坐标辅助表!Y:Y,"错误",0),";",_xlfn.XLOOKUP(MOD(A115,1000),[2]怪物武器挂载坐标辅助表!A:A,[2]怪物武器挂载坐标辅助表!D:D,"错误",0)+_xlfn.XLOOKUP(ROUNDDOWN(A115/1000,0),[2]怪物武器挂载坐标辅助表!V:V,[2]怪物武器挂载坐标辅助表!Z:Z,"错误",0),";",_xlfn.XLOOKUP(MOD(A115,1000),[2]怪物武器挂载坐标辅助表!A:A,[2]怪物武器挂载坐标辅助表!E:E,"错误",0),";",_xlfn.XLOOKUP(MOD(A115,1000),[2]怪物武器挂载坐标辅助表!A:A,[2]怪物武器挂载坐标辅助表!F:F,"错误",0)),"")</f>
        <v>-578;-265;9000;-25</v>
      </c>
      <c r="G115" s="1">
        <v>1</v>
      </c>
    </row>
    <row r="116" spans="1:7">
      <c r="A116" s="1" t="str">
        <f t="shared" si="3"/>
        <v>1031401</v>
      </c>
      <c r="B116" s="1" t="str">
        <f>CONCATENATE(_xlfn.XLOOKUP(D116,[1]怪物设计!$D$77:$D$136,[1]怪物设计!$U$77:$U$136),"-",E116)</f>
        <v>猴子3-401</v>
      </c>
      <c r="D116" s="1">
        <f t="shared" si="5"/>
        <v>1031</v>
      </c>
      <c r="E116" s="1">
        <v>401</v>
      </c>
      <c r="F116" s="17" t="str">
        <f>IF(E116&gt;0,CONCATENATE(_xlfn.XLOOKUP(MOD(A116,1000),[2]怪物武器挂载坐标辅助表!A:A,[2]怪物武器挂载坐标辅助表!C:C,"错误",0)+_xlfn.XLOOKUP(ROUNDDOWN(A116/1000,0),[2]怪物武器挂载坐标辅助表!V:V,[2]怪物武器挂载坐标辅助表!Y:Y,"错误",0),";",_xlfn.XLOOKUP(MOD(A116,1000),[2]怪物武器挂载坐标辅助表!A:A,[2]怪物武器挂载坐标辅助表!D:D,"错误",0)+_xlfn.XLOOKUP(ROUNDDOWN(A116/1000,0),[2]怪物武器挂载坐标辅助表!V:V,[2]怪物武器挂载坐标辅助表!Z:Z,"错误",0),";",_xlfn.XLOOKUP(MOD(A116,1000),[2]怪物武器挂载坐标辅助表!A:A,[2]怪物武器挂载坐标辅助表!E:E,"错误",0),";",_xlfn.XLOOKUP(MOD(A116,1000),[2]怪物武器挂载坐标辅助表!A:A,[2]怪物武器挂载坐标辅助表!F:F,"错误",0)),"")</f>
        <v>-449;-247;10000;0</v>
      </c>
      <c r="G116" s="1">
        <v>1</v>
      </c>
    </row>
    <row r="117" spans="1:7">
      <c r="A117" s="1" t="str">
        <f t="shared" si="3"/>
        <v>1031402</v>
      </c>
      <c r="B117" s="1" t="str">
        <f>CONCATENATE(_xlfn.XLOOKUP(D117,[1]怪物设计!$D$77:$D$136,[1]怪物设计!$U$77:$U$136),"-",E117)</f>
        <v>猴子3-402</v>
      </c>
      <c r="D117" s="1">
        <f t="shared" si="5"/>
        <v>1031</v>
      </c>
      <c r="E117" s="1">
        <v>402</v>
      </c>
      <c r="F117" s="17" t="str">
        <f>IF(E117&gt;0,CONCATENATE(_xlfn.XLOOKUP(MOD(A117,1000),[2]怪物武器挂载坐标辅助表!A:A,[2]怪物武器挂载坐标辅助表!C:C,"错误",0)+_xlfn.XLOOKUP(ROUNDDOWN(A117/1000,0),[2]怪物武器挂载坐标辅助表!V:V,[2]怪物武器挂载坐标辅助表!Y:Y,"错误",0),";",_xlfn.XLOOKUP(MOD(A117,1000),[2]怪物武器挂载坐标辅助表!A:A,[2]怪物武器挂载坐标辅助表!D:D,"错误",0)+_xlfn.XLOOKUP(ROUNDDOWN(A117/1000,0),[2]怪物武器挂载坐标辅助表!V:V,[2]怪物武器挂载坐标辅助表!Z:Z,"错误",0),";",_xlfn.XLOOKUP(MOD(A117,1000),[2]怪物武器挂载坐标辅助表!A:A,[2]怪物武器挂载坐标辅助表!E:E,"错误",0),";",_xlfn.XLOOKUP(MOD(A117,1000),[2]怪物武器挂载坐标辅助表!A:A,[2]怪物武器挂载坐标辅助表!F:F,"错误",0)),"")</f>
        <v>-455;-241;10000;0</v>
      </c>
      <c r="G117" s="1">
        <v>1</v>
      </c>
    </row>
    <row r="118" spans="1:7">
      <c r="A118" s="1" t="str">
        <f t="shared" si="3"/>
        <v>1031403</v>
      </c>
      <c r="B118" s="1" t="str">
        <f>CONCATENATE(_xlfn.XLOOKUP(D118,[1]怪物设计!$D$77:$D$136,[1]怪物设计!$U$77:$U$136),"-",E118)</f>
        <v>猴子3-403</v>
      </c>
      <c r="D118" s="1">
        <f t="shared" si="5"/>
        <v>1031</v>
      </c>
      <c r="E118" s="1">
        <v>403</v>
      </c>
      <c r="F118" s="17" t="str">
        <f>IF(E118&gt;0,CONCATENATE(_xlfn.XLOOKUP(MOD(A118,1000),[2]怪物武器挂载坐标辅助表!A:A,[2]怪物武器挂载坐标辅助表!C:C,"错误",0)+_xlfn.XLOOKUP(ROUNDDOWN(A118/1000,0),[2]怪物武器挂载坐标辅助表!V:V,[2]怪物武器挂载坐标辅助表!Y:Y,"错误",0),";",_xlfn.XLOOKUP(MOD(A118,1000),[2]怪物武器挂载坐标辅助表!A:A,[2]怪物武器挂载坐标辅助表!D:D,"错误",0)+_xlfn.XLOOKUP(ROUNDDOWN(A118/1000,0),[2]怪物武器挂载坐标辅助表!V:V,[2]怪物武器挂载坐标辅助表!Z:Z,"错误",0),";",_xlfn.XLOOKUP(MOD(A118,1000),[2]怪物武器挂载坐标辅助表!A:A,[2]怪物武器挂载坐标辅助表!E:E,"错误",0),";",_xlfn.XLOOKUP(MOD(A118,1000),[2]怪物武器挂载坐标辅助表!A:A,[2]怪物武器挂载坐标辅助表!F:F,"错误",0)),"")</f>
        <v>-465;-234;10000;0</v>
      </c>
      <c r="G118" s="1">
        <v>1</v>
      </c>
    </row>
    <row r="119" spans="1:7">
      <c r="A119" s="1" t="str">
        <f t="shared" si="3"/>
        <v>1031404</v>
      </c>
      <c r="B119" s="1" t="str">
        <f>CONCATENATE(_xlfn.XLOOKUP(D119,[1]怪物设计!$D$77:$D$136,[1]怪物设计!$U$77:$U$136),"-",E119)</f>
        <v>猴子3-404</v>
      </c>
      <c r="D119" s="1">
        <f t="shared" si="5"/>
        <v>1031</v>
      </c>
      <c r="E119" s="1">
        <v>404</v>
      </c>
      <c r="F119" s="17" t="str">
        <f>IF(E119&gt;0,CONCATENATE(_xlfn.XLOOKUP(MOD(A119,1000),[2]怪物武器挂载坐标辅助表!A:A,[2]怪物武器挂载坐标辅助表!C:C,"错误",0)+_xlfn.XLOOKUP(ROUNDDOWN(A119/1000,0),[2]怪物武器挂载坐标辅助表!V:V,[2]怪物武器挂载坐标辅助表!Y:Y,"错误",0),";",_xlfn.XLOOKUP(MOD(A119,1000),[2]怪物武器挂载坐标辅助表!A:A,[2]怪物武器挂载坐标辅助表!D:D,"错误",0)+_xlfn.XLOOKUP(ROUNDDOWN(A119/1000,0),[2]怪物武器挂载坐标辅助表!V:V,[2]怪物武器挂载坐标辅助表!Z:Z,"错误",0),";",_xlfn.XLOOKUP(MOD(A119,1000),[2]怪物武器挂载坐标辅助表!A:A,[2]怪物武器挂载坐标辅助表!E:E,"错误",0),";",_xlfn.XLOOKUP(MOD(A119,1000),[2]怪物武器挂载坐标辅助表!A:A,[2]怪物武器挂载坐标辅助表!F:F,"错误",0)),"")</f>
        <v>-675;-234;10000;0</v>
      </c>
      <c r="G119" s="1">
        <v>1</v>
      </c>
    </row>
    <row r="120" spans="1:7">
      <c r="A120" s="1" t="str">
        <f t="shared" si="3"/>
        <v>1031405</v>
      </c>
      <c r="B120" s="1" t="str">
        <f>CONCATENATE(_xlfn.XLOOKUP(D120,[1]怪物设计!$D$77:$D$136,[1]怪物设计!$U$77:$U$136),"-",E120)</f>
        <v>猴子3-405</v>
      </c>
      <c r="D120" s="1">
        <f t="shared" si="5"/>
        <v>1031</v>
      </c>
      <c r="E120" s="1">
        <v>405</v>
      </c>
      <c r="F120" s="17" t="str">
        <f>IF(E120&gt;0,CONCATENATE(_xlfn.XLOOKUP(MOD(A120,1000),[2]怪物武器挂载坐标辅助表!A:A,[2]怪物武器挂载坐标辅助表!C:C,"错误",0)+_xlfn.XLOOKUP(ROUNDDOWN(A120/1000,0),[2]怪物武器挂载坐标辅助表!V:V,[2]怪物武器挂载坐标辅助表!Y:Y,"错误",0),";",_xlfn.XLOOKUP(MOD(A120,1000),[2]怪物武器挂载坐标辅助表!A:A,[2]怪物武器挂载坐标辅助表!D:D,"错误",0)+_xlfn.XLOOKUP(ROUNDDOWN(A120/1000,0),[2]怪物武器挂载坐标辅助表!V:V,[2]怪物武器挂载坐标辅助表!Z:Z,"错误",0),";",_xlfn.XLOOKUP(MOD(A120,1000),[2]怪物武器挂载坐标辅助表!A:A,[2]怪物武器挂载坐标辅助表!E:E,"错误",0),";",_xlfn.XLOOKUP(MOD(A120,1000),[2]怪物武器挂载坐标辅助表!A:A,[2]怪物武器挂载坐标辅助表!F:F,"错误",0)),"")</f>
        <v>-482;-236;10000;0</v>
      </c>
      <c r="G120" s="1">
        <v>1</v>
      </c>
    </row>
    <row r="121" spans="1:7">
      <c r="A121" s="1" t="str">
        <f t="shared" si="3"/>
        <v>1031406</v>
      </c>
      <c r="B121" s="1" t="str">
        <f>CONCATENATE(_xlfn.XLOOKUP(D121,[1]怪物设计!$D$77:$D$136,[1]怪物设计!$U$77:$U$136),"-",E121)</f>
        <v>猴子3-406</v>
      </c>
      <c r="D121" s="1">
        <f t="shared" si="5"/>
        <v>1031</v>
      </c>
      <c r="E121" s="1">
        <v>406</v>
      </c>
      <c r="F121" s="17" t="str">
        <f>IF(E121&gt;0,CONCATENATE(_xlfn.XLOOKUP(MOD(A121,1000),[2]怪物武器挂载坐标辅助表!A:A,[2]怪物武器挂载坐标辅助表!C:C,"错误",0)+_xlfn.XLOOKUP(ROUNDDOWN(A121/1000,0),[2]怪物武器挂载坐标辅助表!V:V,[2]怪物武器挂载坐标辅助表!Y:Y,"错误",0),";",_xlfn.XLOOKUP(MOD(A121,1000),[2]怪物武器挂载坐标辅助表!A:A,[2]怪物武器挂载坐标辅助表!D:D,"错误",0)+_xlfn.XLOOKUP(ROUNDDOWN(A121/1000,0),[2]怪物武器挂载坐标辅助表!V:V,[2]怪物武器挂载坐标辅助表!Z:Z,"错误",0),";",_xlfn.XLOOKUP(MOD(A121,1000),[2]怪物武器挂载坐标辅助表!A:A,[2]怪物武器挂载坐标辅助表!E:E,"错误",0),";",_xlfn.XLOOKUP(MOD(A121,1000),[2]怪物武器挂载坐标辅助表!A:A,[2]怪物武器挂载坐标辅助表!F:F,"错误",0)),"")</f>
        <v>-539;-224;8000;30</v>
      </c>
      <c r="G121" s="1">
        <v>1</v>
      </c>
    </row>
    <row r="122" spans="1:7">
      <c r="A122" s="1" t="str">
        <f t="shared" si="3"/>
        <v>1031407</v>
      </c>
      <c r="B122" s="1" t="str">
        <f>CONCATENATE(_xlfn.XLOOKUP(D122,[1]怪物设计!$D$77:$D$136,[1]怪物设计!$U$77:$U$136),"-",E122)</f>
        <v>猴子3-407</v>
      </c>
      <c r="D122" s="1">
        <f t="shared" si="5"/>
        <v>1031</v>
      </c>
      <c r="E122" s="1">
        <v>407</v>
      </c>
      <c r="F122" s="17" t="str">
        <f>IF(E122&gt;0,CONCATENATE(_xlfn.XLOOKUP(MOD(A122,1000),[2]怪物武器挂载坐标辅助表!A:A,[2]怪物武器挂载坐标辅助表!C:C,"错误",0)+_xlfn.XLOOKUP(ROUNDDOWN(A122/1000,0),[2]怪物武器挂载坐标辅助表!V:V,[2]怪物武器挂载坐标辅助表!Y:Y,"错误",0),";",_xlfn.XLOOKUP(MOD(A122,1000),[2]怪物武器挂载坐标辅助表!A:A,[2]怪物武器挂载坐标辅助表!D:D,"错误",0)+_xlfn.XLOOKUP(ROUNDDOWN(A122/1000,0),[2]怪物武器挂载坐标辅助表!V:V,[2]怪物武器挂载坐标辅助表!Z:Z,"错误",0),";",_xlfn.XLOOKUP(MOD(A122,1000),[2]怪物武器挂载坐标辅助表!A:A,[2]怪物武器挂载坐标辅助表!E:E,"错误",0),";",_xlfn.XLOOKUP(MOD(A122,1000),[2]怪物武器挂载坐标辅助表!A:A,[2]怪物武器挂载坐标辅助表!F:F,"错误",0)),"")</f>
        <v>-443;-184;10000;-5</v>
      </c>
      <c r="G122" s="1">
        <v>1</v>
      </c>
    </row>
    <row r="123" spans="1:7">
      <c r="A123" s="1" t="str">
        <f t="shared" si="3"/>
        <v>1031408</v>
      </c>
      <c r="B123" s="1" t="str">
        <f>CONCATENATE(_xlfn.XLOOKUP(D123,[1]怪物设计!$D$77:$D$136,[1]怪物设计!$U$77:$U$136),"-",E123)</f>
        <v>猴子3-408</v>
      </c>
      <c r="D123" s="1">
        <f t="shared" si="5"/>
        <v>1031</v>
      </c>
      <c r="E123" s="1">
        <v>408</v>
      </c>
      <c r="F123" s="17" t="str">
        <f>IF(E123&gt;0,CONCATENATE(_xlfn.XLOOKUP(MOD(A123,1000),[2]怪物武器挂载坐标辅助表!A:A,[2]怪物武器挂载坐标辅助表!C:C,"错误",0)+_xlfn.XLOOKUP(ROUNDDOWN(A123/1000,0),[2]怪物武器挂载坐标辅助表!V:V,[2]怪物武器挂载坐标辅助表!Y:Y,"错误",0),";",_xlfn.XLOOKUP(MOD(A123,1000),[2]怪物武器挂载坐标辅助表!A:A,[2]怪物武器挂载坐标辅助表!D:D,"错误",0)+_xlfn.XLOOKUP(ROUNDDOWN(A123/1000,0),[2]怪物武器挂载坐标辅助表!V:V,[2]怪物武器挂载坐标辅助表!Z:Z,"错误",0),";",_xlfn.XLOOKUP(MOD(A123,1000),[2]怪物武器挂载坐标辅助表!A:A,[2]怪物武器挂载坐标辅助表!E:E,"错误",0),";",_xlfn.XLOOKUP(MOD(A123,1000),[2]怪物武器挂载坐标辅助表!A:A,[2]怪物武器挂载坐标辅助表!F:F,"错误",0)),"")</f>
        <v>-350;-307;11000;-15</v>
      </c>
      <c r="G123" s="1">
        <v>1</v>
      </c>
    </row>
    <row r="124" spans="1:7">
      <c r="A124" s="1" t="str">
        <f t="shared" si="3"/>
        <v>1031409</v>
      </c>
      <c r="B124" s="1" t="str">
        <f>CONCATENATE(_xlfn.XLOOKUP(D124,[1]怪物设计!$D$77:$D$136,[1]怪物设计!$U$77:$U$136),"-",E124)</f>
        <v>猴子3-409</v>
      </c>
      <c r="D124" s="1">
        <f t="shared" si="5"/>
        <v>1031</v>
      </c>
      <c r="E124" s="1">
        <v>409</v>
      </c>
      <c r="F124" s="17" t="str">
        <f>IF(E124&gt;0,CONCATENATE(_xlfn.XLOOKUP(MOD(A124,1000),[2]怪物武器挂载坐标辅助表!A:A,[2]怪物武器挂载坐标辅助表!C:C,"错误",0)+_xlfn.XLOOKUP(ROUNDDOWN(A124/1000,0),[2]怪物武器挂载坐标辅助表!V:V,[2]怪物武器挂载坐标辅助表!Y:Y,"错误",0),";",_xlfn.XLOOKUP(MOD(A124,1000),[2]怪物武器挂载坐标辅助表!A:A,[2]怪物武器挂载坐标辅助表!D:D,"错误",0)+_xlfn.XLOOKUP(ROUNDDOWN(A124/1000,0),[2]怪物武器挂载坐标辅助表!V:V,[2]怪物武器挂载坐标辅助表!Z:Z,"错误",0),";",_xlfn.XLOOKUP(MOD(A124,1000),[2]怪物武器挂载坐标辅助表!A:A,[2]怪物武器挂载坐标辅助表!E:E,"错误",0),";",_xlfn.XLOOKUP(MOD(A124,1000),[2]怪物武器挂载坐标辅助表!A:A,[2]怪物武器挂载坐标辅助表!F:F,"错误",0)),"")</f>
        <v>-554;-156;7500;-15</v>
      </c>
      <c r="G124" s="1">
        <v>1</v>
      </c>
    </row>
    <row r="125" spans="1:7">
      <c r="A125" s="1" t="str">
        <f t="shared" si="3"/>
        <v>1031501</v>
      </c>
      <c r="B125" s="1" t="str">
        <f>CONCATENATE(_xlfn.XLOOKUP(D125,[1]怪物设计!$D$77:$D$136,[1]怪物设计!$U$77:$U$136),"-",E125)</f>
        <v>猴子3-501</v>
      </c>
      <c r="D125" s="1">
        <f t="shared" si="5"/>
        <v>1031</v>
      </c>
      <c r="E125" s="1">
        <v>501</v>
      </c>
      <c r="F125" s="17" t="str">
        <f>IF(E125&gt;0,CONCATENATE(_xlfn.XLOOKUP(MOD(A125,1000),[2]怪物武器挂载坐标辅助表!A:A,[2]怪物武器挂载坐标辅助表!C:C,"错误",0)+_xlfn.XLOOKUP(ROUNDDOWN(A125/1000,0),[2]怪物武器挂载坐标辅助表!V:V,[2]怪物武器挂载坐标辅助表!Y:Y,"错误",0),";",_xlfn.XLOOKUP(MOD(A125,1000),[2]怪物武器挂载坐标辅助表!A:A,[2]怪物武器挂载坐标辅助表!D:D,"错误",0)+_xlfn.XLOOKUP(ROUNDDOWN(A125/1000,0),[2]怪物武器挂载坐标辅助表!V:V,[2]怪物武器挂载坐标辅助表!Z:Z,"错误",0),";",_xlfn.XLOOKUP(MOD(A125,1000),[2]怪物武器挂载坐标辅助表!A:A,[2]怪物武器挂载坐标辅助表!E:E,"错误",0),";",_xlfn.XLOOKUP(MOD(A125,1000),[2]怪物武器挂载坐标辅助表!A:A,[2]怪物武器挂载坐标辅助表!F:F,"错误",0)),"")</f>
        <v>-529;-39;11000;45</v>
      </c>
      <c r="G125" s="1">
        <v>1</v>
      </c>
    </row>
    <row r="126" spans="1:7">
      <c r="A126" s="1" t="str">
        <f t="shared" si="3"/>
        <v>1031502</v>
      </c>
      <c r="B126" s="1" t="str">
        <f>CONCATENATE(_xlfn.XLOOKUP(D126,[1]怪物设计!$D$77:$D$136,[1]怪物设计!$U$77:$U$136),"-",E126)</f>
        <v>猴子3-502</v>
      </c>
      <c r="D126" s="1">
        <f t="shared" si="5"/>
        <v>1031</v>
      </c>
      <c r="E126" s="1">
        <v>502</v>
      </c>
      <c r="F126" s="17" t="str">
        <f>IF(E126&gt;0,CONCATENATE(_xlfn.XLOOKUP(MOD(A126,1000),[2]怪物武器挂载坐标辅助表!A:A,[2]怪物武器挂载坐标辅助表!C:C,"错误",0)+_xlfn.XLOOKUP(ROUNDDOWN(A126/1000,0),[2]怪物武器挂载坐标辅助表!V:V,[2]怪物武器挂载坐标辅助表!Y:Y,"错误",0),";",_xlfn.XLOOKUP(MOD(A126,1000),[2]怪物武器挂载坐标辅助表!A:A,[2]怪物武器挂载坐标辅助表!D:D,"错误",0)+_xlfn.XLOOKUP(ROUNDDOWN(A126/1000,0),[2]怪物武器挂载坐标辅助表!V:V,[2]怪物武器挂载坐标辅助表!Z:Z,"错误",0),";",_xlfn.XLOOKUP(MOD(A126,1000),[2]怪物武器挂载坐标辅助表!A:A,[2]怪物武器挂载坐标辅助表!E:E,"错误",0),";",_xlfn.XLOOKUP(MOD(A126,1000),[2]怪物武器挂载坐标辅助表!A:A,[2]怪物武器挂载坐标辅助表!F:F,"错误",0)),"")</f>
        <v>-549;-156;8500;0</v>
      </c>
      <c r="G126" s="1">
        <v>1</v>
      </c>
    </row>
    <row r="127" spans="1:7">
      <c r="A127" s="1" t="str">
        <f t="shared" si="3"/>
        <v>1031503</v>
      </c>
      <c r="B127" s="1" t="str">
        <f>CONCATENATE(_xlfn.XLOOKUP(D127,[1]怪物设计!$D$77:$D$136,[1]怪物设计!$U$77:$U$136),"-",E127)</f>
        <v>猴子3-503</v>
      </c>
      <c r="D127" s="1">
        <f t="shared" si="5"/>
        <v>1031</v>
      </c>
      <c r="E127" s="1">
        <v>503</v>
      </c>
      <c r="F127" s="17" t="str">
        <f>IF(E127&gt;0,CONCATENATE(_xlfn.XLOOKUP(MOD(A127,1000),[2]怪物武器挂载坐标辅助表!A:A,[2]怪物武器挂载坐标辅助表!C:C,"错误",0)+_xlfn.XLOOKUP(ROUNDDOWN(A127/1000,0),[2]怪物武器挂载坐标辅助表!V:V,[2]怪物武器挂载坐标辅助表!Y:Y,"错误",0),";",_xlfn.XLOOKUP(MOD(A127,1000),[2]怪物武器挂载坐标辅助表!A:A,[2]怪物武器挂载坐标辅助表!D:D,"错误",0)+_xlfn.XLOOKUP(ROUNDDOWN(A127/1000,0),[2]怪物武器挂载坐标辅助表!V:V,[2]怪物武器挂载坐标辅助表!Z:Z,"错误",0),";",_xlfn.XLOOKUP(MOD(A127,1000),[2]怪物武器挂载坐标辅助表!A:A,[2]怪物武器挂载坐标辅助表!E:E,"错误",0),";",_xlfn.XLOOKUP(MOD(A127,1000),[2]怪物武器挂载坐标辅助表!A:A,[2]怪物武器挂载坐标辅助表!F:F,"错误",0)),"")</f>
        <v>-621;-207;10000;-15</v>
      </c>
      <c r="G127" s="1">
        <v>1</v>
      </c>
    </row>
    <row r="128" spans="1:7">
      <c r="A128" s="1" t="str">
        <f>CONCATENATE(D128,E128)</f>
        <v>1031504</v>
      </c>
      <c r="B128" s="1" t="str">
        <f>CONCATENATE(_xlfn.XLOOKUP(D128,[1]怪物设计!$D$77:$D$136,[1]怪物设计!$U$77:$U$136),"-",E128)</f>
        <v>猴子3-504</v>
      </c>
      <c r="D128" s="1">
        <f t="shared" si="5"/>
        <v>1031</v>
      </c>
      <c r="E128" s="1">
        <v>504</v>
      </c>
      <c r="F128" s="17" t="str">
        <f>IF(E128&gt;0,CONCATENATE(_xlfn.XLOOKUP(MOD(A128,1000),[2]怪物武器挂载坐标辅助表!A:A,[2]怪物武器挂载坐标辅助表!C:C,"错误",0)+_xlfn.XLOOKUP(ROUNDDOWN(A128/1000,0),[2]怪物武器挂载坐标辅助表!V:V,[2]怪物武器挂载坐标辅助表!Y:Y,"错误",0),";",_xlfn.XLOOKUP(MOD(A128,1000),[2]怪物武器挂载坐标辅助表!A:A,[2]怪物武器挂载坐标辅助表!D:D,"错误",0)+_xlfn.XLOOKUP(ROUNDDOWN(A128/1000,0),[2]怪物武器挂载坐标辅助表!V:V,[2]怪物武器挂载坐标辅助表!Z:Z,"错误",0),";",_xlfn.XLOOKUP(MOD(A128,1000),[2]怪物武器挂载坐标辅助表!A:A,[2]怪物武器挂载坐标辅助表!E:E,"错误",0),";",_xlfn.XLOOKUP(MOD(A128,1000),[2]怪物武器挂载坐标辅助表!A:A,[2]怪物武器挂载坐标辅助表!F:F,"错误",0)),"")</f>
        <v>-513;-251;9000;-10</v>
      </c>
      <c r="G128" s="1">
        <v>1</v>
      </c>
    </row>
    <row r="129" spans="1:7">
      <c r="A129" s="1" t="str">
        <f>CONCATENATE(D129,E129)</f>
        <v>1031505</v>
      </c>
      <c r="B129" s="1" t="str">
        <f>CONCATENATE(_xlfn.XLOOKUP(D129,[1]怪物设计!$D$77:$D$136,[1]怪物设计!$U$77:$U$136),"-",E129)</f>
        <v>猴子3-505</v>
      </c>
      <c r="D129" s="1">
        <f t="shared" si="5"/>
        <v>1031</v>
      </c>
      <c r="E129" s="1">
        <v>505</v>
      </c>
      <c r="F129" s="17" t="str">
        <f>IF(E129&gt;0,CONCATENATE(_xlfn.XLOOKUP(MOD(A129,1000),[2]怪物武器挂载坐标辅助表!A:A,[2]怪物武器挂载坐标辅助表!C:C,"错误",0)+_xlfn.XLOOKUP(ROUNDDOWN(A129/1000,0),[2]怪物武器挂载坐标辅助表!V:V,[2]怪物武器挂载坐标辅助表!Y:Y,"错误",0),";",_xlfn.XLOOKUP(MOD(A129,1000),[2]怪物武器挂载坐标辅助表!A:A,[2]怪物武器挂载坐标辅助表!D:D,"错误",0)+_xlfn.XLOOKUP(ROUNDDOWN(A129/1000,0),[2]怪物武器挂载坐标辅助表!V:V,[2]怪物武器挂载坐标辅助表!Z:Z,"错误",0),";",_xlfn.XLOOKUP(MOD(A129,1000),[2]怪物武器挂载坐标辅助表!A:A,[2]怪物武器挂载坐标辅助表!E:E,"错误",0),";",_xlfn.XLOOKUP(MOD(A129,1000),[2]怪物武器挂载坐标辅助表!A:A,[2]怪物武器挂载坐标辅助表!F:F,"错误",0)),"")</f>
        <v>-620;-255;10000;-5</v>
      </c>
      <c r="G129" s="1">
        <v>1</v>
      </c>
    </row>
    <row r="130" spans="1:7">
      <c r="A130" s="1" t="str">
        <f>CONCATENATE(D130,E130)</f>
        <v>1031506</v>
      </c>
      <c r="B130" s="1" t="str">
        <f>CONCATENATE(_xlfn.XLOOKUP(D130,[1]怪物设计!$D$77:$D$136,[1]怪物设计!$U$77:$U$136),"-",E130)</f>
        <v>猴子3-506</v>
      </c>
      <c r="D130" s="1">
        <f t="shared" si="5"/>
        <v>1031</v>
      </c>
      <c r="E130" s="1">
        <v>506</v>
      </c>
      <c r="F130" s="17" t="str">
        <f>IF(E130&gt;0,CONCATENATE(_xlfn.XLOOKUP(MOD(A130,1000),[2]怪物武器挂载坐标辅助表!A:A,[2]怪物武器挂载坐标辅助表!C:C,"错误",0)+_xlfn.XLOOKUP(ROUNDDOWN(A130/1000,0),[2]怪物武器挂载坐标辅助表!V:V,[2]怪物武器挂载坐标辅助表!Y:Y,"错误",0),";",_xlfn.XLOOKUP(MOD(A130,1000),[2]怪物武器挂载坐标辅助表!A:A,[2]怪物武器挂载坐标辅助表!D:D,"错误",0)+_xlfn.XLOOKUP(ROUNDDOWN(A130/1000,0),[2]怪物武器挂载坐标辅助表!V:V,[2]怪物武器挂载坐标辅助表!Z:Z,"错误",0),";",_xlfn.XLOOKUP(MOD(A130,1000),[2]怪物武器挂载坐标辅助表!A:A,[2]怪物武器挂载坐标辅助表!E:E,"错误",0),";",_xlfn.XLOOKUP(MOD(A130,1000),[2]怪物武器挂载坐标辅助表!A:A,[2]怪物武器挂载坐标辅助表!F:F,"错误",0)),"")</f>
        <v>-354;-201;8000;0</v>
      </c>
      <c r="G130" s="1">
        <v>1</v>
      </c>
    </row>
    <row r="131" spans="1:7">
      <c r="A131" s="1" t="str">
        <f>CONCATENATE(D131,E131)</f>
        <v>1031507</v>
      </c>
      <c r="B131" s="1" t="str">
        <f>CONCATENATE(_xlfn.XLOOKUP(D131,[1]怪物设计!$D$77:$D$136,[1]怪物设计!$U$77:$U$136),"-",E131)</f>
        <v>猴子3-507</v>
      </c>
      <c r="D131" s="1">
        <f t="shared" si="5"/>
        <v>1031</v>
      </c>
      <c r="E131" s="1">
        <v>507</v>
      </c>
      <c r="F131" s="17" t="str">
        <f>IF(E131&gt;0,CONCATENATE(_xlfn.XLOOKUP(MOD(A131,1000),[2]怪物武器挂载坐标辅助表!A:A,[2]怪物武器挂载坐标辅助表!C:C,"错误",0)+_xlfn.XLOOKUP(ROUNDDOWN(A131/1000,0),[2]怪物武器挂载坐标辅助表!V:V,[2]怪物武器挂载坐标辅助表!Y:Y,"错误",0),";",_xlfn.XLOOKUP(MOD(A131,1000),[2]怪物武器挂载坐标辅助表!A:A,[2]怪物武器挂载坐标辅助表!D:D,"错误",0)+_xlfn.XLOOKUP(ROUNDDOWN(A131/1000,0),[2]怪物武器挂载坐标辅助表!V:V,[2]怪物武器挂载坐标辅助表!Z:Z,"错误",0),";",_xlfn.XLOOKUP(MOD(A131,1000),[2]怪物武器挂载坐标辅助表!A:A,[2]怪物武器挂载坐标辅助表!E:E,"错误",0),";",_xlfn.XLOOKUP(MOD(A131,1000),[2]怪物武器挂载坐标辅助表!A:A,[2]怪物武器挂载坐标辅助表!F:F,"错误",0)),"")</f>
        <v>-454;-220;10000;5</v>
      </c>
      <c r="G131" s="1">
        <v>1</v>
      </c>
    </row>
    <row r="132" spans="1:7">
      <c r="A132" s="1" t="str">
        <f t="shared" ref="A132:A195" si="6">CONCATENATE(D132,E132)</f>
        <v>1012101</v>
      </c>
      <c r="B132" s="1" t="str">
        <f>CONCATENATE(_xlfn.XLOOKUP(D132,[1]怪物设计!$D$77:$D$136,[1]怪物设计!$U$77:$U$136),"-",E132)</f>
        <v>秃鹫1-101</v>
      </c>
      <c r="D132" s="1">
        <v>1012</v>
      </c>
      <c r="E132" s="1">
        <v>101</v>
      </c>
      <c r="F132" s="17" t="str">
        <f>IF(E132&gt;0,CONCATENATE(_xlfn.XLOOKUP(MOD(A132,1000),[2]怪物武器挂载坐标辅助表!A:A,[2]怪物武器挂载坐标辅助表!C:C,"错误",0)+_xlfn.XLOOKUP(ROUNDDOWN(A132/1000,0),[2]怪物武器挂载坐标辅助表!V:V,[2]怪物武器挂载坐标辅助表!Y:Y,"错误",0),";",_xlfn.XLOOKUP(MOD(A132,1000),[2]怪物武器挂载坐标辅助表!A:A,[2]怪物武器挂载坐标辅助表!D:D,"错误",0)+_xlfn.XLOOKUP(ROUNDDOWN(A132/1000,0),[2]怪物武器挂载坐标辅助表!V:V,[2]怪物武器挂载坐标辅助表!Z:Z,"错误",0),";",_xlfn.XLOOKUP(MOD(A132,1000),[2]怪物武器挂载坐标辅助表!A:A,[2]怪物武器挂载坐标辅助表!E:E,"错误",0),";",_xlfn.XLOOKUP(MOD(A132,1000),[2]怪物武器挂载坐标辅助表!A:A,[2]怪物武器挂载坐标辅助表!F:F,"错误",0)),"")</f>
        <v>-556;-75;11000;0</v>
      </c>
      <c r="G132" s="1">
        <v>1</v>
      </c>
    </row>
    <row r="133" spans="1:7">
      <c r="A133" s="1" t="str">
        <f t="shared" si="6"/>
        <v>1012102</v>
      </c>
      <c r="B133" s="1" t="str">
        <f>CONCATENATE(_xlfn.XLOOKUP(D133,[1]怪物设计!$D$77:$D$136,[1]怪物设计!$U$77:$U$136),"-",E133)</f>
        <v>秃鹫1-102</v>
      </c>
      <c r="D133" s="1">
        <f t="shared" ref="D133:D165" si="7">D132</f>
        <v>1012</v>
      </c>
      <c r="E133" s="1">
        <v>102</v>
      </c>
      <c r="F133" s="17" t="str">
        <f>IF(E133&gt;0,CONCATENATE(_xlfn.XLOOKUP(MOD(A133,1000),[2]怪物武器挂载坐标辅助表!A:A,[2]怪物武器挂载坐标辅助表!C:C,"错误",0)+_xlfn.XLOOKUP(ROUNDDOWN(A133/1000,0),[2]怪物武器挂载坐标辅助表!V:V,[2]怪物武器挂载坐标辅助表!Y:Y,"错误",0),";",_xlfn.XLOOKUP(MOD(A133,1000),[2]怪物武器挂载坐标辅助表!A:A,[2]怪物武器挂载坐标辅助表!D:D,"错误",0)+_xlfn.XLOOKUP(ROUNDDOWN(A133/1000,0),[2]怪物武器挂载坐标辅助表!V:V,[2]怪物武器挂载坐标辅助表!Z:Z,"错误",0),";",_xlfn.XLOOKUP(MOD(A133,1000),[2]怪物武器挂载坐标辅助表!A:A,[2]怪物武器挂载坐标辅助表!E:E,"错误",0),";",_xlfn.XLOOKUP(MOD(A133,1000),[2]怪物武器挂载坐标辅助表!A:A,[2]怪物武器挂载坐标辅助表!F:F,"错误",0)),"")</f>
        <v>-419;-90;11000;-10</v>
      </c>
      <c r="G133" s="1">
        <v>1</v>
      </c>
    </row>
    <row r="134" spans="1:7">
      <c r="A134" s="1" t="str">
        <f t="shared" si="6"/>
        <v>1012103</v>
      </c>
      <c r="B134" s="1" t="str">
        <f>CONCATENATE(_xlfn.XLOOKUP(D134,[1]怪物设计!$D$77:$D$136,[1]怪物设计!$U$77:$U$136),"-",E134)</f>
        <v>秃鹫1-103</v>
      </c>
      <c r="D134" s="1">
        <f t="shared" si="7"/>
        <v>1012</v>
      </c>
      <c r="E134" s="1">
        <v>103</v>
      </c>
      <c r="F134" s="17" t="str">
        <f>IF(E134&gt;0,CONCATENATE(_xlfn.XLOOKUP(MOD(A134,1000),[2]怪物武器挂载坐标辅助表!A:A,[2]怪物武器挂载坐标辅助表!C:C,"错误",0)+_xlfn.XLOOKUP(ROUNDDOWN(A134/1000,0),[2]怪物武器挂载坐标辅助表!V:V,[2]怪物武器挂载坐标辅助表!Y:Y,"错误",0),";",_xlfn.XLOOKUP(MOD(A134,1000),[2]怪物武器挂载坐标辅助表!A:A,[2]怪物武器挂载坐标辅助表!D:D,"错误",0)+_xlfn.XLOOKUP(ROUNDDOWN(A134/1000,0),[2]怪物武器挂载坐标辅助表!V:V,[2]怪物武器挂载坐标辅助表!Z:Z,"错误",0),";",_xlfn.XLOOKUP(MOD(A134,1000),[2]怪物武器挂载坐标辅助表!A:A,[2]怪物武器挂载坐标辅助表!E:E,"错误",0),";",_xlfn.XLOOKUP(MOD(A134,1000),[2]怪物武器挂载坐标辅助表!A:A,[2]怪物武器挂载坐标辅助表!F:F,"错误",0)),"")</f>
        <v>-616;-177;10000;-10</v>
      </c>
      <c r="G134" s="1">
        <v>1</v>
      </c>
    </row>
    <row r="135" spans="1:7">
      <c r="A135" s="1" t="str">
        <f t="shared" si="6"/>
        <v>1012104</v>
      </c>
      <c r="B135" s="1" t="str">
        <f>CONCATENATE(_xlfn.XLOOKUP(D135,[1]怪物设计!$D$77:$D$136,[1]怪物设计!$U$77:$U$136),"-",E135)</f>
        <v>秃鹫1-104</v>
      </c>
      <c r="D135" s="1">
        <f t="shared" si="7"/>
        <v>1012</v>
      </c>
      <c r="E135" s="1">
        <v>104</v>
      </c>
      <c r="F135" s="17" t="str">
        <f>IF(E135&gt;0,CONCATENATE(_xlfn.XLOOKUP(MOD(A135,1000),[2]怪物武器挂载坐标辅助表!A:A,[2]怪物武器挂载坐标辅助表!C:C,"错误",0)+_xlfn.XLOOKUP(ROUNDDOWN(A135/1000,0),[2]怪物武器挂载坐标辅助表!V:V,[2]怪物武器挂载坐标辅助表!Y:Y,"错误",0),";",_xlfn.XLOOKUP(MOD(A135,1000),[2]怪物武器挂载坐标辅助表!A:A,[2]怪物武器挂载坐标辅助表!D:D,"错误",0)+_xlfn.XLOOKUP(ROUNDDOWN(A135/1000,0),[2]怪物武器挂载坐标辅助表!V:V,[2]怪物武器挂载坐标辅助表!Z:Z,"错误",0),";",_xlfn.XLOOKUP(MOD(A135,1000),[2]怪物武器挂载坐标辅助表!A:A,[2]怪物武器挂载坐标辅助表!E:E,"错误",0),";",_xlfn.XLOOKUP(MOD(A135,1000),[2]怪物武器挂载坐标辅助表!A:A,[2]怪物武器挂载坐标辅助表!F:F,"错误",0)),"")</f>
        <v>-560;-78;11000;0</v>
      </c>
      <c r="G135" s="1">
        <v>1</v>
      </c>
    </row>
    <row r="136" spans="1:7">
      <c r="A136" s="1" t="str">
        <f t="shared" si="6"/>
        <v>1012105</v>
      </c>
      <c r="B136" s="1" t="str">
        <f>CONCATENATE(_xlfn.XLOOKUP(D136,[1]怪物设计!$D$77:$D$136,[1]怪物设计!$U$77:$U$136),"-",E136)</f>
        <v>秃鹫1-105</v>
      </c>
      <c r="D136" s="1">
        <f t="shared" si="7"/>
        <v>1012</v>
      </c>
      <c r="E136" s="1">
        <v>105</v>
      </c>
      <c r="F136" s="17" t="str">
        <f>IF(E136&gt;0,CONCATENATE(_xlfn.XLOOKUP(MOD(A136,1000),[2]怪物武器挂载坐标辅助表!A:A,[2]怪物武器挂载坐标辅助表!C:C,"错误",0)+_xlfn.XLOOKUP(ROUNDDOWN(A136/1000,0),[2]怪物武器挂载坐标辅助表!V:V,[2]怪物武器挂载坐标辅助表!Y:Y,"错误",0),";",_xlfn.XLOOKUP(MOD(A136,1000),[2]怪物武器挂载坐标辅助表!A:A,[2]怪物武器挂载坐标辅助表!D:D,"错误",0)+_xlfn.XLOOKUP(ROUNDDOWN(A136/1000,0),[2]怪物武器挂载坐标辅助表!V:V,[2]怪物武器挂载坐标辅助表!Z:Z,"错误",0),";",_xlfn.XLOOKUP(MOD(A136,1000),[2]怪物武器挂载坐标辅助表!A:A,[2]怪物武器挂载坐标辅助表!E:E,"错误",0),";",_xlfn.XLOOKUP(MOD(A136,1000),[2]怪物武器挂载坐标辅助表!A:A,[2]怪物武器挂载坐标辅助表!F:F,"错误",0)),"")</f>
        <v>-461;-107;10000;0</v>
      </c>
      <c r="G136" s="1">
        <v>1</v>
      </c>
    </row>
    <row r="137" spans="1:7">
      <c r="A137" s="1" t="str">
        <f t="shared" si="6"/>
        <v>1012106</v>
      </c>
      <c r="B137" s="1" t="str">
        <f>CONCATENATE(_xlfn.XLOOKUP(D137,[1]怪物设计!$D$77:$D$136,[1]怪物设计!$U$77:$U$136),"-",E137)</f>
        <v>秃鹫1-106</v>
      </c>
      <c r="D137" s="1">
        <f t="shared" si="7"/>
        <v>1012</v>
      </c>
      <c r="E137" s="1">
        <v>106</v>
      </c>
      <c r="F137" s="17" t="str">
        <f>IF(E137&gt;0,CONCATENATE(_xlfn.XLOOKUP(MOD(A137,1000),[2]怪物武器挂载坐标辅助表!A:A,[2]怪物武器挂载坐标辅助表!C:C,"错误",0)+_xlfn.XLOOKUP(ROUNDDOWN(A137/1000,0),[2]怪物武器挂载坐标辅助表!V:V,[2]怪物武器挂载坐标辅助表!Y:Y,"错误",0),";",_xlfn.XLOOKUP(MOD(A137,1000),[2]怪物武器挂载坐标辅助表!A:A,[2]怪物武器挂载坐标辅助表!D:D,"错误",0)+_xlfn.XLOOKUP(ROUNDDOWN(A137/1000,0),[2]怪物武器挂载坐标辅助表!V:V,[2]怪物武器挂载坐标辅助表!Z:Z,"错误",0),";",_xlfn.XLOOKUP(MOD(A137,1000),[2]怪物武器挂载坐标辅助表!A:A,[2]怪物武器挂载坐标辅助表!E:E,"错误",0),";",_xlfn.XLOOKUP(MOD(A137,1000),[2]怪物武器挂载坐标辅助表!A:A,[2]怪物武器挂载坐标辅助表!F:F,"错误",0)),"")</f>
        <v>-594;-124;8000;0</v>
      </c>
      <c r="G137" s="1">
        <v>1</v>
      </c>
    </row>
    <row r="138" spans="1:7">
      <c r="A138" s="1" t="str">
        <f t="shared" si="6"/>
        <v>1012201</v>
      </c>
      <c r="B138" s="1" t="str">
        <f>CONCATENATE(_xlfn.XLOOKUP(D138,[1]怪物设计!$D$77:$D$136,[1]怪物设计!$U$77:$U$136),"-",E138)</f>
        <v>秃鹫1-201</v>
      </c>
      <c r="D138" s="1">
        <f t="shared" si="7"/>
        <v>1012</v>
      </c>
      <c r="E138" s="1">
        <v>201</v>
      </c>
      <c r="F138" s="17" t="str">
        <f>IF(E138&gt;0,CONCATENATE(_xlfn.XLOOKUP(MOD(A138,1000),[2]怪物武器挂载坐标辅助表!A:A,[2]怪物武器挂载坐标辅助表!C:C,"错误",0)+_xlfn.XLOOKUP(ROUNDDOWN(A138/1000,0),[2]怪物武器挂载坐标辅助表!V:V,[2]怪物武器挂载坐标辅助表!Y:Y,"错误",0),";",_xlfn.XLOOKUP(MOD(A138,1000),[2]怪物武器挂载坐标辅助表!A:A,[2]怪物武器挂载坐标辅助表!D:D,"错误",0)+_xlfn.XLOOKUP(ROUNDDOWN(A138/1000,0),[2]怪物武器挂载坐标辅助表!V:V,[2]怪物武器挂载坐标辅助表!Z:Z,"错误",0),";",_xlfn.XLOOKUP(MOD(A138,1000),[2]怪物武器挂载坐标辅助表!A:A,[2]怪物武器挂载坐标辅助表!E:E,"错误",0),";",_xlfn.XLOOKUP(MOD(A138,1000),[2]怪物武器挂载坐标辅助表!A:A,[2]怪物武器挂载坐标辅助表!F:F,"错误",0)),"")</f>
        <v>-392;-31;10000;-25</v>
      </c>
      <c r="G138" s="1">
        <v>1</v>
      </c>
    </row>
    <row r="139" spans="1:7">
      <c r="A139" s="1" t="str">
        <f t="shared" si="6"/>
        <v>1012202</v>
      </c>
      <c r="B139" s="1" t="str">
        <f>CONCATENATE(_xlfn.XLOOKUP(D139,[1]怪物设计!$D$77:$D$136,[1]怪物设计!$U$77:$U$136),"-",E139)</f>
        <v>秃鹫1-202</v>
      </c>
      <c r="D139" s="1">
        <f t="shared" si="7"/>
        <v>1012</v>
      </c>
      <c r="E139" s="1">
        <v>202</v>
      </c>
      <c r="F139" s="17" t="str">
        <f>IF(E139&gt;0,CONCATENATE(_xlfn.XLOOKUP(MOD(A139,1000),[2]怪物武器挂载坐标辅助表!A:A,[2]怪物武器挂载坐标辅助表!C:C,"错误",0)+_xlfn.XLOOKUP(ROUNDDOWN(A139/1000,0),[2]怪物武器挂载坐标辅助表!V:V,[2]怪物武器挂载坐标辅助表!Y:Y,"错误",0),";",_xlfn.XLOOKUP(MOD(A139,1000),[2]怪物武器挂载坐标辅助表!A:A,[2]怪物武器挂载坐标辅助表!D:D,"错误",0)+_xlfn.XLOOKUP(ROUNDDOWN(A139/1000,0),[2]怪物武器挂载坐标辅助表!V:V,[2]怪物武器挂载坐标辅助表!Z:Z,"错误",0),";",_xlfn.XLOOKUP(MOD(A139,1000),[2]怪物武器挂载坐标辅助表!A:A,[2]怪物武器挂载坐标辅助表!E:E,"错误",0),";",_xlfn.XLOOKUP(MOD(A139,1000),[2]怪物武器挂载坐标辅助表!A:A,[2]怪物武器挂载坐标辅助表!F:F,"错误",0)),"")</f>
        <v>-361;-96;10000;0</v>
      </c>
      <c r="G139" s="1">
        <v>1</v>
      </c>
    </row>
    <row r="140" spans="1:7">
      <c r="A140" s="1" t="str">
        <f t="shared" si="6"/>
        <v>1012203</v>
      </c>
      <c r="B140" s="1" t="str">
        <f>CONCATENATE(_xlfn.XLOOKUP(D140,[1]怪物设计!$D$77:$D$136,[1]怪物设计!$U$77:$U$136),"-",E140)</f>
        <v>秃鹫1-203</v>
      </c>
      <c r="D140" s="1">
        <f t="shared" si="7"/>
        <v>1012</v>
      </c>
      <c r="E140" s="1">
        <v>203</v>
      </c>
      <c r="F140" s="17" t="str">
        <f>IF(E140&gt;0,CONCATENATE(_xlfn.XLOOKUP(MOD(A140,1000),[2]怪物武器挂载坐标辅助表!A:A,[2]怪物武器挂载坐标辅助表!C:C,"错误",0)+_xlfn.XLOOKUP(ROUNDDOWN(A140/1000,0),[2]怪物武器挂载坐标辅助表!V:V,[2]怪物武器挂载坐标辅助表!Y:Y,"错误",0),";",_xlfn.XLOOKUP(MOD(A140,1000),[2]怪物武器挂载坐标辅助表!A:A,[2]怪物武器挂载坐标辅助表!D:D,"错误",0)+_xlfn.XLOOKUP(ROUNDDOWN(A140/1000,0),[2]怪物武器挂载坐标辅助表!V:V,[2]怪物武器挂载坐标辅助表!Z:Z,"错误",0),";",_xlfn.XLOOKUP(MOD(A140,1000),[2]怪物武器挂载坐标辅助表!A:A,[2]怪物武器挂载坐标辅助表!E:E,"错误",0),";",_xlfn.XLOOKUP(MOD(A140,1000),[2]怪物武器挂载坐标辅助表!A:A,[2]怪物武器挂载坐标辅助表!F:F,"错误",0)),"")</f>
        <v>-404;-126;10000;-10</v>
      </c>
      <c r="G140" s="1">
        <v>1</v>
      </c>
    </row>
    <row r="141" spans="1:7">
      <c r="A141" s="1" t="str">
        <f t="shared" si="6"/>
        <v>1012204</v>
      </c>
      <c r="B141" s="1" t="str">
        <f>CONCATENATE(_xlfn.XLOOKUP(D141,[1]怪物设计!$D$77:$D$136,[1]怪物设计!$U$77:$U$136),"-",E141)</f>
        <v>秃鹫1-204</v>
      </c>
      <c r="D141" s="1">
        <f t="shared" si="7"/>
        <v>1012</v>
      </c>
      <c r="E141" s="1">
        <v>204</v>
      </c>
      <c r="F141" s="17" t="str">
        <f>IF(E141&gt;0,CONCATENATE(_xlfn.XLOOKUP(MOD(A141,1000),[2]怪物武器挂载坐标辅助表!A:A,[2]怪物武器挂载坐标辅助表!C:C,"错误",0)+_xlfn.XLOOKUP(ROUNDDOWN(A141/1000,0),[2]怪物武器挂载坐标辅助表!V:V,[2]怪物武器挂载坐标辅助表!Y:Y,"错误",0),";",_xlfn.XLOOKUP(MOD(A141,1000),[2]怪物武器挂载坐标辅助表!A:A,[2]怪物武器挂载坐标辅助表!D:D,"错误",0)+_xlfn.XLOOKUP(ROUNDDOWN(A141/1000,0),[2]怪物武器挂载坐标辅助表!V:V,[2]怪物武器挂载坐标辅助表!Z:Z,"错误",0),";",_xlfn.XLOOKUP(MOD(A141,1000),[2]怪物武器挂载坐标辅助表!A:A,[2]怪物武器挂载坐标辅助表!E:E,"错误",0),";",_xlfn.XLOOKUP(MOD(A141,1000),[2]怪物武器挂载坐标辅助表!A:A,[2]怪物武器挂载坐标辅助表!F:F,"错误",0)),"")</f>
        <v>-391;-225;5000;0</v>
      </c>
      <c r="G141" s="1">
        <v>1</v>
      </c>
    </row>
    <row r="142" spans="1:7">
      <c r="A142" s="1" t="str">
        <f t="shared" si="6"/>
        <v>1012205</v>
      </c>
      <c r="B142" s="1" t="str">
        <f>CONCATENATE(_xlfn.XLOOKUP(D142,[1]怪物设计!$D$77:$D$136,[1]怪物设计!$U$77:$U$136),"-",E142)</f>
        <v>秃鹫1-205</v>
      </c>
      <c r="D142" s="1">
        <f t="shared" si="7"/>
        <v>1012</v>
      </c>
      <c r="E142" s="1">
        <v>205</v>
      </c>
      <c r="F142" s="17" t="str">
        <f>IF(E142&gt;0,CONCATENATE(_xlfn.XLOOKUP(MOD(A142,1000),[2]怪物武器挂载坐标辅助表!A:A,[2]怪物武器挂载坐标辅助表!C:C,"错误",0)+_xlfn.XLOOKUP(ROUNDDOWN(A142/1000,0),[2]怪物武器挂载坐标辅助表!V:V,[2]怪物武器挂载坐标辅助表!Y:Y,"错误",0),";",_xlfn.XLOOKUP(MOD(A142,1000),[2]怪物武器挂载坐标辅助表!A:A,[2]怪物武器挂载坐标辅助表!D:D,"错误",0)+_xlfn.XLOOKUP(ROUNDDOWN(A142/1000,0),[2]怪物武器挂载坐标辅助表!V:V,[2]怪物武器挂载坐标辅助表!Z:Z,"错误",0),";",_xlfn.XLOOKUP(MOD(A142,1000),[2]怪物武器挂载坐标辅助表!A:A,[2]怪物武器挂载坐标辅助表!E:E,"错误",0),";",_xlfn.XLOOKUP(MOD(A142,1000),[2]怪物武器挂载坐标辅助表!A:A,[2]怪物武器挂载坐标辅助表!F:F,"错误",0)),"")</f>
        <v>-395;30;10000;-10</v>
      </c>
      <c r="G142" s="1">
        <v>1</v>
      </c>
    </row>
    <row r="143" spans="1:7">
      <c r="A143" s="1" t="str">
        <f t="shared" si="6"/>
        <v>1012206</v>
      </c>
      <c r="B143" s="1" t="str">
        <f>CONCATENATE(_xlfn.XLOOKUP(D143,[1]怪物设计!$D$77:$D$136,[1]怪物设计!$U$77:$U$136),"-",E143)</f>
        <v>秃鹫1-206</v>
      </c>
      <c r="D143" s="1">
        <f t="shared" si="7"/>
        <v>1012</v>
      </c>
      <c r="E143" s="1">
        <v>206</v>
      </c>
      <c r="F143" s="17" t="str">
        <f>IF(E143&gt;0,CONCATENATE(_xlfn.XLOOKUP(MOD(A143,1000),[2]怪物武器挂载坐标辅助表!A:A,[2]怪物武器挂载坐标辅助表!C:C,"错误",0)+_xlfn.XLOOKUP(ROUNDDOWN(A143/1000,0),[2]怪物武器挂载坐标辅助表!V:V,[2]怪物武器挂载坐标辅助表!Y:Y,"错误",0),";",_xlfn.XLOOKUP(MOD(A143,1000),[2]怪物武器挂载坐标辅助表!A:A,[2]怪物武器挂载坐标辅助表!D:D,"错误",0)+_xlfn.XLOOKUP(ROUNDDOWN(A143/1000,0),[2]怪物武器挂载坐标辅助表!V:V,[2]怪物武器挂载坐标辅助表!Z:Z,"错误",0),";",_xlfn.XLOOKUP(MOD(A143,1000),[2]怪物武器挂载坐标辅助表!A:A,[2]怪物武器挂载坐标辅助表!E:E,"错误",0),";",_xlfn.XLOOKUP(MOD(A143,1000),[2]怪物武器挂载坐标辅助表!A:A,[2]怪物武器挂载坐标辅助表!F:F,"错误",0)),"")</f>
        <v>-492;-156;7000;150</v>
      </c>
      <c r="G143" s="1">
        <v>1</v>
      </c>
    </row>
    <row r="144" spans="1:7">
      <c r="A144" s="1" t="str">
        <f t="shared" si="6"/>
        <v>1012207</v>
      </c>
      <c r="B144" s="1" t="str">
        <f>CONCATENATE(_xlfn.XLOOKUP(D144,[1]怪物设计!$D$77:$D$136,[1]怪物设计!$U$77:$U$136),"-",E144)</f>
        <v>秃鹫1-207</v>
      </c>
      <c r="D144" s="1">
        <f t="shared" si="7"/>
        <v>1012</v>
      </c>
      <c r="E144" s="1">
        <v>207</v>
      </c>
      <c r="F144" s="17" t="str">
        <f>IF(E144&gt;0,CONCATENATE(_xlfn.XLOOKUP(MOD(A144,1000),[2]怪物武器挂载坐标辅助表!A:A,[2]怪物武器挂载坐标辅助表!C:C,"错误",0)+_xlfn.XLOOKUP(ROUNDDOWN(A144/1000,0),[2]怪物武器挂载坐标辅助表!V:V,[2]怪物武器挂载坐标辅助表!Y:Y,"错误",0),";",_xlfn.XLOOKUP(MOD(A144,1000),[2]怪物武器挂载坐标辅助表!A:A,[2]怪物武器挂载坐标辅助表!D:D,"错误",0)+_xlfn.XLOOKUP(ROUNDDOWN(A144/1000,0),[2]怪物武器挂载坐标辅助表!V:V,[2]怪物武器挂载坐标辅助表!Z:Z,"错误",0),";",_xlfn.XLOOKUP(MOD(A144,1000),[2]怪物武器挂载坐标辅助表!A:A,[2]怪物武器挂载坐标辅助表!E:E,"错误",0),";",_xlfn.XLOOKUP(MOD(A144,1000),[2]怪物武器挂载坐标辅助表!A:A,[2]怪物武器挂载坐标辅助表!F:F,"错误",0)),"")</f>
        <v>-583;-123;10000;15</v>
      </c>
      <c r="G144" s="1">
        <v>1</v>
      </c>
    </row>
    <row r="145" spans="1:7">
      <c r="A145" s="1" t="str">
        <f t="shared" si="6"/>
        <v>1012301</v>
      </c>
      <c r="B145" s="1" t="str">
        <f>CONCATENATE(_xlfn.XLOOKUP(D145,[1]怪物设计!$D$77:$D$136,[1]怪物设计!$U$77:$U$136),"-",E145)</f>
        <v>秃鹫1-301</v>
      </c>
      <c r="D145" s="1">
        <f t="shared" si="7"/>
        <v>1012</v>
      </c>
      <c r="E145" s="1">
        <v>301</v>
      </c>
      <c r="F145" s="17" t="str">
        <f>IF(E145&gt;0,CONCATENATE(_xlfn.XLOOKUP(MOD(A145,1000),[2]怪物武器挂载坐标辅助表!A:A,[2]怪物武器挂载坐标辅助表!C:C,"错误",0)+_xlfn.XLOOKUP(ROUNDDOWN(A145/1000,0),[2]怪物武器挂载坐标辅助表!V:V,[2]怪物武器挂载坐标辅助表!Y:Y,"错误",0),";",_xlfn.XLOOKUP(MOD(A145,1000),[2]怪物武器挂载坐标辅助表!A:A,[2]怪物武器挂载坐标辅助表!D:D,"错误",0)+_xlfn.XLOOKUP(ROUNDDOWN(A145/1000,0),[2]怪物武器挂载坐标辅助表!V:V,[2]怪物武器挂载坐标辅助表!Z:Z,"错误",0),";",_xlfn.XLOOKUP(MOD(A145,1000),[2]怪物武器挂载坐标辅助表!A:A,[2]怪物武器挂载坐标辅助表!E:E,"错误",0),";",_xlfn.XLOOKUP(MOD(A145,1000),[2]怪物武器挂载坐标辅助表!A:A,[2]怪物武器挂载坐标辅助表!F:F,"错误",0)),"")</f>
        <v>-465;47;10000;0</v>
      </c>
      <c r="G145" s="1">
        <v>1</v>
      </c>
    </row>
    <row r="146" spans="1:7">
      <c r="A146" s="1" t="str">
        <f t="shared" si="6"/>
        <v>1012302</v>
      </c>
      <c r="B146" s="1" t="str">
        <f>CONCATENATE(_xlfn.XLOOKUP(D146,[1]怪物设计!$D$77:$D$136,[1]怪物设计!$U$77:$U$136),"-",E146)</f>
        <v>秃鹫1-302</v>
      </c>
      <c r="D146" s="1">
        <f t="shared" si="7"/>
        <v>1012</v>
      </c>
      <c r="E146" s="1">
        <v>302</v>
      </c>
      <c r="F146" s="17" t="str">
        <f>IF(E146&gt;0,CONCATENATE(_xlfn.XLOOKUP(MOD(A146,1000),[2]怪物武器挂载坐标辅助表!A:A,[2]怪物武器挂载坐标辅助表!C:C,"错误",0)+_xlfn.XLOOKUP(ROUNDDOWN(A146/1000,0),[2]怪物武器挂载坐标辅助表!V:V,[2]怪物武器挂载坐标辅助表!Y:Y,"错误",0),";",_xlfn.XLOOKUP(MOD(A146,1000),[2]怪物武器挂载坐标辅助表!A:A,[2]怪物武器挂载坐标辅助表!D:D,"错误",0)+_xlfn.XLOOKUP(ROUNDDOWN(A146/1000,0),[2]怪物武器挂载坐标辅助表!V:V,[2]怪物武器挂载坐标辅助表!Z:Z,"错误",0),";",_xlfn.XLOOKUP(MOD(A146,1000),[2]怪物武器挂载坐标辅助表!A:A,[2]怪物武器挂载坐标辅助表!E:E,"错误",0),";",_xlfn.XLOOKUP(MOD(A146,1000),[2]怪物武器挂载坐标辅助表!A:A,[2]怪物武器挂载坐标辅助表!F:F,"错误",0)),"")</f>
        <v>-502;-37;9000;0</v>
      </c>
      <c r="G146" s="1">
        <v>1</v>
      </c>
    </row>
    <row r="147" spans="1:7">
      <c r="A147" s="1" t="str">
        <f t="shared" si="6"/>
        <v>1012303</v>
      </c>
      <c r="B147" s="1" t="str">
        <f>CONCATENATE(_xlfn.XLOOKUP(D147,[1]怪物设计!$D$77:$D$136,[1]怪物设计!$U$77:$U$136),"-",E147)</f>
        <v>秃鹫1-303</v>
      </c>
      <c r="D147" s="1">
        <f t="shared" si="7"/>
        <v>1012</v>
      </c>
      <c r="E147" s="1">
        <v>303</v>
      </c>
      <c r="F147" s="17" t="str">
        <f>IF(E147&gt;0,CONCATENATE(_xlfn.XLOOKUP(MOD(A147,1000),[2]怪物武器挂载坐标辅助表!A:A,[2]怪物武器挂载坐标辅助表!C:C,"错误",0)+_xlfn.XLOOKUP(ROUNDDOWN(A147/1000,0),[2]怪物武器挂载坐标辅助表!V:V,[2]怪物武器挂载坐标辅助表!Y:Y,"错误",0),";",_xlfn.XLOOKUP(MOD(A147,1000),[2]怪物武器挂载坐标辅助表!A:A,[2]怪物武器挂载坐标辅助表!D:D,"错误",0)+_xlfn.XLOOKUP(ROUNDDOWN(A147/1000,0),[2]怪物武器挂载坐标辅助表!V:V,[2]怪物武器挂载坐标辅助表!Z:Z,"错误",0),";",_xlfn.XLOOKUP(MOD(A147,1000),[2]怪物武器挂载坐标辅助表!A:A,[2]怪物武器挂载坐标辅助表!E:E,"错误",0),";",_xlfn.XLOOKUP(MOD(A147,1000),[2]怪物武器挂载坐标辅助表!A:A,[2]怪物武器挂载坐标辅助表!F:F,"错误",0)),"")</f>
        <v>-436;-56;10000;0</v>
      </c>
      <c r="G147" s="1">
        <v>1</v>
      </c>
    </row>
    <row r="148" spans="1:7">
      <c r="A148" s="1" t="str">
        <f t="shared" si="6"/>
        <v>1012304</v>
      </c>
      <c r="B148" s="1" t="str">
        <f>CONCATENATE(_xlfn.XLOOKUP(D148,[1]怪物设计!$D$77:$D$136,[1]怪物设计!$U$77:$U$136),"-",E148)</f>
        <v>秃鹫1-304</v>
      </c>
      <c r="D148" s="1">
        <f t="shared" si="7"/>
        <v>1012</v>
      </c>
      <c r="E148" s="1">
        <v>304</v>
      </c>
      <c r="F148" s="17" t="str">
        <f>IF(E148&gt;0,CONCATENATE(_xlfn.XLOOKUP(MOD(A148,1000),[2]怪物武器挂载坐标辅助表!A:A,[2]怪物武器挂载坐标辅助表!C:C,"错误",0)+_xlfn.XLOOKUP(ROUNDDOWN(A148/1000,0),[2]怪物武器挂载坐标辅助表!V:V,[2]怪物武器挂载坐标辅助表!Y:Y,"错误",0),";",_xlfn.XLOOKUP(MOD(A148,1000),[2]怪物武器挂载坐标辅助表!A:A,[2]怪物武器挂载坐标辅助表!D:D,"错误",0)+_xlfn.XLOOKUP(ROUNDDOWN(A148/1000,0),[2]怪物武器挂载坐标辅助表!V:V,[2]怪物武器挂载坐标辅助表!Z:Z,"错误",0),";",_xlfn.XLOOKUP(MOD(A148,1000),[2]怪物武器挂载坐标辅助表!A:A,[2]怪物武器挂载坐标辅助表!E:E,"错误",0),";",_xlfn.XLOOKUP(MOD(A148,1000),[2]怪物武器挂载坐标辅助表!A:A,[2]怪物武器挂载坐标辅助表!F:F,"错误",0)),"")</f>
        <v>-639;-85;10000;5</v>
      </c>
      <c r="G148" s="1">
        <v>1</v>
      </c>
    </row>
    <row r="149" spans="1:7">
      <c r="A149" s="1" t="str">
        <f t="shared" si="6"/>
        <v>1012305</v>
      </c>
      <c r="B149" s="1" t="str">
        <f>CONCATENATE(_xlfn.XLOOKUP(D149,[1]怪物设计!$D$77:$D$136,[1]怪物设计!$U$77:$U$136),"-",E149)</f>
        <v>秃鹫1-305</v>
      </c>
      <c r="D149" s="1">
        <f t="shared" si="7"/>
        <v>1012</v>
      </c>
      <c r="E149" s="1">
        <v>305</v>
      </c>
      <c r="F149" s="17" t="str">
        <f>IF(E149&gt;0,CONCATENATE(_xlfn.XLOOKUP(MOD(A149,1000),[2]怪物武器挂载坐标辅助表!A:A,[2]怪物武器挂载坐标辅助表!C:C,"错误",0)+_xlfn.XLOOKUP(ROUNDDOWN(A149/1000,0),[2]怪物武器挂载坐标辅助表!V:V,[2]怪物武器挂载坐标辅助表!Y:Y,"错误",0),";",_xlfn.XLOOKUP(MOD(A149,1000),[2]怪物武器挂载坐标辅助表!A:A,[2]怪物武器挂载坐标辅助表!D:D,"错误",0)+_xlfn.XLOOKUP(ROUNDDOWN(A149/1000,0),[2]怪物武器挂载坐标辅助表!V:V,[2]怪物武器挂载坐标辅助表!Z:Z,"错误",0),";",_xlfn.XLOOKUP(MOD(A149,1000),[2]怪物武器挂载坐标辅助表!A:A,[2]怪物武器挂载坐标辅助表!E:E,"错误",0),";",_xlfn.XLOOKUP(MOD(A149,1000),[2]怪物武器挂载坐标辅助表!A:A,[2]怪物武器挂载坐标辅助表!F:F,"错误",0)),"")</f>
        <v>-592;-227;9000;-25</v>
      </c>
      <c r="G149" s="1">
        <v>1</v>
      </c>
    </row>
    <row r="150" spans="1:7">
      <c r="A150" s="1" t="str">
        <f t="shared" si="6"/>
        <v>1012401</v>
      </c>
      <c r="B150" s="1" t="str">
        <f>CONCATENATE(_xlfn.XLOOKUP(D150,[1]怪物设计!$D$77:$D$136,[1]怪物设计!$U$77:$U$136),"-",E150)</f>
        <v>秃鹫1-401</v>
      </c>
      <c r="D150" s="1">
        <f t="shared" si="7"/>
        <v>1012</v>
      </c>
      <c r="E150" s="1">
        <v>401</v>
      </c>
      <c r="F150" s="17" t="str">
        <f>IF(E150&gt;0,CONCATENATE(_xlfn.XLOOKUP(MOD(A150,1000),[2]怪物武器挂载坐标辅助表!A:A,[2]怪物武器挂载坐标辅助表!C:C,"错误",0)+_xlfn.XLOOKUP(ROUNDDOWN(A150/1000,0),[2]怪物武器挂载坐标辅助表!V:V,[2]怪物武器挂载坐标辅助表!Y:Y,"错误",0),";",_xlfn.XLOOKUP(MOD(A150,1000),[2]怪物武器挂载坐标辅助表!A:A,[2]怪物武器挂载坐标辅助表!D:D,"错误",0)+_xlfn.XLOOKUP(ROUNDDOWN(A150/1000,0),[2]怪物武器挂载坐标辅助表!V:V,[2]怪物武器挂载坐标辅助表!Z:Z,"错误",0),";",_xlfn.XLOOKUP(MOD(A150,1000),[2]怪物武器挂载坐标辅助表!A:A,[2]怪物武器挂载坐标辅助表!E:E,"错误",0),";",_xlfn.XLOOKUP(MOD(A150,1000),[2]怪物武器挂载坐标辅助表!A:A,[2]怪物武器挂载坐标辅助表!F:F,"错误",0)),"")</f>
        <v>-463;-209;10000;0</v>
      </c>
      <c r="G150" s="1">
        <v>1</v>
      </c>
    </row>
    <row r="151" spans="1:7">
      <c r="A151" s="1" t="str">
        <f t="shared" si="6"/>
        <v>1012402</v>
      </c>
      <c r="B151" s="1" t="str">
        <f>CONCATENATE(_xlfn.XLOOKUP(D151,[1]怪物设计!$D$77:$D$136,[1]怪物设计!$U$77:$U$136),"-",E151)</f>
        <v>秃鹫1-402</v>
      </c>
      <c r="D151" s="1">
        <f t="shared" si="7"/>
        <v>1012</v>
      </c>
      <c r="E151" s="1">
        <v>402</v>
      </c>
      <c r="F151" s="17" t="str">
        <f>IF(E151&gt;0,CONCATENATE(_xlfn.XLOOKUP(MOD(A151,1000),[2]怪物武器挂载坐标辅助表!A:A,[2]怪物武器挂载坐标辅助表!C:C,"错误",0)+_xlfn.XLOOKUP(ROUNDDOWN(A151/1000,0),[2]怪物武器挂载坐标辅助表!V:V,[2]怪物武器挂载坐标辅助表!Y:Y,"错误",0),";",_xlfn.XLOOKUP(MOD(A151,1000),[2]怪物武器挂载坐标辅助表!A:A,[2]怪物武器挂载坐标辅助表!D:D,"错误",0)+_xlfn.XLOOKUP(ROUNDDOWN(A151/1000,0),[2]怪物武器挂载坐标辅助表!V:V,[2]怪物武器挂载坐标辅助表!Z:Z,"错误",0),";",_xlfn.XLOOKUP(MOD(A151,1000),[2]怪物武器挂载坐标辅助表!A:A,[2]怪物武器挂载坐标辅助表!E:E,"错误",0),";",_xlfn.XLOOKUP(MOD(A151,1000),[2]怪物武器挂载坐标辅助表!A:A,[2]怪物武器挂载坐标辅助表!F:F,"错误",0)),"")</f>
        <v>-469;-203;10000;0</v>
      </c>
      <c r="G151" s="1">
        <v>1</v>
      </c>
    </row>
    <row r="152" spans="1:7">
      <c r="A152" s="1" t="str">
        <f t="shared" si="6"/>
        <v>1012403</v>
      </c>
      <c r="B152" s="1" t="str">
        <f>CONCATENATE(_xlfn.XLOOKUP(D152,[1]怪物设计!$D$77:$D$136,[1]怪物设计!$U$77:$U$136),"-",E152)</f>
        <v>秃鹫1-403</v>
      </c>
      <c r="D152" s="1">
        <f t="shared" si="7"/>
        <v>1012</v>
      </c>
      <c r="E152" s="1">
        <v>403</v>
      </c>
      <c r="F152" s="17" t="str">
        <f>IF(E152&gt;0,CONCATENATE(_xlfn.XLOOKUP(MOD(A152,1000),[2]怪物武器挂载坐标辅助表!A:A,[2]怪物武器挂载坐标辅助表!C:C,"错误",0)+_xlfn.XLOOKUP(ROUNDDOWN(A152/1000,0),[2]怪物武器挂载坐标辅助表!V:V,[2]怪物武器挂载坐标辅助表!Y:Y,"错误",0),";",_xlfn.XLOOKUP(MOD(A152,1000),[2]怪物武器挂载坐标辅助表!A:A,[2]怪物武器挂载坐标辅助表!D:D,"错误",0)+_xlfn.XLOOKUP(ROUNDDOWN(A152/1000,0),[2]怪物武器挂载坐标辅助表!V:V,[2]怪物武器挂载坐标辅助表!Z:Z,"错误",0),";",_xlfn.XLOOKUP(MOD(A152,1000),[2]怪物武器挂载坐标辅助表!A:A,[2]怪物武器挂载坐标辅助表!E:E,"错误",0),";",_xlfn.XLOOKUP(MOD(A152,1000),[2]怪物武器挂载坐标辅助表!A:A,[2]怪物武器挂载坐标辅助表!F:F,"错误",0)),"")</f>
        <v>-479;-196;10000;0</v>
      </c>
      <c r="G152" s="1">
        <v>1</v>
      </c>
    </row>
    <row r="153" spans="1:7">
      <c r="A153" s="1" t="str">
        <f t="shared" si="6"/>
        <v>1012404</v>
      </c>
      <c r="B153" s="1" t="str">
        <f>CONCATENATE(_xlfn.XLOOKUP(D153,[1]怪物设计!$D$77:$D$136,[1]怪物设计!$U$77:$U$136),"-",E153)</f>
        <v>秃鹫1-404</v>
      </c>
      <c r="D153" s="1">
        <f t="shared" si="7"/>
        <v>1012</v>
      </c>
      <c r="E153" s="1">
        <v>404</v>
      </c>
      <c r="F153" s="17" t="str">
        <f>IF(E153&gt;0,CONCATENATE(_xlfn.XLOOKUP(MOD(A153,1000),[2]怪物武器挂载坐标辅助表!A:A,[2]怪物武器挂载坐标辅助表!C:C,"错误",0)+_xlfn.XLOOKUP(ROUNDDOWN(A153/1000,0),[2]怪物武器挂载坐标辅助表!V:V,[2]怪物武器挂载坐标辅助表!Y:Y,"错误",0),";",_xlfn.XLOOKUP(MOD(A153,1000),[2]怪物武器挂载坐标辅助表!A:A,[2]怪物武器挂载坐标辅助表!D:D,"错误",0)+_xlfn.XLOOKUP(ROUNDDOWN(A153/1000,0),[2]怪物武器挂载坐标辅助表!V:V,[2]怪物武器挂载坐标辅助表!Z:Z,"错误",0),";",_xlfn.XLOOKUP(MOD(A153,1000),[2]怪物武器挂载坐标辅助表!A:A,[2]怪物武器挂载坐标辅助表!E:E,"错误",0),";",_xlfn.XLOOKUP(MOD(A153,1000),[2]怪物武器挂载坐标辅助表!A:A,[2]怪物武器挂载坐标辅助表!F:F,"错误",0)),"")</f>
        <v>-689;-196;10000;0</v>
      </c>
      <c r="G153" s="1">
        <v>1</v>
      </c>
    </row>
    <row r="154" spans="1:7">
      <c r="A154" s="1" t="str">
        <f t="shared" si="6"/>
        <v>1012405</v>
      </c>
      <c r="B154" s="1" t="str">
        <f>CONCATENATE(_xlfn.XLOOKUP(D154,[1]怪物设计!$D$77:$D$136,[1]怪物设计!$U$77:$U$136),"-",E154)</f>
        <v>秃鹫1-405</v>
      </c>
      <c r="D154" s="1">
        <f t="shared" si="7"/>
        <v>1012</v>
      </c>
      <c r="E154" s="1">
        <v>405</v>
      </c>
      <c r="F154" s="17" t="str">
        <f>IF(E154&gt;0,CONCATENATE(_xlfn.XLOOKUP(MOD(A154,1000),[2]怪物武器挂载坐标辅助表!A:A,[2]怪物武器挂载坐标辅助表!C:C,"错误",0)+_xlfn.XLOOKUP(ROUNDDOWN(A154/1000,0),[2]怪物武器挂载坐标辅助表!V:V,[2]怪物武器挂载坐标辅助表!Y:Y,"错误",0),";",_xlfn.XLOOKUP(MOD(A154,1000),[2]怪物武器挂载坐标辅助表!A:A,[2]怪物武器挂载坐标辅助表!D:D,"错误",0)+_xlfn.XLOOKUP(ROUNDDOWN(A154/1000,0),[2]怪物武器挂载坐标辅助表!V:V,[2]怪物武器挂载坐标辅助表!Z:Z,"错误",0),";",_xlfn.XLOOKUP(MOD(A154,1000),[2]怪物武器挂载坐标辅助表!A:A,[2]怪物武器挂载坐标辅助表!E:E,"错误",0),";",_xlfn.XLOOKUP(MOD(A154,1000),[2]怪物武器挂载坐标辅助表!A:A,[2]怪物武器挂载坐标辅助表!F:F,"错误",0)),"")</f>
        <v>-496;-198;10000;0</v>
      </c>
      <c r="G154" s="1">
        <v>1</v>
      </c>
    </row>
    <row r="155" spans="1:7">
      <c r="A155" s="1" t="str">
        <f t="shared" si="6"/>
        <v>1012406</v>
      </c>
      <c r="B155" s="1" t="str">
        <f>CONCATENATE(_xlfn.XLOOKUP(D155,[1]怪物设计!$D$77:$D$136,[1]怪物设计!$U$77:$U$136),"-",E155)</f>
        <v>秃鹫1-406</v>
      </c>
      <c r="D155" s="1">
        <f t="shared" si="7"/>
        <v>1012</v>
      </c>
      <c r="E155" s="1">
        <v>406</v>
      </c>
      <c r="F155" s="17" t="str">
        <f>IF(E155&gt;0,CONCATENATE(_xlfn.XLOOKUP(MOD(A155,1000),[2]怪物武器挂载坐标辅助表!A:A,[2]怪物武器挂载坐标辅助表!C:C,"错误",0)+_xlfn.XLOOKUP(ROUNDDOWN(A155/1000,0),[2]怪物武器挂载坐标辅助表!V:V,[2]怪物武器挂载坐标辅助表!Y:Y,"错误",0),";",_xlfn.XLOOKUP(MOD(A155,1000),[2]怪物武器挂载坐标辅助表!A:A,[2]怪物武器挂载坐标辅助表!D:D,"错误",0)+_xlfn.XLOOKUP(ROUNDDOWN(A155/1000,0),[2]怪物武器挂载坐标辅助表!V:V,[2]怪物武器挂载坐标辅助表!Z:Z,"错误",0),";",_xlfn.XLOOKUP(MOD(A155,1000),[2]怪物武器挂载坐标辅助表!A:A,[2]怪物武器挂载坐标辅助表!E:E,"错误",0),";",_xlfn.XLOOKUP(MOD(A155,1000),[2]怪物武器挂载坐标辅助表!A:A,[2]怪物武器挂载坐标辅助表!F:F,"错误",0)),"")</f>
        <v>-553;-186;8000;30</v>
      </c>
      <c r="G155" s="1">
        <v>1</v>
      </c>
    </row>
    <row r="156" spans="1:7">
      <c r="A156" s="1" t="str">
        <f t="shared" si="6"/>
        <v>1012407</v>
      </c>
      <c r="B156" s="1" t="str">
        <f>CONCATENATE(_xlfn.XLOOKUP(D156,[1]怪物设计!$D$77:$D$136,[1]怪物设计!$U$77:$U$136),"-",E156)</f>
        <v>秃鹫1-407</v>
      </c>
      <c r="D156" s="1">
        <f t="shared" si="7"/>
        <v>1012</v>
      </c>
      <c r="E156" s="1">
        <v>407</v>
      </c>
      <c r="F156" s="17" t="str">
        <f>IF(E156&gt;0,CONCATENATE(_xlfn.XLOOKUP(MOD(A156,1000),[2]怪物武器挂载坐标辅助表!A:A,[2]怪物武器挂载坐标辅助表!C:C,"错误",0)+_xlfn.XLOOKUP(ROUNDDOWN(A156/1000,0),[2]怪物武器挂载坐标辅助表!V:V,[2]怪物武器挂载坐标辅助表!Y:Y,"错误",0),";",_xlfn.XLOOKUP(MOD(A156,1000),[2]怪物武器挂载坐标辅助表!A:A,[2]怪物武器挂载坐标辅助表!D:D,"错误",0)+_xlfn.XLOOKUP(ROUNDDOWN(A156/1000,0),[2]怪物武器挂载坐标辅助表!V:V,[2]怪物武器挂载坐标辅助表!Z:Z,"错误",0),";",_xlfn.XLOOKUP(MOD(A156,1000),[2]怪物武器挂载坐标辅助表!A:A,[2]怪物武器挂载坐标辅助表!E:E,"错误",0),";",_xlfn.XLOOKUP(MOD(A156,1000),[2]怪物武器挂载坐标辅助表!A:A,[2]怪物武器挂载坐标辅助表!F:F,"错误",0)),"")</f>
        <v>-457;-146;10000;-5</v>
      </c>
      <c r="G156" s="1">
        <v>1</v>
      </c>
    </row>
    <row r="157" spans="1:7">
      <c r="A157" s="1" t="str">
        <f t="shared" si="6"/>
        <v>1012408</v>
      </c>
      <c r="B157" s="1" t="str">
        <f>CONCATENATE(_xlfn.XLOOKUP(D157,[1]怪物设计!$D$77:$D$136,[1]怪物设计!$U$77:$U$136),"-",E157)</f>
        <v>秃鹫1-408</v>
      </c>
      <c r="D157" s="1">
        <f t="shared" si="7"/>
        <v>1012</v>
      </c>
      <c r="E157" s="1">
        <v>408</v>
      </c>
      <c r="F157" s="17" t="str">
        <f>IF(E157&gt;0,CONCATENATE(_xlfn.XLOOKUP(MOD(A157,1000),[2]怪物武器挂载坐标辅助表!A:A,[2]怪物武器挂载坐标辅助表!C:C,"错误",0)+_xlfn.XLOOKUP(ROUNDDOWN(A157/1000,0),[2]怪物武器挂载坐标辅助表!V:V,[2]怪物武器挂载坐标辅助表!Y:Y,"错误",0),";",_xlfn.XLOOKUP(MOD(A157,1000),[2]怪物武器挂载坐标辅助表!A:A,[2]怪物武器挂载坐标辅助表!D:D,"错误",0)+_xlfn.XLOOKUP(ROUNDDOWN(A157/1000,0),[2]怪物武器挂载坐标辅助表!V:V,[2]怪物武器挂载坐标辅助表!Z:Z,"错误",0),";",_xlfn.XLOOKUP(MOD(A157,1000),[2]怪物武器挂载坐标辅助表!A:A,[2]怪物武器挂载坐标辅助表!E:E,"错误",0),";",_xlfn.XLOOKUP(MOD(A157,1000),[2]怪物武器挂载坐标辅助表!A:A,[2]怪物武器挂载坐标辅助表!F:F,"错误",0)),"")</f>
        <v>-364;-269;11000;-15</v>
      </c>
      <c r="G157" s="1">
        <v>1</v>
      </c>
    </row>
    <row r="158" spans="1:7">
      <c r="A158" s="1" t="str">
        <f t="shared" si="6"/>
        <v>1012409</v>
      </c>
      <c r="B158" s="1" t="str">
        <f>CONCATENATE(_xlfn.XLOOKUP(D158,[1]怪物设计!$D$77:$D$136,[1]怪物设计!$U$77:$U$136),"-",E158)</f>
        <v>秃鹫1-409</v>
      </c>
      <c r="D158" s="1">
        <f t="shared" si="7"/>
        <v>1012</v>
      </c>
      <c r="E158" s="1">
        <v>409</v>
      </c>
      <c r="F158" s="17" t="str">
        <f>IF(E158&gt;0,CONCATENATE(_xlfn.XLOOKUP(MOD(A158,1000),[2]怪物武器挂载坐标辅助表!A:A,[2]怪物武器挂载坐标辅助表!C:C,"错误",0)+_xlfn.XLOOKUP(ROUNDDOWN(A158/1000,0),[2]怪物武器挂载坐标辅助表!V:V,[2]怪物武器挂载坐标辅助表!Y:Y,"错误",0),";",_xlfn.XLOOKUP(MOD(A158,1000),[2]怪物武器挂载坐标辅助表!A:A,[2]怪物武器挂载坐标辅助表!D:D,"错误",0)+_xlfn.XLOOKUP(ROUNDDOWN(A158/1000,0),[2]怪物武器挂载坐标辅助表!V:V,[2]怪物武器挂载坐标辅助表!Z:Z,"错误",0),";",_xlfn.XLOOKUP(MOD(A158,1000),[2]怪物武器挂载坐标辅助表!A:A,[2]怪物武器挂载坐标辅助表!E:E,"错误",0),";",_xlfn.XLOOKUP(MOD(A158,1000),[2]怪物武器挂载坐标辅助表!A:A,[2]怪物武器挂载坐标辅助表!F:F,"错误",0)),"")</f>
        <v>-568;-118;7500;-15</v>
      </c>
      <c r="G158" s="1">
        <v>1</v>
      </c>
    </row>
    <row r="159" spans="1:7">
      <c r="A159" s="1" t="str">
        <f t="shared" si="6"/>
        <v>1012501</v>
      </c>
      <c r="B159" s="1" t="str">
        <f>CONCATENATE(_xlfn.XLOOKUP(D159,[1]怪物设计!$D$77:$D$136,[1]怪物设计!$U$77:$U$136),"-",E159)</f>
        <v>秃鹫1-501</v>
      </c>
      <c r="D159" s="1">
        <f t="shared" si="7"/>
        <v>1012</v>
      </c>
      <c r="E159" s="1">
        <v>501</v>
      </c>
      <c r="F159" s="17" t="str">
        <f>IF(E159&gt;0,CONCATENATE(_xlfn.XLOOKUP(MOD(A159,1000),[2]怪物武器挂载坐标辅助表!A:A,[2]怪物武器挂载坐标辅助表!C:C,"错误",0)+_xlfn.XLOOKUP(ROUNDDOWN(A159/1000,0),[2]怪物武器挂载坐标辅助表!V:V,[2]怪物武器挂载坐标辅助表!Y:Y,"错误",0),";",_xlfn.XLOOKUP(MOD(A159,1000),[2]怪物武器挂载坐标辅助表!A:A,[2]怪物武器挂载坐标辅助表!D:D,"错误",0)+_xlfn.XLOOKUP(ROUNDDOWN(A159/1000,0),[2]怪物武器挂载坐标辅助表!V:V,[2]怪物武器挂载坐标辅助表!Z:Z,"错误",0),";",_xlfn.XLOOKUP(MOD(A159,1000),[2]怪物武器挂载坐标辅助表!A:A,[2]怪物武器挂载坐标辅助表!E:E,"错误",0),";",_xlfn.XLOOKUP(MOD(A159,1000),[2]怪物武器挂载坐标辅助表!A:A,[2]怪物武器挂载坐标辅助表!F:F,"错误",0)),"")</f>
        <v>-543;-1;11000;45</v>
      </c>
      <c r="G159" s="1">
        <v>1</v>
      </c>
    </row>
    <row r="160" spans="1:7">
      <c r="A160" s="1" t="str">
        <f t="shared" si="6"/>
        <v>1012502</v>
      </c>
      <c r="B160" s="1" t="str">
        <f>CONCATENATE(_xlfn.XLOOKUP(D160,[1]怪物设计!$D$77:$D$136,[1]怪物设计!$U$77:$U$136),"-",E160)</f>
        <v>秃鹫1-502</v>
      </c>
      <c r="D160" s="1">
        <f t="shared" si="7"/>
        <v>1012</v>
      </c>
      <c r="E160" s="1">
        <v>502</v>
      </c>
      <c r="F160" s="17" t="str">
        <f>IF(E160&gt;0,CONCATENATE(_xlfn.XLOOKUP(MOD(A160,1000),[2]怪物武器挂载坐标辅助表!A:A,[2]怪物武器挂载坐标辅助表!C:C,"错误",0)+_xlfn.XLOOKUP(ROUNDDOWN(A160/1000,0),[2]怪物武器挂载坐标辅助表!V:V,[2]怪物武器挂载坐标辅助表!Y:Y,"错误",0),";",_xlfn.XLOOKUP(MOD(A160,1000),[2]怪物武器挂载坐标辅助表!A:A,[2]怪物武器挂载坐标辅助表!D:D,"错误",0)+_xlfn.XLOOKUP(ROUNDDOWN(A160/1000,0),[2]怪物武器挂载坐标辅助表!V:V,[2]怪物武器挂载坐标辅助表!Z:Z,"错误",0),";",_xlfn.XLOOKUP(MOD(A160,1000),[2]怪物武器挂载坐标辅助表!A:A,[2]怪物武器挂载坐标辅助表!E:E,"错误",0),";",_xlfn.XLOOKUP(MOD(A160,1000),[2]怪物武器挂载坐标辅助表!A:A,[2]怪物武器挂载坐标辅助表!F:F,"错误",0)),"")</f>
        <v>-563;-118;8500;0</v>
      </c>
      <c r="G160" s="1">
        <v>1</v>
      </c>
    </row>
    <row r="161" spans="1:7">
      <c r="A161" s="1" t="str">
        <f t="shared" si="6"/>
        <v>1012503</v>
      </c>
      <c r="B161" s="1" t="str">
        <f>CONCATENATE(_xlfn.XLOOKUP(D161,[1]怪物设计!$D$77:$D$136,[1]怪物设计!$U$77:$U$136),"-",E161)</f>
        <v>秃鹫1-503</v>
      </c>
      <c r="D161" s="1">
        <f t="shared" si="7"/>
        <v>1012</v>
      </c>
      <c r="E161" s="1">
        <v>503</v>
      </c>
      <c r="F161" s="17" t="str">
        <f>IF(E161&gt;0,CONCATENATE(_xlfn.XLOOKUP(MOD(A161,1000),[2]怪物武器挂载坐标辅助表!A:A,[2]怪物武器挂载坐标辅助表!C:C,"错误",0)+_xlfn.XLOOKUP(ROUNDDOWN(A161/1000,0),[2]怪物武器挂载坐标辅助表!V:V,[2]怪物武器挂载坐标辅助表!Y:Y,"错误",0),";",_xlfn.XLOOKUP(MOD(A161,1000),[2]怪物武器挂载坐标辅助表!A:A,[2]怪物武器挂载坐标辅助表!D:D,"错误",0)+_xlfn.XLOOKUP(ROUNDDOWN(A161/1000,0),[2]怪物武器挂载坐标辅助表!V:V,[2]怪物武器挂载坐标辅助表!Z:Z,"错误",0),";",_xlfn.XLOOKUP(MOD(A161,1000),[2]怪物武器挂载坐标辅助表!A:A,[2]怪物武器挂载坐标辅助表!E:E,"错误",0),";",_xlfn.XLOOKUP(MOD(A161,1000),[2]怪物武器挂载坐标辅助表!A:A,[2]怪物武器挂载坐标辅助表!F:F,"错误",0)),"")</f>
        <v>-635;-169;10000;-15</v>
      </c>
      <c r="G161" s="1">
        <v>1</v>
      </c>
    </row>
    <row r="162" spans="1:7">
      <c r="A162" s="1" t="str">
        <f t="shared" si="6"/>
        <v>1012504</v>
      </c>
      <c r="B162" s="1" t="str">
        <f>CONCATENATE(_xlfn.XLOOKUP(D162,[1]怪物设计!$D$77:$D$136,[1]怪物设计!$U$77:$U$136),"-",E162)</f>
        <v>秃鹫1-504</v>
      </c>
      <c r="D162" s="1">
        <f t="shared" si="7"/>
        <v>1012</v>
      </c>
      <c r="E162" s="1">
        <v>504</v>
      </c>
      <c r="F162" s="17" t="str">
        <f>IF(E162&gt;0,CONCATENATE(_xlfn.XLOOKUP(MOD(A162,1000),[2]怪物武器挂载坐标辅助表!A:A,[2]怪物武器挂载坐标辅助表!C:C,"错误",0)+_xlfn.XLOOKUP(ROUNDDOWN(A162/1000,0),[2]怪物武器挂载坐标辅助表!V:V,[2]怪物武器挂载坐标辅助表!Y:Y,"错误",0),";",_xlfn.XLOOKUP(MOD(A162,1000),[2]怪物武器挂载坐标辅助表!A:A,[2]怪物武器挂载坐标辅助表!D:D,"错误",0)+_xlfn.XLOOKUP(ROUNDDOWN(A162/1000,0),[2]怪物武器挂载坐标辅助表!V:V,[2]怪物武器挂载坐标辅助表!Z:Z,"错误",0),";",_xlfn.XLOOKUP(MOD(A162,1000),[2]怪物武器挂载坐标辅助表!A:A,[2]怪物武器挂载坐标辅助表!E:E,"错误",0),";",_xlfn.XLOOKUP(MOD(A162,1000),[2]怪物武器挂载坐标辅助表!A:A,[2]怪物武器挂载坐标辅助表!F:F,"错误",0)),"")</f>
        <v>-527;-213;9000;-10</v>
      </c>
      <c r="G162" s="1">
        <v>1</v>
      </c>
    </row>
    <row r="163" spans="1:7">
      <c r="A163" s="1" t="str">
        <f t="shared" si="6"/>
        <v>1012505</v>
      </c>
      <c r="B163" s="1" t="str">
        <f>CONCATENATE(_xlfn.XLOOKUP(D163,[1]怪物设计!$D$77:$D$136,[1]怪物设计!$U$77:$U$136),"-",E163)</f>
        <v>秃鹫1-505</v>
      </c>
      <c r="D163" s="1">
        <f t="shared" si="7"/>
        <v>1012</v>
      </c>
      <c r="E163" s="1">
        <v>505</v>
      </c>
      <c r="F163" s="17" t="str">
        <f>IF(E163&gt;0,CONCATENATE(_xlfn.XLOOKUP(MOD(A163,1000),[2]怪物武器挂载坐标辅助表!A:A,[2]怪物武器挂载坐标辅助表!C:C,"错误",0)+_xlfn.XLOOKUP(ROUNDDOWN(A163/1000,0),[2]怪物武器挂载坐标辅助表!V:V,[2]怪物武器挂载坐标辅助表!Y:Y,"错误",0),";",_xlfn.XLOOKUP(MOD(A163,1000),[2]怪物武器挂载坐标辅助表!A:A,[2]怪物武器挂载坐标辅助表!D:D,"错误",0)+_xlfn.XLOOKUP(ROUNDDOWN(A163/1000,0),[2]怪物武器挂载坐标辅助表!V:V,[2]怪物武器挂载坐标辅助表!Z:Z,"错误",0),";",_xlfn.XLOOKUP(MOD(A163,1000),[2]怪物武器挂载坐标辅助表!A:A,[2]怪物武器挂载坐标辅助表!E:E,"错误",0),";",_xlfn.XLOOKUP(MOD(A163,1000),[2]怪物武器挂载坐标辅助表!A:A,[2]怪物武器挂载坐标辅助表!F:F,"错误",0)),"")</f>
        <v>-634;-217;10000;-5</v>
      </c>
      <c r="G163" s="1">
        <v>1</v>
      </c>
    </row>
    <row r="164" spans="1:7">
      <c r="A164" s="1" t="str">
        <f t="shared" si="6"/>
        <v>1012506</v>
      </c>
      <c r="B164" s="1" t="str">
        <f>CONCATENATE(_xlfn.XLOOKUP(D164,[1]怪物设计!$D$77:$D$136,[1]怪物设计!$U$77:$U$136),"-",E164)</f>
        <v>秃鹫1-506</v>
      </c>
      <c r="D164" s="1">
        <f t="shared" si="7"/>
        <v>1012</v>
      </c>
      <c r="E164" s="1">
        <v>506</v>
      </c>
      <c r="F164" s="17" t="str">
        <f>IF(E164&gt;0,CONCATENATE(_xlfn.XLOOKUP(MOD(A164,1000),[2]怪物武器挂载坐标辅助表!A:A,[2]怪物武器挂载坐标辅助表!C:C,"错误",0)+_xlfn.XLOOKUP(ROUNDDOWN(A164/1000,0),[2]怪物武器挂载坐标辅助表!V:V,[2]怪物武器挂载坐标辅助表!Y:Y,"错误",0),";",_xlfn.XLOOKUP(MOD(A164,1000),[2]怪物武器挂载坐标辅助表!A:A,[2]怪物武器挂载坐标辅助表!D:D,"错误",0)+_xlfn.XLOOKUP(ROUNDDOWN(A164/1000,0),[2]怪物武器挂载坐标辅助表!V:V,[2]怪物武器挂载坐标辅助表!Z:Z,"错误",0),";",_xlfn.XLOOKUP(MOD(A164,1000),[2]怪物武器挂载坐标辅助表!A:A,[2]怪物武器挂载坐标辅助表!E:E,"错误",0),";",_xlfn.XLOOKUP(MOD(A164,1000),[2]怪物武器挂载坐标辅助表!A:A,[2]怪物武器挂载坐标辅助表!F:F,"错误",0)),"")</f>
        <v>-368;-163;8000;0</v>
      </c>
      <c r="G164" s="1">
        <v>1</v>
      </c>
    </row>
    <row r="165" spans="1:7">
      <c r="A165" s="1" t="str">
        <f t="shared" si="6"/>
        <v>1012507</v>
      </c>
      <c r="B165" s="1" t="str">
        <f>CONCATENATE(_xlfn.XLOOKUP(D165,[1]怪物设计!$D$77:$D$136,[1]怪物设计!$U$77:$U$136),"-",E165)</f>
        <v>秃鹫1-507</v>
      </c>
      <c r="D165" s="1">
        <f t="shared" si="7"/>
        <v>1012</v>
      </c>
      <c r="E165" s="1">
        <v>507</v>
      </c>
      <c r="F165" s="17" t="str">
        <f>IF(E165&gt;0,CONCATENATE(_xlfn.XLOOKUP(MOD(A165,1000),[2]怪物武器挂载坐标辅助表!A:A,[2]怪物武器挂载坐标辅助表!C:C,"错误",0)+_xlfn.XLOOKUP(ROUNDDOWN(A165/1000,0),[2]怪物武器挂载坐标辅助表!V:V,[2]怪物武器挂载坐标辅助表!Y:Y,"错误",0),";",_xlfn.XLOOKUP(MOD(A165,1000),[2]怪物武器挂载坐标辅助表!A:A,[2]怪物武器挂载坐标辅助表!D:D,"错误",0)+_xlfn.XLOOKUP(ROUNDDOWN(A165/1000,0),[2]怪物武器挂载坐标辅助表!V:V,[2]怪物武器挂载坐标辅助表!Z:Z,"错误",0),";",_xlfn.XLOOKUP(MOD(A165,1000),[2]怪物武器挂载坐标辅助表!A:A,[2]怪物武器挂载坐标辅助表!E:E,"错误",0),";",_xlfn.XLOOKUP(MOD(A165,1000),[2]怪物武器挂载坐标辅助表!A:A,[2]怪物武器挂载坐标辅助表!F:F,"错误",0)),"")</f>
        <v>-468;-182;10000;5</v>
      </c>
      <c r="G165" s="1">
        <v>1</v>
      </c>
    </row>
    <row r="166" spans="1:7">
      <c r="A166" s="1" t="str">
        <f t="shared" si="6"/>
        <v>1023101</v>
      </c>
      <c r="B166" s="1" t="str">
        <f>CONCATENATE(_xlfn.XLOOKUP(D166,[1]怪物设计!$D$77:$D$136,[1]怪物设计!$U$77:$U$136),"-",E166)</f>
        <v>秃鹫2-101</v>
      </c>
      <c r="D166" s="1">
        <v>1023</v>
      </c>
      <c r="E166" s="1">
        <v>101</v>
      </c>
      <c r="F166" s="17" t="str">
        <f>IF(E166&gt;0,CONCATENATE(_xlfn.XLOOKUP(MOD(A166,1000),[2]怪物武器挂载坐标辅助表!A:A,[2]怪物武器挂载坐标辅助表!C:C,"错误",0)+_xlfn.XLOOKUP(ROUNDDOWN(A166/1000,0),[2]怪物武器挂载坐标辅助表!V:V,[2]怪物武器挂载坐标辅助表!Y:Y,"错误",0),";",_xlfn.XLOOKUP(MOD(A166,1000),[2]怪物武器挂载坐标辅助表!A:A,[2]怪物武器挂载坐标辅助表!D:D,"错误",0)+_xlfn.XLOOKUP(ROUNDDOWN(A166/1000,0),[2]怪物武器挂载坐标辅助表!V:V,[2]怪物武器挂载坐标辅助表!Z:Z,"错误",0),";",_xlfn.XLOOKUP(MOD(A166,1000),[2]怪物武器挂载坐标辅助表!A:A,[2]怪物武器挂载坐标辅助表!E:E,"错误",0),";",_xlfn.XLOOKUP(MOD(A166,1000),[2]怪物武器挂载坐标辅助表!A:A,[2]怪物武器挂载坐标辅助表!F:F,"错误",0)),"")</f>
        <v>-556;-75;11000;0</v>
      </c>
      <c r="G166" s="1">
        <v>1</v>
      </c>
    </row>
    <row r="167" spans="1:7">
      <c r="A167" s="1" t="str">
        <f t="shared" si="6"/>
        <v>1023102</v>
      </c>
      <c r="B167" s="1" t="str">
        <f>CONCATENATE(_xlfn.XLOOKUP(D167,[1]怪物设计!$D$77:$D$136,[1]怪物设计!$U$77:$U$136),"-",E167)</f>
        <v>秃鹫2-102</v>
      </c>
      <c r="D167" s="1">
        <f t="shared" ref="D167:D199" si="8">D166</f>
        <v>1023</v>
      </c>
      <c r="E167" s="1">
        <v>102</v>
      </c>
      <c r="F167" s="17" t="str">
        <f>IF(E167&gt;0,CONCATENATE(_xlfn.XLOOKUP(MOD(A167,1000),[2]怪物武器挂载坐标辅助表!A:A,[2]怪物武器挂载坐标辅助表!C:C,"错误",0)+_xlfn.XLOOKUP(ROUNDDOWN(A167/1000,0),[2]怪物武器挂载坐标辅助表!V:V,[2]怪物武器挂载坐标辅助表!Y:Y,"错误",0),";",_xlfn.XLOOKUP(MOD(A167,1000),[2]怪物武器挂载坐标辅助表!A:A,[2]怪物武器挂载坐标辅助表!D:D,"错误",0)+_xlfn.XLOOKUP(ROUNDDOWN(A167/1000,0),[2]怪物武器挂载坐标辅助表!V:V,[2]怪物武器挂载坐标辅助表!Z:Z,"错误",0),";",_xlfn.XLOOKUP(MOD(A167,1000),[2]怪物武器挂载坐标辅助表!A:A,[2]怪物武器挂载坐标辅助表!E:E,"错误",0),";",_xlfn.XLOOKUP(MOD(A167,1000),[2]怪物武器挂载坐标辅助表!A:A,[2]怪物武器挂载坐标辅助表!F:F,"错误",0)),"")</f>
        <v>-419;-90;11000;-10</v>
      </c>
      <c r="G167" s="1">
        <v>1</v>
      </c>
    </row>
    <row r="168" spans="1:7">
      <c r="A168" s="1" t="str">
        <f t="shared" si="6"/>
        <v>1023103</v>
      </c>
      <c r="B168" s="1" t="str">
        <f>CONCATENATE(_xlfn.XLOOKUP(D168,[1]怪物设计!$D$77:$D$136,[1]怪物设计!$U$77:$U$136),"-",E168)</f>
        <v>秃鹫2-103</v>
      </c>
      <c r="D168" s="1">
        <f t="shared" si="8"/>
        <v>1023</v>
      </c>
      <c r="E168" s="1">
        <v>103</v>
      </c>
      <c r="F168" s="17" t="str">
        <f>IF(E168&gt;0,CONCATENATE(_xlfn.XLOOKUP(MOD(A168,1000),[2]怪物武器挂载坐标辅助表!A:A,[2]怪物武器挂载坐标辅助表!C:C,"错误",0)+_xlfn.XLOOKUP(ROUNDDOWN(A168/1000,0),[2]怪物武器挂载坐标辅助表!V:V,[2]怪物武器挂载坐标辅助表!Y:Y,"错误",0),";",_xlfn.XLOOKUP(MOD(A168,1000),[2]怪物武器挂载坐标辅助表!A:A,[2]怪物武器挂载坐标辅助表!D:D,"错误",0)+_xlfn.XLOOKUP(ROUNDDOWN(A168/1000,0),[2]怪物武器挂载坐标辅助表!V:V,[2]怪物武器挂载坐标辅助表!Z:Z,"错误",0),";",_xlfn.XLOOKUP(MOD(A168,1000),[2]怪物武器挂载坐标辅助表!A:A,[2]怪物武器挂载坐标辅助表!E:E,"错误",0),";",_xlfn.XLOOKUP(MOD(A168,1000),[2]怪物武器挂载坐标辅助表!A:A,[2]怪物武器挂载坐标辅助表!F:F,"错误",0)),"")</f>
        <v>-616;-177;10000;-10</v>
      </c>
      <c r="G168" s="1">
        <v>1</v>
      </c>
    </row>
    <row r="169" spans="1:7">
      <c r="A169" s="1" t="str">
        <f t="shared" si="6"/>
        <v>1023104</v>
      </c>
      <c r="B169" s="1" t="str">
        <f>CONCATENATE(_xlfn.XLOOKUP(D169,[1]怪物设计!$D$77:$D$136,[1]怪物设计!$U$77:$U$136),"-",E169)</f>
        <v>秃鹫2-104</v>
      </c>
      <c r="D169" s="1">
        <f t="shared" si="8"/>
        <v>1023</v>
      </c>
      <c r="E169" s="1">
        <v>104</v>
      </c>
      <c r="F169" s="17" t="str">
        <f>IF(E169&gt;0,CONCATENATE(_xlfn.XLOOKUP(MOD(A169,1000),[2]怪物武器挂载坐标辅助表!A:A,[2]怪物武器挂载坐标辅助表!C:C,"错误",0)+_xlfn.XLOOKUP(ROUNDDOWN(A169/1000,0),[2]怪物武器挂载坐标辅助表!V:V,[2]怪物武器挂载坐标辅助表!Y:Y,"错误",0),";",_xlfn.XLOOKUP(MOD(A169,1000),[2]怪物武器挂载坐标辅助表!A:A,[2]怪物武器挂载坐标辅助表!D:D,"错误",0)+_xlfn.XLOOKUP(ROUNDDOWN(A169/1000,0),[2]怪物武器挂载坐标辅助表!V:V,[2]怪物武器挂载坐标辅助表!Z:Z,"错误",0),";",_xlfn.XLOOKUP(MOD(A169,1000),[2]怪物武器挂载坐标辅助表!A:A,[2]怪物武器挂载坐标辅助表!E:E,"错误",0),";",_xlfn.XLOOKUP(MOD(A169,1000),[2]怪物武器挂载坐标辅助表!A:A,[2]怪物武器挂载坐标辅助表!F:F,"错误",0)),"")</f>
        <v>-560;-78;11000;0</v>
      </c>
      <c r="G169" s="1">
        <v>1</v>
      </c>
    </row>
    <row r="170" spans="1:7">
      <c r="A170" s="1" t="str">
        <f t="shared" si="6"/>
        <v>1023105</v>
      </c>
      <c r="B170" s="1" t="str">
        <f>CONCATENATE(_xlfn.XLOOKUP(D170,[1]怪物设计!$D$77:$D$136,[1]怪物设计!$U$77:$U$136),"-",E170)</f>
        <v>秃鹫2-105</v>
      </c>
      <c r="D170" s="1">
        <f t="shared" si="8"/>
        <v>1023</v>
      </c>
      <c r="E170" s="1">
        <v>105</v>
      </c>
      <c r="F170" s="17" t="str">
        <f>IF(E170&gt;0,CONCATENATE(_xlfn.XLOOKUP(MOD(A170,1000),[2]怪物武器挂载坐标辅助表!A:A,[2]怪物武器挂载坐标辅助表!C:C,"错误",0)+_xlfn.XLOOKUP(ROUNDDOWN(A170/1000,0),[2]怪物武器挂载坐标辅助表!V:V,[2]怪物武器挂载坐标辅助表!Y:Y,"错误",0),";",_xlfn.XLOOKUP(MOD(A170,1000),[2]怪物武器挂载坐标辅助表!A:A,[2]怪物武器挂载坐标辅助表!D:D,"错误",0)+_xlfn.XLOOKUP(ROUNDDOWN(A170/1000,0),[2]怪物武器挂载坐标辅助表!V:V,[2]怪物武器挂载坐标辅助表!Z:Z,"错误",0),";",_xlfn.XLOOKUP(MOD(A170,1000),[2]怪物武器挂载坐标辅助表!A:A,[2]怪物武器挂载坐标辅助表!E:E,"错误",0),";",_xlfn.XLOOKUP(MOD(A170,1000),[2]怪物武器挂载坐标辅助表!A:A,[2]怪物武器挂载坐标辅助表!F:F,"错误",0)),"")</f>
        <v>-461;-107;10000;0</v>
      </c>
      <c r="G170" s="1">
        <v>1</v>
      </c>
    </row>
    <row r="171" spans="1:7">
      <c r="A171" s="1" t="str">
        <f t="shared" si="6"/>
        <v>1023106</v>
      </c>
      <c r="B171" s="1" t="str">
        <f>CONCATENATE(_xlfn.XLOOKUP(D171,[1]怪物设计!$D$77:$D$136,[1]怪物设计!$U$77:$U$136),"-",E171)</f>
        <v>秃鹫2-106</v>
      </c>
      <c r="D171" s="1">
        <f t="shared" si="8"/>
        <v>1023</v>
      </c>
      <c r="E171" s="1">
        <v>106</v>
      </c>
      <c r="F171" s="17" t="str">
        <f>IF(E171&gt;0,CONCATENATE(_xlfn.XLOOKUP(MOD(A171,1000),[2]怪物武器挂载坐标辅助表!A:A,[2]怪物武器挂载坐标辅助表!C:C,"错误",0)+_xlfn.XLOOKUP(ROUNDDOWN(A171/1000,0),[2]怪物武器挂载坐标辅助表!V:V,[2]怪物武器挂载坐标辅助表!Y:Y,"错误",0),";",_xlfn.XLOOKUP(MOD(A171,1000),[2]怪物武器挂载坐标辅助表!A:A,[2]怪物武器挂载坐标辅助表!D:D,"错误",0)+_xlfn.XLOOKUP(ROUNDDOWN(A171/1000,0),[2]怪物武器挂载坐标辅助表!V:V,[2]怪物武器挂载坐标辅助表!Z:Z,"错误",0),";",_xlfn.XLOOKUP(MOD(A171,1000),[2]怪物武器挂载坐标辅助表!A:A,[2]怪物武器挂载坐标辅助表!E:E,"错误",0),";",_xlfn.XLOOKUP(MOD(A171,1000),[2]怪物武器挂载坐标辅助表!A:A,[2]怪物武器挂载坐标辅助表!F:F,"错误",0)),"")</f>
        <v>-594;-124;8000;0</v>
      </c>
      <c r="G171" s="1">
        <v>1</v>
      </c>
    </row>
    <row r="172" spans="1:7">
      <c r="A172" s="1" t="str">
        <f t="shared" si="6"/>
        <v>1023201</v>
      </c>
      <c r="B172" s="1" t="str">
        <f>CONCATENATE(_xlfn.XLOOKUP(D172,[1]怪物设计!$D$77:$D$136,[1]怪物设计!$U$77:$U$136),"-",E172)</f>
        <v>秃鹫2-201</v>
      </c>
      <c r="D172" s="1">
        <f t="shared" si="8"/>
        <v>1023</v>
      </c>
      <c r="E172" s="1">
        <v>201</v>
      </c>
      <c r="F172" s="17" t="str">
        <f>IF(E172&gt;0,CONCATENATE(_xlfn.XLOOKUP(MOD(A172,1000),[2]怪物武器挂载坐标辅助表!A:A,[2]怪物武器挂载坐标辅助表!C:C,"错误",0)+_xlfn.XLOOKUP(ROUNDDOWN(A172/1000,0),[2]怪物武器挂载坐标辅助表!V:V,[2]怪物武器挂载坐标辅助表!Y:Y,"错误",0),";",_xlfn.XLOOKUP(MOD(A172,1000),[2]怪物武器挂载坐标辅助表!A:A,[2]怪物武器挂载坐标辅助表!D:D,"错误",0)+_xlfn.XLOOKUP(ROUNDDOWN(A172/1000,0),[2]怪物武器挂载坐标辅助表!V:V,[2]怪物武器挂载坐标辅助表!Z:Z,"错误",0),";",_xlfn.XLOOKUP(MOD(A172,1000),[2]怪物武器挂载坐标辅助表!A:A,[2]怪物武器挂载坐标辅助表!E:E,"错误",0),";",_xlfn.XLOOKUP(MOD(A172,1000),[2]怪物武器挂载坐标辅助表!A:A,[2]怪物武器挂载坐标辅助表!F:F,"错误",0)),"")</f>
        <v>-392;-31;10000;-25</v>
      </c>
      <c r="G172" s="1">
        <v>1</v>
      </c>
    </row>
    <row r="173" spans="1:7">
      <c r="A173" s="1" t="str">
        <f t="shared" si="6"/>
        <v>1023202</v>
      </c>
      <c r="B173" s="1" t="str">
        <f>CONCATENATE(_xlfn.XLOOKUP(D173,[1]怪物设计!$D$77:$D$136,[1]怪物设计!$U$77:$U$136),"-",E173)</f>
        <v>秃鹫2-202</v>
      </c>
      <c r="D173" s="1">
        <f t="shared" si="8"/>
        <v>1023</v>
      </c>
      <c r="E173" s="1">
        <v>202</v>
      </c>
      <c r="F173" s="17" t="str">
        <f>IF(E173&gt;0,CONCATENATE(_xlfn.XLOOKUP(MOD(A173,1000),[2]怪物武器挂载坐标辅助表!A:A,[2]怪物武器挂载坐标辅助表!C:C,"错误",0)+_xlfn.XLOOKUP(ROUNDDOWN(A173/1000,0),[2]怪物武器挂载坐标辅助表!V:V,[2]怪物武器挂载坐标辅助表!Y:Y,"错误",0),";",_xlfn.XLOOKUP(MOD(A173,1000),[2]怪物武器挂载坐标辅助表!A:A,[2]怪物武器挂载坐标辅助表!D:D,"错误",0)+_xlfn.XLOOKUP(ROUNDDOWN(A173/1000,0),[2]怪物武器挂载坐标辅助表!V:V,[2]怪物武器挂载坐标辅助表!Z:Z,"错误",0),";",_xlfn.XLOOKUP(MOD(A173,1000),[2]怪物武器挂载坐标辅助表!A:A,[2]怪物武器挂载坐标辅助表!E:E,"错误",0),";",_xlfn.XLOOKUP(MOD(A173,1000),[2]怪物武器挂载坐标辅助表!A:A,[2]怪物武器挂载坐标辅助表!F:F,"错误",0)),"")</f>
        <v>-361;-96;10000;0</v>
      </c>
      <c r="G173" s="1">
        <v>1</v>
      </c>
    </row>
    <row r="174" spans="1:7">
      <c r="A174" s="1" t="str">
        <f t="shared" si="6"/>
        <v>1023203</v>
      </c>
      <c r="B174" s="1" t="str">
        <f>CONCATENATE(_xlfn.XLOOKUP(D174,[1]怪物设计!$D$77:$D$136,[1]怪物设计!$U$77:$U$136),"-",E174)</f>
        <v>秃鹫2-203</v>
      </c>
      <c r="D174" s="1">
        <f t="shared" si="8"/>
        <v>1023</v>
      </c>
      <c r="E174" s="1">
        <v>203</v>
      </c>
      <c r="F174" s="17" t="str">
        <f>IF(E174&gt;0,CONCATENATE(_xlfn.XLOOKUP(MOD(A174,1000),[2]怪物武器挂载坐标辅助表!A:A,[2]怪物武器挂载坐标辅助表!C:C,"错误",0)+_xlfn.XLOOKUP(ROUNDDOWN(A174/1000,0),[2]怪物武器挂载坐标辅助表!V:V,[2]怪物武器挂载坐标辅助表!Y:Y,"错误",0),";",_xlfn.XLOOKUP(MOD(A174,1000),[2]怪物武器挂载坐标辅助表!A:A,[2]怪物武器挂载坐标辅助表!D:D,"错误",0)+_xlfn.XLOOKUP(ROUNDDOWN(A174/1000,0),[2]怪物武器挂载坐标辅助表!V:V,[2]怪物武器挂载坐标辅助表!Z:Z,"错误",0),";",_xlfn.XLOOKUP(MOD(A174,1000),[2]怪物武器挂载坐标辅助表!A:A,[2]怪物武器挂载坐标辅助表!E:E,"错误",0),";",_xlfn.XLOOKUP(MOD(A174,1000),[2]怪物武器挂载坐标辅助表!A:A,[2]怪物武器挂载坐标辅助表!F:F,"错误",0)),"")</f>
        <v>-404;-126;10000;-10</v>
      </c>
      <c r="G174" s="1">
        <v>1</v>
      </c>
    </row>
    <row r="175" spans="1:7">
      <c r="A175" s="1" t="str">
        <f t="shared" si="6"/>
        <v>1023204</v>
      </c>
      <c r="B175" s="1" t="str">
        <f>CONCATENATE(_xlfn.XLOOKUP(D175,[1]怪物设计!$D$77:$D$136,[1]怪物设计!$U$77:$U$136),"-",E175)</f>
        <v>秃鹫2-204</v>
      </c>
      <c r="D175" s="1">
        <f t="shared" si="8"/>
        <v>1023</v>
      </c>
      <c r="E175" s="1">
        <v>204</v>
      </c>
      <c r="F175" s="17" t="str">
        <f>IF(E175&gt;0,CONCATENATE(_xlfn.XLOOKUP(MOD(A175,1000),[2]怪物武器挂载坐标辅助表!A:A,[2]怪物武器挂载坐标辅助表!C:C,"错误",0)+_xlfn.XLOOKUP(ROUNDDOWN(A175/1000,0),[2]怪物武器挂载坐标辅助表!V:V,[2]怪物武器挂载坐标辅助表!Y:Y,"错误",0),";",_xlfn.XLOOKUP(MOD(A175,1000),[2]怪物武器挂载坐标辅助表!A:A,[2]怪物武器挂载坐标辅助表!D:D,"错误",0)+_xlfn.XLOOKUP(ROUNDDOWN(A175/1000,0),[2]怪物武器挂载坐标辅助表!V:V,[2]怪物武器挂载坐标辅助表!Z:Z,"错误",0),";",_xlfn.XLOOKUP(MOD(A175,1000),[2]怪物武器挂载坐标辅助表!A:A,[2]怪物武器挂载坐标辅助表!E:E,"错误",0),";",_xlfn.XLOOKUP(MOD(A175,1000),[2]怪物武器挂载坐标辅助表!A:A,[2]怪物武器挂载坐标辅助表!F:F,"错误",0)),"")</f>
        <v>-391;-225;5000;0</v>
      </c>
      <c r="G175" s="1">
        <v>1</v>
      </c>
    </row>
    <row r="176" spans="1:7">
      <c r="A176" s="1" t="str">
        <f t="shared" si="6"/>
        <v>1023205</v>
      </c>
      <c r="B176" s="1" t="str">
        <f>CONCATENATE(_xlfn.XLOOKUP(D176,[1]怪物设计!$D$77:$D$136,[1]怪物设计!$U$77:$U$136),"-",E176)</f>
        <v>秃鹫2-205</v>
      </c>
      <c r="D176" s="1">
        <f t="shared" si="8"/>
        <v>1023</v>
      </c>
      <c r="E176" s="1">
        <v>205</v>
      </c>
      <c r="F176" s="17" t="str">
        <f>IF(E176&gt;0,CONCATENATE(_xlfn.XLOOKUP(MOD(A176,1000),[2]怪物武器挂载坐标辅助表!A:A,[2]怪物武器挂载坐标辅助表!C:C,"错误",0)+_xlfn.XLOOKUP(ROUNDDOWN(A176/1000,0),[2]怪物武器挂载坐标辅助表!V:V,[2]怪物武器挂载坐标辅助表!Y:Y,"错误",0),";",_xlfn.XLOOKUP(MOD(A176,1000),[2]怪物武器挂载坐标辅助表!A:A,[2]怪物武器挂载坐标辅助表!D:D,"错误",0)+_xlfn.XLOOKUP(ROUNDDOWN(A176/1000,0),[2]怪物武器挂载坐标辅助表!V:V,[2]怪物武器挂载坐标辅助表!Z:Z,"错误",0),";",_xlfn.XLOOKUP(MOD(A176,1000),[2]怪物武器挂载坐标辅助表!A:A,[2]怪物武器挂载坐标辅助表!E:E,"错误",0),";",_xlfn.XLOOKUP(MOD(A176,1000),[2]怪物武器挂载坐标辅助表!A:A,[2]怪物武器挂载坐标辅助表!F:F,"错误",0)),"")</f>
        <v>-395;30;10000;-10</v>
      </c>
      <c r="G176" s="1">
        <v>1</v>
      </c>
    </row>
    <row r="177" spans="1:7">
      <c r="A177" s="1" t="str">
        <f t="shared" si="6"/>
        <v>1023206</v>
      </c>
      <c r="B177" s="1" t="str">
        <f>CONCATENATE(_xlfn.XLOOKUP(D177,[1]怪物设计!$D$77:$D$136,[1]怪物设计!$U$77:$U$136),"-",E177)</f>
        <v>秃鹫2-206</v>
      </c>
      <c r="D177" s="1">
        <f t="shared" si="8"/>
        <v>1023</v>
      </c>
      <c r="E177" s="1">
        <v>206</v>
      </c>
      <c r="F177" s="17" t="str">
        <f>IF(E177&gt;0,CONCATENATE(_xlfn.XLOOKUP(MOD(A177,1000),[2]怪物武器挂载坐标辅助表!A:A,[2]怪物武器挂载坐标辅助表!C:C,"错误",0)+_xlfn.XLOOKUP(ROUNDDOWN(A177/1000,0),[2]怪物武器挂载坐标辅助表!V:V,[2]怪物武器挂载坐标辅助表!Y:Y,"错误",0),";",_xlfn.XLOOKUP(MOD(A177,1000),[2]怪物武器挂载坐标辅助表!A:A,[2]怪物武器挂载坐标辅助表!D:D,"错误",0)+_xlfn.XLOOKUP(ROUNDDOWN(A177/1000,0),[2]怪物武器挂载坐标辅助表!V:V,[2]怪物武器挂载坐标辅助表!Z:Z,"错误",0),";",_xlfn.XLOOKUP(MOD(A177,1000),[2]怪物武器挂载坐标辅助表!A:A,[2]怪物武器挂载坐标辅助表!E:E,"错误",0),";",_xlfn.XLOOKUP(MOD(A177,1000),[2]怪物武器挂载坐标辅助表!A:A,[2]怪物武器挂载坐标辅助表!F:F,"错误",0)),"")</f>
        <v>-492;-156;7000;150</v>
      </c>
      <c r="G177" s="1">
        <v>1</v>
      </c>
    </row>
    <row r="178" spans="1:7">
      <c r="A178" s="1" t="str">
        <f t="shared" si="6"/>
        <v>1023207</v>
      </c>
      <c r="B178" s="1" t="str">
        <f>CONCATENATE(_xlfn.XLOOKUP(D178,[1]怪物设计!$D$77:$D$136,[1]怪物设计!$U$77:$U$136),"-",E178)</f>
        <v>秃鹫2-207</v>
      </c>
      <c r="D178" s="1">
        <f t="shared" si="8"/>
        <v>1023</v>
      </c>
      <c r="E178" s="1">
        <v>207</v>
      </c>
      <c r="F178" s="17" t="str">
        <f>IF(E178&gt;0,CONCATENATE(_xlfn.XLOOKUP(MOD(A178,1000),[2]怪物武器挂载坐标辅助表!A:A,[2]怪物武器挂载坐标辅助表!C:C,"错误",0)+_xlfn.XLOOKUP(ROUNDDOWN(A178/1000,0),[2]怪物武器挂载坐标辅助表!V:V,[2]怪物武器挂载坐标辅助表!Y:Y,"错误",0),";",_xlfn.XLOOKUP(MOD(A178,1000),[2]怪物武器挂载坐标辅助表!A:A,[2]怪物武器挂载坐标辅助表!D:D,"错误",0)+_xlfn.XLOOKUP(ROUNDDOWN(A178/1000,0),[2]怪物武器挂载坐标辅助表!V:V,[2]怪物武器挂载坐标辅助表!Z:Z,"错误",0),";",_xlfn.XLOOKUP(MOD(A178,1000),[2]怪物武器挂载坐标辅助表!A:A,[2]怪物武器挂载坐标辅助表!E:E,"错误",0),";",_xlfn.XLOOKUP(MOD(A178,1000),[2]怪物武器挂载坐标辅助表!A:A,[2]怪物武器挂载坐标辅助表!F:F,"错误",0)),"")</f>
        <v>-583;-123;10000;15</v>
      </c>
      <c r="G178" s="1">
        <v>1</v>
      </c>
    </row>
    <row r="179" spans="1:7">
      <c r="A179" s="1" t="str">
        <f t="shared" si="6"/>
        <v>1023301</v>
      </c>
      <c r="B179" s="1" t="str">
        <f>CONCATENATE(_xlfn.XLOOKUP(D179,[1]怪物设计!$D$77:$D$136,[1]怪物设计!$U$77:$U$136),"-",E179)</f>
        <v>秃鹫2-301</v>
      </c>
      <c r="D179" s="1">
        <f t="shared" si="8"/>
        <v>1023</v>
      </c>
      <c r="E179" s="1">
        <v>301</v>
      </c>
      <c r="F179" s="17" t="str">
        <f>IF(E179&gt;0,CONCATENATE(_xlfn.XLOOKUP(MOD(A179,1000),[2]怪物武器挂载坐标辅助表!A:A,[2]怪物武器挂载坐标辅助表!C:C,"错误",0)+_xlfn.XLOOKUP(ROUNDDOWN(A179/1000,0),[2]怪物武器挂载坐标辅助表!V:V,[2]怪物武器挂载坐标辅助表!Y:Y,"错误",0),";",_xlfn.XLOOKUP(MOD(A179,1000),[2]怪物武器挂载坐标辅助表!A:A,[2]怪物武器挂载坐标辅助表!D:D,"错误",0)+_xlfn.XLOOKUP(ROUNDDOWN(A179/1000,0),[2]怪物武器挂载坐标辅助表!V:V,[2]怪物武器挂载坐标辅助表!Z:Z,"错误",0),";",_xlfn.XLOOKUP(MOD(A179,1000),[2]怪物武器挂载坐标辅助表!A:A,[2]怪物武器挂载坐标辅助表!E:E,"错误",0),";",_xlfn.XLOOKUP(MOD(A179,1000),[2]怪物武器挂载坐标辅助表!A:A,[2]怪物武器挂载坐标辅助表!F:F,"错误",0)),"")</f>
        <v>-465;47;10000;0</v>
      </c>
      <c r="G179" s="1">
        <v>1</v>
      </c>
    </row>
    <row r="180" spans="1:7">
      <c r="A180" s="1" t="str">
        <f t="shared" si="6"/>
        <v>1023302</v>
      </c>
      <c r="B180" s="1" t="str">
        <f>CONCATENATE(_xlfn.XLOOKUP(D180,[1]怪物设计!$D$77:$D$136,[1]怪物设计!$U$77:$U$136),"-",E180)</f>
        <v>秃鹫2-302</v>
      </c>
      <c r="D180" s="1">
        <f t="shared" si="8"/>
        <v>1023</v>
      </c>
      <c r="E180" s="1">
        <v>302</v>
      </c>
      <c r="F180" s="17" t="str">
        <f>IF(E180&gt;0,CONCATENATE(_xlfn.XLOOKUP(MOD(A180,1000),[2]怪物武器挂载坐标辅助表!A:A,[2]怪物武器挂载坐标辅助表!C:C,"错误",0)+_xlfn.XLOOKUP(ROUNDDOWN(A180/1000,0),[2]怪物武器挂载坐标辅助表!V:V,[2]怪物武器挂载坐标辅助表!Y:Y,"错误",0),";",_xlfn.XLOOKUP(MOD(A180,1000),[2]怪物武器挂载坐标辅助表!A:A,[2]怪物武器挂载坐标辅助表!D:D,"错误",0)+_xlfn.XLOOKUP(ROUNDDOWN(A180/1000,0),[2]怪物武器挂载坐标辅助表!V:V,[2]怪物武器挂载坐标辅助表!Z:Z,"错误",0),";",_xlfn.XLOOKUP(MOD(A180,1000),[2]怪物武器挂载坐标辅助表!A:A,[2]怪物武器挂载坐标辅助表!E:E,"错误",0),";",_xlfn.XLOOKUP(MOD(A180,1000),[2]怪物武器挂载坐标辅助表!A:A,[2]怪物武器挂载坐标辅助表!F:F,"错误",0)),"")</f>
        <v>-502;-37;9000;0</v>
      </c>
      <c r="G180" s="1">
        <v>1</v>
      </c>
    </row>
    <row r="181" spans="1:7">
      <c r="A181" s="1" t="str">
        <f t="shared" si="6"/>
        <v>1023303</v>
      </c>
      <c r="B181" s="1" t="str">
        <f>CONCATENATE(_xlfn.XLOOKUP(D181,[1]怪物设计!$D$77:$D$136,[1]怪物设计!$U$77:$U$136),"-",E181)</f>
        <v>秃鹫2-303</v>
      </c>
      <c r="D181" s="1">
        <f t="shared" si="8"/>
        <v>1023</v>
      </c>
      <c r="E181" s="1">
        <v>303</v>
      </c>
      <c r="F181" s="17" t="str">
        <f>IF(E181&gt;0,CONCATENATE(_xlfn.XLOOKUP(MOD(A181,1000),[2]怪物武器挂载坐标辅助表!A:A,[2]怪物武器挂载坐标辅助表!C:C,"错误",0)+_xlfn.XLOOKUP(ROUNDDOWN(A181/1000,0),[2]怪物武器挂载坐标辅助表!V:V,[2]怪物武器挂载坐标辅助表!Y:Y,"错误",0),";",_xlfn.XLOOKUP(MOD(A181,1000),[2]怪物武器挂载坐标辅助表!A:A,[2]怪物武器挂载坐标辅助表!D:D,"错误",0)+_xlfn.XLOOKUP(ROUNDDOWN(A181/1000,0),[2]怪物武器挂载坐标辅助表!V:V,[2]怪物武器挂载坐标辅助表!Z:Z,"错误",0),";",_xlfn.XLOOKUP(MOD(A181,1000),[2]怪物武器挂载坐标辅助表!A:A,[2]怪物武器挂载坐标辅助表!E:E,"错误",0),";",_xlfn.XLOOKUP(MOD(A181,1000),[2]怪物武器挂载坐标辅助表!A:A,[2]怪物武器挂载坐标辅助表!F:F,"错误",0)),"")</f>
        <v>-436;-56;10000;0</v>
      </c>
      <c r="G181" s="1">
        <v>1</v>
      </c>
    </row>
    <row r="182" spans="1:7">
      <c r="A182" s="1" t="str">
        <f t="shared" si="6"/>
        <v>1023304</v>
      </c>
      <c r="B182" s="1" t="str">
        <f>CONCATENATE(_xlfn.XLOOKUP(D182,[1]怪物设计!$D$77:$D$136,[1]怪物设计!$U$77:$U$136),"-",E182)</f>
        <v>秃鹫2-304</v>
      </c>
      <c r="D182" s="1">
        <f t="shared" si="8"/>
        <v>1023</v>
      </c>
      <c r="E182" s="1">
        <v>304</v>
      </c>
      <c r="F182" s="17" t="str">
        <f>IF(E182&gt;0,CONCATENATE(_xlfn.XLOOKUP(MOD(A182,1000),[2]怪物武器挂载坐标辅助表!A:A,[2]怪物武器挂载坐标辅助表!C:C,"错误",0)+_xlfn.XLOOKUP(ROUNDDOWN(A182/1000,0),[2]怪物武器挂载坐标辅助表!V:V,[2]怪物武器挂载坐标辅助表!Y:Y,"错误",0),";",_xlfn.XLOOKUP(MOD(A182,1000),[2]怪物武器挂载坐标辅助表!A:A,[2]怪物武器挂载坐标辅助表!D:D,"错误",0)+_xlfn.XLOOKUP(ROUNDDOWN(A182/1000,0),[2]怪物武器挂载坐标辅助表!V:V,[2]怪物武器挂载坐标辅助表!Z:Z,"错误",0),";",_xlfn.XLOOKUP(MOD(A182,1000),[2]怪物武器挂载坐标辅助表!A:A,[2]怪物武器挂载坐标辅助表!E:E,"错误",0),";",_xlfn.XLOOKUP(MOD(A182,1000),[2]怪物武器挂载坐标辅助表!A:A,[2]怪物武器挂载坐标辅助表!F:F,"错误",0)),"")</f>
        <v>-639;-85;10000;5</v>
      </c>
      <c r="G182" s="1">
        <v>1</v>
      </c>
    </row>
    <row r="183" spans="1:7">
      <c r="A183" s="1" t="str">
        <f t="shared" si="6"/>
        <v>1023305</v>
      </c>
      <c r="B183" s="1" t="str">
        <f>CONCATENATE(_xlfn.XLOOKUP(D183,[1]怪物设计!$D$77:$D$136,[1]怪物设计!$U$77:$U$136),"-",E183)</f>
        <v>秃鹫2-305</v>
      </c>
      <c r="D183" s="1">
        <f t="shared" si="8"/>
        <v>1023</v>
      </c>
      <c r="E183" s="1">
        <v>305</v>
      </c>
      <c r="F183" s="17" t="str">
        <f>IF(E183&gt;0,CONCATENATE(_xlfn.XLOOKUP(MOD(A183,1000),[2]怪物武器挂载坐标辅助表!A:A,[2]怪物武器挂载坐标辅助表!C:C,"错误",0)+_xlfn.XLOOKUP(ROUNDDOWN(A183/1000,0),[2]怪物武器挂载坐标辅助表!V:V,[2]怪物武器挂载坐标辅助表!Y:Y,"错误",0),";",_xlfn.XLOOKUP(MOD(A183,1000),[2]怪物武器挂载坐标辅助表!A:A,[2]怪物武器挂载坐标辅助表!D:D,"错误",0)+_xlfn.XLOOKUP(ROUNDDOWN(A183/1000,0),[2]怪物武器挂载坐标辅助表!V:V,[2]怪物武器挂载坐标辅助表!Z:Z,"错误",0),";",_xlfn.XLOOKUP(MOD(A183,1000),[2]怪物武器挂载坐标辅助表!A:A,[2]怪物武器挂载坐标辅助表!E:E,"错误",0),";",_xlfn.XLOOKUP(MOD(A183,1000),[2]怪物武器挂载坐标辅助表!A:A,[2]怪物武器挂载坐标辅助表!F:F,"错误",0)),"")</f>
        <v>-592;-227;9000;-25</v>
      </c>
      <c r="G183" s="1">
        <v>1</v>
      </c>
    </row>
    <row r="184" spans="1:7">
      <c r="A184" s="1" t="str">
        <f t="shared" si="6"/>
        <v>1023401</v>
      </c>
      <c r="B184" s="1" t="str">
        <f>CONCATENATE(_xlfn.XLOOKUP(D184,[1]怪物设计!$D$77:$D$136,[1]怪物设计!$U$77:$U$136),"-",E184)</f>
        <v>秃鹫2-401</v>
      </c>
      <c r="D184" s="1">
        <f t="shared" si="8"/>
        <v>1023</v>
      </c>
      <c r="E184" s="1">
        <v>401</v>
      </c>
      <c r="F184" s="17" t="str">
        <f>IF(E184&gt;0,CONCATENATE(_xlfn.XLOOKUP(MOD(A184,1000),[2]怪物武器挂载坐标辅助表!A:A,[2]怪物武器挂载坐标辅助表!C:C,"错误",0)+_xlfn.XLOOKUP(ROUNDDOWN(A184/1000,0),[2]怪物武器挂载坐标辅助表!V:V,[2]怪物武器挂载坐标辅助表!Y:Y,"错误",0),";",_xlfn.XLOOKUP(MOD(A184,1000),[2]怪物武器挂载坐标辅助表!A:A,[2]怪物武器挂载坐标辅助表!D:D,"错误",0)+_xlfn.XLOOKUP(ROUNDDOWN(A184/1000,0),[2]怪物武器挂载坐标辅助表!V:V,[2]怪物武器挂载坐标辅助表!Z:Z,"错误",0),";",_xlfn.XLOOKUP(MOD(A184,1000),[2]怪物武器挂载坐标辅助表!A:A,[2]怪物武器挂载坐标辅助表!E:E,"错误",0),";",_xlfn.XLOOKUP(MOD(A184,1000),[2]怪物武器挂载坐标辅助表!A:A,[2]怪物武器挂载坐标辅助表!F:F,"错误",0)),"")</f>
        <v>-463;-209;10000;0</v>
      </c>
      <c r="G184" s="1">
        <v>1</v>
      </c>
    </row>
    <row r="185" spans="1:7">
      <c r="A185" s="1" t="str">
        <f t="shared" si="6"/>
        <v>1023402</v>
      </c>
      <c r="B185" s="1" t="str">
        <f>CONCATENATE(_xlfn.XLOOKUP(D185,[1]怪物设计!$D$77:$D$136,[1]怪物设计!$U$77:$U$136),"-",E185)</f>
        <v>秃鹫2-402</v>
      </c>
      <c r="D185" s="1">
        <f t="shared" si="8"/>
        <v>1023</v>
      </c>
      <c r="E185" s="1">
        <v>402</v>
      </c>
      <c r="F185" s="17" t="str">
        <f>IF(E185&gt;0,CONCATENATE(_xlfn.XLOOKUP(MOD(A185,1000),[2]怪物武器挂载坐标辅助表!A:A,[2]怪物武器挂载坐标辅助表!C:C,"错误",0)+_xlfn.XLOOKUP(ROUNDDOWN(A185/1000,0),[2]怪物武器挂载坐标辅助表!V:V,[2]怪物武器挂载坐标辅助表!Y:Y,"错误",0),";",_xlfn.XLOOKUP(MOD(A185,1000),[2]怪物武器挂载坐标辅助表!A:A,[2]怪物武器挂载坐标辅助表!D:D,"错误",0)+_xlfn.XLOOKUP(ROUNDDOWN(A185/1000,0),[2]怪物武器挂载坐标辅助表!V:V,[2]怪物武器挂载坐标辅助表!Z:Z,"错误",0),";",_xlfn.XLOOKUP(MOD(A185,1000),[2]怪物武器挂载坐标辅助表!A:A,[2]怪物武器挂载坐标辅助表!E:E,"错误",0),";",_xlfn.XLOOKUP(MOD(A185,1000),[2]怪物武器挂载坐标辅助表!A:A,[2]怪物武器挂载坐标辅助表!F:F,"错误",0)),"")</f>
        <v>-469;-203;10000;0</v>
      </c>
      <c r="G185" s="1">
        <v>1</v>
      </c>
    </row>
    <row r="186" spans="1:7">
      <c r="A186" s="1" t="str">
        <f t="shared" si="6"/>
        <v>1023403</v>
      </c>
      <c r="B186" s="1" t="str">
        <f>CONCATENATE(_xlfn.XLOOKUP(D186,[1]怪物设计!$D$77:$D$136,[1]怪物设计!$U$77:$U$136),"-",E186)</f>
        <v>秃鹫2-403</v>
      </c>
      <c r="D186" s="1">
        <f t="shared" si="8"/>
        <v>1023</v>
      </c>
      <c r="E186" s="1">
        <v>403</v>
      </c>
      <c r="F186" s="17" t="str">
        <f>IF(E186&gt;0,CONCATENATE(_xlfn.XLOOKUP(MOD(A186,1000),[2]怪物武器挂载坐标辅助表!A:A,[2]怪物武器挂载坐标辅助表!C:C,"错误",0)+_xlfn.XLOOKUP(ROUNDDOWN(A186/1000,0),[2]怪物武器挂载坐标辅助表!V:V,[2]怪物武器挂载坐标辅助表!Y:Y,"错误",0),";",_xlfn.XLOOKUP(MOD(A186,1000),[2]怪物武器挂载坐标辅助表!A:A,[2]怪物武器挂载坐标辅助表!D:D,"错误",0)+_xlfn.XLOOKUP(ROUNDDOWN(A186/1000,0),[2]怪物武器挂载坐标辅助表!V:V,[2]怪物武器挂载坐标辅助表!Z:Z,"错误",0),";",_xlfn.XLOOKUP(MOD(A186,1000),[2]怪物武器挂载坐标辅助表!A:A,[2]怪物武器挂载坐标辅助表!E:E,"错误",0),";",_xlfn.XLOOKUP(MOD(A186,1000),[2]怪物武器挂载坐标辅助表!A:A,[2]怪物武器挂载坐标辅助表!F:F,"错误",0)),"")</f>
        <v>-479;-196;10000;0</v>
      </c>
      <c r="G186" s="1">
        <v>1</v>
      </c>
    </row>
    <row r="187" spans="1:7">
      <c r="A187" s="1" t="str">
        <f t="shared" si="6"/>
        <v>1023404</v>
      </c>
      <c r="B187" s="1" t="str">
        <f>CONCATENATE(_xlfn.XLOOKUP(D187,[1]怪物设计!$D$77:$D$136,[1]怪物设计!$U$77:$U$136),"-",E187)</f>
        <v>秃鹫2-404</v>
      </c>
      <c r="D187" s="1">
        <f t="shared" si="8"/>
        <v>1023</v>
      </c>
      <c r="E187" s="1">
        <v>404</v>
      </c>
      <c r="F187" s="17" t="str">
        <f>IF(E187&gt;0,CONCATENATE(_xlfn.XLOOKUP(MOD(A187,1000),[2]怪物武器挂载坐标辅助表!A:A,[2]怪物武器挂载坐标辅助表!C:C,"错误",0)+_xlfn.XLOOKUP(ROUNDDOWN(A187/1000,0),[2]怪物武器挂载坐标辅助表!V:V,[2]怪物武器挂载坐标辅助表!Y:Y,"错误",0),";",_xlfn.XLOOKUP(MOD(A187,1000),[2]怪物武器挂载坐标辅助表!A:A,[2]怪物武器挂载坐标辅助表!D:D,"错误",0)+_xlfn.XLOOKUP(ROUNDDOWN(A187/1000,0),[2]怪物武器挂载坐标辅助表!V:V,[2]怪物武器挂载坐标辅助表!Z:Z,"错误",0),";",_xlfn.XLOOKUP(MOD(A187,1000),[2]怪物武器挂载坐标辅助表!A:A,[2]怪物武器挂载坐标辅助表!E:E,"错误",0),";",_xlfn.XLOOKUP(MOD(A187,1000),[2]怪物武器挂载坐标辅助表!A:A,[2]怪物武器挂载坐标辅助表!F:F,"错误",0)),"")</f>
        <v>-689;-196;10000;0</v>
      </c>
      <c r="G187" s="1">
        <v>1</v>
      </c>
    </row>
    <row r="188" spans="1:7">
      <c r="A188" s="1" t="str">
        <f t="shared" si="6"/>
        <v>1023405</v>
      </c>
      <c r="B188" s="1" t="str">
        <f>CONCATENATE(_xlfn.XLOOKUP(D188,[1]怪物设计!$D$77:$D$136,[1]怪物设计!$U$77:$U$136),"-",E188)</f>
        <v>秃鹫2-405</v>
      </c>
      <c r="D188" s="1">
        <f t="shared" si="8"/>
        <v>1023</v>
      </c>
      <c r="E188" s="1">
        <v>405</v>
      </c>
      <c r="F188" s="17" t="str">
        <f>IF(E188&gt;0,CONCATENATE(_xlfn.XLOOKUP(MOD(A188,1000),[2]怪物武器挂载坐标辅助表!A:A,[2]怪物武器挂载坐标辅助表!C:C,"错误",0)+_xlfn.XLOOKUP(ROUNDDOWN(A188/1000,0),[2]怪物武器挂载坐标辅助表!V:V,[2]怪物武器挂载坐标辅助表!Y:Y,"错误",0),";",_xlfn.XLOOKUP(MOD(A188,1000),[2]怪物武器挂载坐标辅助表!A:A,[2]怪物武器挂载坐标辅助表!D:D,"错误",0)+_xlfn.XLOOKUP(ROUNDDOWN(A188/1000,0),[2]怪物武器挂载坐标辅助表!V:V,[2]怪物武器挂载坐标辅助表!Z:Z,"错误",0),";",_xlfn.XLOOKUP(MOD(A188,1000),[2]怪物武器挂载坐标辅助表!A:A,[2]怪物武器挂载坐标辅助表!E:E,"错误",0),";",_xlfn.XLOOKUP(MOD(A188,1000),[2]怪物武器挂载坐标辅助表!A:A,[2]怪物武器挂载坐标辅助表!F:F,"错误",0)),"")</f>
        <v>-496;-198;10000;0</v>
      </c>
      <c r="G188" s="1">
        <v>1</v>
      </c>
    </row>
    <row r="189" spans="1:7">
      <c r="A189" s="1" t="str">
        <f t="shared" si="6"/>
        <v>1023406</v>
      </c>
      <c r="B189" s="1" t="str">
        <f>CONCATENATE(_xlfn.XLOOKUP(D189,[1]怪物设计!$D$77:$D$136,[1]怪物设计!$U$77:$U$136),"-",E189)</f>
        <v>秃鹫2-406</v>
      </c>
      <c r="D189" s="1">
        <f t="shared" si="8"/>
        <v>1023</v>
      </c>
      <c r="E189" s="1">
        <v>406</v>
      </c>
      <c r="F189" s="17" t="str">
        <f>IF(E189&gt;0,CONCATENATE(_xlfn.XLOOKUP(MOD(A189,1000),[2]怪物武器挂载坐标辅助表!A:A,[2]怪物武器挂载坐标辅助表!C:C,"错误",0)+_xlfn.XLOOKUP(ROUNDDOWN(A189/1000,0),[2]怪物武器挂载坐标辅助表!V:V,[2]怪物武器挂载坐标辅助表!Y:Y,"错误",0),";",_xlfn.XLOOKUP(MOD(A189,1000),[2]怪物武器挂载坐标辅助表!A:A,[2]怪物武器挂载坐标辅助表!D:D,"错误",0)+_xlfn.XLOOKUP(ROUNDDOWN(A189/1000,0),[2]怪物武器挂载坐标辅助表!V:V,[2]怪物武器挂载坐标辅助表!Z:Z,"错误",0),";",_xlfn.XLOOKUP(MOD(A189,1000),[2]怪物武器挂载坐标辅助表!A:A,[2]怪物武器挂载坐标辅助表!E:E,"错误",0),";",_xlfn.XLOOKUP(MOD(A189,1000),[2]怪物武器挂载坐标辅助表!A:A,[2]怪物武器挂载坐标辅助表!F:F,"错误",0)),"")</f>
        <v>-553;-186;8000;30</v>
      </c>
      <c r="G189" s="1">
        <v>1</v>
      </c>
    </row>
    <row r="190" spans="1:7">
      <c r="A190" s="1" t="str">
        <f t="shared" si="6"/>
        <v>1023407</v>
      </c>
      <c r="B190" s="1" t="str">
        <f>CONCATENATE(_xlfn.XLOOKUP(D190,[1]怪物设计!$D$77:$D$136,[1]怪物设计!$U$77:$U$136),"-",E190)</f>
        <v>秃鹫2-407</v>
      </c>
      <c r="D190" s="1">
        <f t="shared" si="8"/>
        <v>1023</v>
      </c>
      <c r="E190" s="1">
        <v>407</v>
      </c>
      <c r="F190" s="17" t="str">
        <f>IF(E190&gt;0,CONCATENATE(_xlfn.XLOOKUP(MOD(A190,1000),[2]怪物武器挂载坐标辅助表!A:A,[2]怪物武器挂载坐标辅助表!C:C,"错误",0)+_xlfn.XLOOKUP(ROUNDDOWN(A190/1000,0),[2]怪物武器挂载坐标辅助表!V:V,[2]怪物武器挂载坐标辅助表!Y:Y,"错误",0),";",_xlfn.XLOOKUP(MOD(A190,1000),[2]怪物武器挂载坐标辅助表!A:A,[2]怪物武器挂载坐标辅助表!D:D,"错误",0)+_xlfn.XLOOKUP(ROUNDDOWN(A190/1000,0),[2]怪物武器挂载坐标辅助表!V:V,[2]怪物武器挂载坐标辅助表!Z:Z,"错误",0),";",_xlfn.XLOOKUP(MOD(A190,1000),[2]怪物武器挂载坐标辅助表!A:A,[2]怪物武器挂载坐标辅助表!E:E,"错误",0),";",_xlfn.XLOOKUP(MOD(A190,1000),[2]怪物武器挂载坐标辅助表!A:A,[2]怪物武器挂载坐标辅助表!F:F,"错误",0)),"")</f>
        <v>-457;-146;10000;-5</v>
      </c>
      <c r="G190" s="1">
        <v>1</v>
      </c>
    </row>
    <row r="191" spans="1:7">
      <c r="A191" s="1" t="str">
        <f t="shared" si="6"/>
        <v>1023408</v>
      </c>
      <c r="B191" s="1" t="str">
        <f>CONCATENATE(_xlfn.XLOOKUP(D191,[1]怪物设计!$D$77:$D$136,[1]怪物设计!$U$77:$U$136),"-",E191)</f>
        <v>秃鹫2-408</v>
      </c>
      <c r="D191" s="1">
        <f t="shared" si="8"/>
        <v>1023</v>
      </c>
      <c r="E191" s="1">
        <v>408</v>
      </c>
      <c r="F191" s="17" t="str">
        <f>IF(E191&gt;0,CONCATENATE(_xlfn.XLOOKUP(MOD(A191,1000),[2]怪物武器挂载坐标辅助表!A:A,[2]怪物武器挂载坐标辅助表!C:C,"错误",0)+_xlfn.XLOOKUP(ROUNDDOWN(A191/1000,0),[2]怪物武器挂载坐标辅助表!V:V,[2]怪物武器挂载坐标辅助表!Y:Y,"错误",0),";",_xlfn.XLOOKUP(MOD(A191,1000),[2]怪物武器挂载坐标辅助表!A:A,[2]怪物武器挂载坐标辅助表!D:D,"错误",0)+_xlfn.XLOOKUP(ROUNDDOWN(A191/1000,0),[2]怪物武器挂载坐标辅助表!V:V,[2]怪物武器挂载坐标辅助表!Z:Z,"错误",0),";",_xlfn.XLOOKUP(MOD(A191,1000),[2]怪物武器挂载坐标辅助表!A:A,[2]怪物武器挂载坐标辅助表!E:E,"错误",0),";",_xlfn.XLOOKUP(MOD(A191,1000),[2]怪物武器挂载坐标辅助表!A:A,[2]怪物武器挂载坐标辅助表!F:F,"错误",0)),"")</f>
        <v>-364;-269;11000;-15</v>
      </c>
      <c r="G191" s="1">
        <v>1</v>
      </c>
    </row>
    <row r="192" spans="1:7">
      <c r="A192" s="1" t="str">
        <f t="shared" si="6"/>
        <v>1023409</v>
      </c>
      <c r="B192" s="1" t="str">
        <f>CONCATENATE(_xlfn.XLOOKUP(D192,[1]怪物设计!$D$77:$D$136,[1]怪物设计!$U$77:$U$136),"-",E192)</f>
        <v>秃鹫2-409</v>
      </c>
      <c r="D192" s="1">
        <f t="shared" si="8"/>
        <v>1023</v>
      </c>
      <c r="E192" s="1">
        <v>409</v>
      </c>
      <c r="F192" s="17" t="str">
        <f>IF(E192&gt;0,CONCATENATE(_xlfn.XLOOKUP(MOD(A192,1000),[2]怪物武器挂载坐标辅助表!A:A,[2]怪物武器挂载坐标辅助表!C:C,"错误",0)+_xlfn.XLOOKUP(ROUNDDOWN(A192/1000,0),[2]怪物武器挂载坐标辅助表!V:V,[2]怪物武器挂载坐标辅助表!Y:Y,"错误",0),";",_xlfn.XLOOKUP(MOD(A192,1000),[2]怪物武器挂载坐标辅助表!A:A,[2]怪物武器挂载坐标辅助表!D:D,"错误",0)+_xlfn.XLOOKUP(ROUNDDOWN(A192/1000,0),[2]怪物武器挂载坐标辅助表!V:V,[2]怪物武器挂载坐标辅助表!Z:Z,"错误",0),";",_xlfn.XLOOKUP(MOD(A192,1000),[2]怪物武器挂载坐标辅助表!A:A,[2]怪物武器挂载坐标辅助表!E:E,"错误",0),";",_xlfn.XLOOKUP(MOD(A192,1000),[2]怪物武器挂载坐标辅助表!A:A,[2]怪物武器挂载坐标辅助表!F:F,"错误",0)),"")</f>
        <v>-568;-118;7500;-15</v>
      </c>
      <c r="G192" s="1">
        <v>1</v>
      </c>
    </row>
    <row r="193" spans="1:7">
      <c r="A193" s="1" t="str">
        <f t="shared" si="6"/>
        <v>1023501</v>
      </c>
      <c r="B193" s="1" t="str">
        <f>CONCATENATE(_xlfn.XLOOKUP(D193,[1]怪物设计!$D$77:$D$136,[1]怪物设计!$U$77:$U$136),"-",E193)</f>
        <v>秃鹫2-501</v>
      </c>
      <c r="D193" s="1">
        <f t="shared" si="8"/>
        <v>1023</v>
      </c>
      <c r="E193" s="1">
        <v>501</v>
      </c>
      <c r="F193" s="17" t="str">
        <f>IF(E193&gt;0,CONCATENATE(_xlfn.XLOOKUP(MOD(A193,1000),[2]怪物武器挂载坐标辅助表!A:A,[2]怪物武器挂载坐标辅助表!C:C,"错误",0)+_xlfn.XLOOKUP(ROUNDDOWN(A193/1000,0),[2]怪物武器挂载坐标辅助表!V:V,[2]怪物武器挂载坐标辅助表!Y:Y,"错误",0),";",_xlfn.XLOOKUP(MOD(A193,1000),[2]怪物武器挂载坐标辅助表!A:A,[2]怪物武器挂载坐标辅助表!D:D,"错误",0)+_xlfn.XLOOKUP(ROUNDDOWN(A193/1000,0),[2]怪物武器挂载坐标辅助表!V:V,[2]怪物武器挂载坐标辅助表!Z:Z,"错误",0),";",_xlfn.XLOOKUP(MOD(A193,1000),[2]怪物武器挂载坐标辅助表!A:A,[2]怪物武器挂载坐标辅助表!E:E,"错误",0),";",_xlfn.XLOOKUP(MOD(A193,1000),[2]怪物武器挂载坐标辅助表!A:A,[2]怪物武器挂载坐标辅助表!F:F,"错误",0)),"")</f>
        <v>-543;-1;11000;45</v>
      </c>
      <c r="G193" s="1">
        <v>1</v>
      </c>
    </row>
    <row r="194" spans="1:7">
      <c r="A194" s="1" t="str">
        <f t="shared" si="6"/>
        <v>1023502</v>
      </c>
      <c r="B194" s="1" t="str">
        <f>CONCATENATE(_xlfn.XLOOKUP(D194,[1]怪物设计!$D$77:$D$136,[1]怪物设计!$U$77:$U$136),"-",E194)</f>
        <v>秃鹫2-502</v>
      </c>
      <c r="D194" s="1">
        <f t="shared" si="8"/>
        <v>1023</v>
      </c>
      <c r="E194" s="1">
        <v>502</v>
      </c>
      <c r="F194" s="17" t="str">
        <f>IF(E194&gt;0,CONCATENATE(_xlfn.XLOOKUP(MOD(A194,1000),[2]怪物武器挂载坐标辅助表!A:A,[2]怪物武器挂载坐标辅助表!C:C,"错误",0)+_xlfn.XLOOKUP(ROUNDDOWN(A194/1000,0),[2]怪物武器挂载坐标辅助表!V:V,[2]怪物武器挂载坐标辅助表!Y:Y,"错误",0),";",_xlfn.XLOOKUP(MOD(A194,1000),[2]怪物武器挂载坐标辅助表!A:A,[2]怪物武器挂载坐标辅助表!D:D,"错误",0)+_xlfn.XLOOKUP(ROUNDDOWN(A194/1000,0),[2]怪物武器挂载坐标辅助表!V:V,[2]怪物武器挂载坐标辅助表!Z:Z,"错误",0),";",_xlfn.XLOOKUP(MOD(A194,1000),[2]怪物武器挂载坐标辅助表!A:A,[2]怪物武器挂载坐标辅助表!E:E,"错误",0),";",_xlfn.XLOOKUP(MOD(A194,1000),[2]怪物武器挂载坐标辅助表!A:A,[2]怪物武器挂载坐标辅助表!F:F,"错误",0)),"")</f>
        <v>-563;-118;8500;0</v>
      </c>
      <c r="G194" s="1">
        <v>1</v>
      </c>
    </row>
    <row r="195" spans="1:7">
      <c r="A195" s="1" t="str">
        <f t="shared" si="6"/>
        <v>1023503</v>
      </c>
      <c r="B195" s="1" t="str">
        <f>CONCATENATE(_xlfn.XLOOKUP(D195,[1]怪物设计!$D$77:$D$136,[1]怪物设计!$U$77:$U$136),"-",E195)</f>
        <v>秃鹫2-503</v>
      </c>
      <c r="D195" s="1">
        <f t="shared" si="8"/>
        <v>1023</v>
      </c>
      <c r="E195" s="1">
        <v>503</v>
      </c>
      <c r="F195" s="17" t="str">
        <f>IF(E195&gt;0,CONCATENATE(_xlfn.XLOOKUP(MOD(A195,1000),[2]怪物武器挂载坐标辅助表!A:A,[2]怪物武器挂载坐标辅助表!C:C,"错误",0)+_xlfn.XLOOKUP(ROUNDDOWN(A195/1000,0),[2]怪物武器挂载坐标辅助表!V:V,[2]怪物武器挂载坐标辅助表!Y:Y,"错误",0),";",_xlfn.XLOOKUP(MOD(A195,1000),[2]怪物武器挂载坐标辅助表!A:A,[2]怪物武器挂载坐标辅助表!D:D,"错误",0)+_xlfn.XLOOKUP(ROUNDDOWN(A195/1000,0),[2]怪物武器挂载坐标辅助表!V:V,[2]怪物武器挂载坐标辅助表!Z:Z,"错误",0),";",_xlfn.XLOOKUP(MOD(A195,1000),[2]怪物武器挂载坐标辅助表!A:A,[2]怪物武器挂载坐标辅助表!E:E,"错误",0),";",_xlfn.XLOOKUP(MOD(A195,1000),[2]怪物武器挂载坐标辅助表!A:A,[2]怪物武器挂载坐标辅助表!F:F,"错误",0)),"")</f>
        <v>-635;-169;10000;-15</v>
      </c>
      <c r="G195" s="1">
        <v>1</v>
      </c>
    </row>
    <row r="196" spans="1:7">
      <c r="A196" s="1" t="str">
        <f>CONCATENATE(D196,E196)</f>
        <v>1023504</v>
      </c>
      <c r="B196" s="1" t="str">
        <f>CONCATENATE(_xlfn.XLOOKUP(D196,[1]怪物设计!$D$77:$D$136,[1]怪物设计!$U$77:$U$136),"-",E196)</f>
        <v>秃鹫2-504</v>
      </c>
      <c r="D196" s="1">
        <f t="shared" si="8"/>
        <v>1023</v>
      </c>
      <c r="E196" s="1">
        <v>504</v>
      </c>
      <c r="F196" s="17" t="str">
        <f>IF(E196&gt;0,CONCATENATE(_xlfn.XLOOKUP(MOD(A196,1000),[2]怪物武器挂载坐标辅助表!A:A,[2]怪物武器挂载坐标辅助表!C:C,"错误",0)+_xlfn.XLOOKUP(ROUNDDOWN(A196/1000,0),[2]怪物武器挂载坐标辅助表!V:V,[2]怪物武器挂载坐标辅助表!Y:Y,"错误",0),";",_xlfn.XLOOKUP(MOD(A196,1000),[2]怪物武器挂载坐标辅助表!A:A,[2]怪物武器挂载坐标辅助表!D:D,"错误",0)+_xlfn.XLOOKUP(ROUNDDOWN(A196/1000,0),[2]怪物武器挂载坐标辅助表!V:V,[2]怪物武器挂载坐标辅助表!Z:Z,"错误",0),";",_xlfn.XLOOKUP(MOD(A196,1000),[2]怪物武器挂载坐标辅助表!A:A,[2]怪物武器挂载坐标辅助表!E:E,"错误",0),";",_xlfn.XLOOKUP(MOD(A196,1000),[2]怪物武器挂载坐标辅助表!A:A,[2]怪物武器挂载坐标辅助表!F:F,"错误",0)),"")</f>
        <v>-527;-213;9000;-10</v>
      </c>
      <c r="G196" s="1">
        <v>1</v>
      </c>
    </row>
    <row r="197" spans="1:7">
      <c r="A197" s="1" t="str">
        <f>CONCATENATE(D197,E197)</f>
        <v>1023505</v>
      </c>
      <c r="B197" s="1" t="str">
        <f>CONCATENATE(_xlfn.XLOOKUP(D197,[1]怪物设计!$D$77:$D$136,[1]怪物设计!$U$77:$U$136),"-",E197)</f>
        <v>秃鹫2-505</v>
      </c>
      <c r="D197" s="1">
        <f t="shared" si="8"/>
        <v>1023</v>
      </c>
      <c r="E197" s="1">
        <v>505</v>
      </c>
      <c r="F197" s="17" t="str">
        <f>IF(E197&gt;0,CONCATENATE(_xlfn.XLOOKUP(MOD(A197,1000),[2]怪物武器挂载坐标辅助表!A:A,[2]怪物武器挂载坐标辅助表!C:C,"错误",0)+_xlfn.XLOOKUP(ROUNDDOWN(A197/1000,0),[2]怪物武器挂载坐标辅助表!V:V,[2]怪物武器挂载坐标辅助表!Y:Y,"错误",0),";",_xlfn.XLOOKUP(MOD(A197,1000),[2]怪物武器挂载坐标辅助表!A:A,[2]怪物武器挂载坐标辅助表!D:D,"错误",0)+_xlfn.XLOOKUP(ROUNDDOWN(A197/1000,0),[2]怪物武器挂载坐标辅助表!V:V,[2]怪物武器挂载坐标辅助表!Z:Z,"错误",0),";",_xlfn.XLOOKUP(MOD(A197,1000),[2]怪物武器挂载坐标辅助表!A:A,[2]怪物武器挂载坐标辅助表!E:E,"错误",0),";",_xlfn.XLOOKUP(MOD(A197,1000),[2]怪物武器挂载坐标辅助表!A:A,[2]怪物武器挂载坐标辅助表!F:F,"错误",0)),"")</f>
        <v>-634;-217;10000;-5</v>
      </c>
      <c r="G197" s="1">
        <v>1</v>
      </c>
    </row>
    <row r="198" spans="1:7">
      <c r="A198" s="1" t="str">
        <f>CONCATENATE(D198,E198)</f>
        <v>1023506</v>
      </c>
      <c r="B198" s="1" t="str">
        <f>CONCATENATE(_xlfn.XLOOKUP(D198,[1]怪物设计!$D$77:$D$136,[1]怪物设计!$U$77:$U$136),"-",E198)</f>
        <v>秃鹫2-506</v>
      </c>
      <c r="D198" s="1">
        <f t="shared" si="8"/>
        <v>1023</v>
      </c>
      <c r="E198" s="1">
        <v>506</v>
      </c>
      <c r="F198" s="17" t="str">
        <f>IF(E198&gt;0,CONCATENATE(_xlfn.XLOOKUP(MOD(A198,1000),[2]怪物武器挂载坐标辅助表!A:A,[2]怪物武器挂载坐标辅助表!C:C,"错误",0)+_xlfn.XLOOKUP(ROUNDDOWN(A198/1000,0),[2]怪物武器挂载坐标辅助表!V:V,[2]怪物武器挂载坐标辅助表!Y:Y,"错误",0),";",_xlfn.XLOOKUP(MOD(A198,1000),[2]怪物武器挂载坐标辅助表!A:A,[2]怪物武器挂载坐标辅助表!D:D,"错误",0)+_xlfn.XLOOKUP(ROUNDDOWN(A198/1000,0),[2]怪物武器挂载坐标辅助表!V:V,[2]怪物武器挂载坐标辅助表!Z:Z,"错误",0),";",_xlfn.XLOOKUP(MOD(A198,1000),[2]怪物武器挂载坐标辅助表!A:A,[2]怪物武器挂载坐标辅助表!E:E,"错误",0),";",_xlfn.XLOOKUP(MOD(A198,1000),[2]怪物武器挂载坐标辅助表!A:A,[2]怪物武器挂载坐标辅助表!F:F,"错误",0)),"")</f>
        <v>-368;-163;8000;0</v>
      </c>
      <c r="G198" s="1">
        <v>1</v>
      </c>
    </row>
    <row r="199" spans="1:7">
      <c r="A199" s="1" t="str">
        <f>CONCATENATE(D199,E199)</f>
        <v>1023507</v>
      </c>
      <c r="B199" s="1" t="str">
        <f>CONCATENATE(_xlfn.XLOOKUP(D199,[1]怪物设计!$D$77:$D$136,[1]怪物设计!$U$77:$U$136),"-",E199)</f>
        <v>秃鹫2-507</v>
      </c>
      <c r="D199" s="1">
        <f t="shared" si="8"/>
        <v>1023</v>
      </c>
      <c r="E199" s="1">
        <v>507</v>
      </c>
      <c r="F199" s="17" t="str">
        <f>IF(E199&gt;0,CONCATENATE(_xlfn.XLOOKUP(MOD(A199,1000),[2]怪物武器挂载坐标辅助表!A:A,[2]怪物武器挂载坐标辅助表!C:C,"错误",0)+_xlfn.XLOOKUP(ROUNDDOWN(A199/1000,0),[2]怪物武器挂载坐标辅助表!V:V,[2]怪物武器挂载坐标辅助表!Y:Y,"错误",0),";",_xlfn.XLOOKUP(MOD(A199,1000),[2]怪物武器挂载坐标辅助表!A:A,[2]怪物武器挂载坐标辅助表!D:D,"错误",0)+_xlfn.XLOOKUP(ROUNDDOWN(A199/1000,0),[2]怪物武器挂载坐标辅助表!V:V,[2]怪物武器挂载坐标辅助表!Z:Z,"错误",0),";",_xlfn.XLOOKUP(MOD(A199,1000),[2]怪物武器挂载坐标辅助表!A:A,[2]怪物武器挂载坐标辅助表!E:E,"错误",0),";",_xlfn.XLOOKUP(MOD(A199,1000),[2]怪物武器挂载坐标辅助表!A:A,[2]怪物武器挂载坐标辅助表!F:F,"错误",0)),"")</f>
        <v>-468;-182;10000;5</v>
      </c>
      <c r="G199" s="1">
        <v>1</v>
      </c>
    </row>
    <row r="200" spans="1:7">
      <c r="A200" s="1" t="str">
        <f t="shared" ref="A200:A233" si="9">CONCATENATE(D200,E200)</f>
        <v>1033101</v>
      </c>
      <c r="B200" s="1" t="str">
        <f>CONCATENATE(_xlfn.XLOOKUP(D200,[1]怪物设计!$D$77:$D$136,[1]怪物设计!$U$77:$U$136),"-",E200)</f>
        <v>秃鹫3-101</v>
      </c>
      <c r="D200" s="1">
        <v>1033</v>
      </c>
      <c r="E200" s="1">
        <v>101</v>
      </c>
      <c r="F200" s="17" t="str">
        <f>IF(E200&gt;0,CONCATENATE(_xlfn.XLOOKUP(MOD(A200,1000),[2]怪物武器挂载坐标辅助表!A:A,[2]怪物武器挂载坐标辅助表!C:C,"错误",0)+_xlfn.XLOOKUP(ROUNDDOWN(A200/1000,0),[2]怪物武器挂载坐标辅助表!V:V,[2]怪物武器挂载坐标辅助表!Y:Y,"错误",0),";",_xlfn.XLOOKUP(MOD(A200,1000),[2]怪物武器挂载坐标辅助表!A:A,[2]怪物武器挂载坐标辅助表!D:D,"错误",0)+_xlfn.XLOOKUP(ROUNDDOWN(A200/1000,0),[2]怪物武器挂载坐标辅助表!V:V,[2]怪物武器挂载坐标辅助表!Z:Z,"错误",0),";",_xlfn.XLOOKUP(MOD(A200,1000),[2]怪物武器挂载坐标辅助表!A:A,[2]怪物武器挂载坐标辅助表!E:E,"错误",0),";",_xlfn.XLOOKUP(MOD(A200,1000),[2]怪物武器挂载坐标辅助表!A:A,[2]怪物武器挂载坐标辅助表!F:F,"错误",0)),"")</f>
        <v>-556;-75;11000;0</v>
      </c>
      <c r="G200" s="1">
        <v>1</v>
      </c>
    </row>
    <row r="201" spans="1:7">
      <c r="A201" s="1" t="str">
        <f t="shared" si="9"/>
        <v>1033102</v>
      </c>
      <c r="B201" s="1" t="str">
        <f>CONCATENATE(_xlfn.XLOOKUP(D201,[1]怪物设计!$D$77:$D$136,[1]怪物设计!$U$77:$U$136),"-",E201)</f>
        <v>秃鹫3-102</v>
      </c>
      <c r="D201" s="1">
        <f t="shared" ref="D201:D233" si="10">D200</f>
        <v>1033</v>
      </c>
      <c r="E201" s="1">
        <v>102</v>
      </c>
      <c r="F201" s="17" t="str">
        <f>IF(E201&gt;0,CONCATENATE(_xlfn.XLOOKUP(MOD(A201,1000),[2]怪物武器挂载坐标辅助表!A:A,[2]怪物武器挂载坐标辅助表!C:C,"错误",0)+_xlfn.XLOOKUP(ROUNDDOWN(A201/1000,0),[2]怪物武器挂载坐标辅助表!V:V,[2]怪物武器挂载坐标辅助表!Y:Y,"错误",0),";",_xlfn.XLOOKUP(MOD(A201,1000),[2]怪物武器挂载坐标辅助表!A:A,[2]怪物武器挂载坐标辅助表!D:D,"错误",0)+_xlfn.XLOOKUP(ROUNDDOWN(A201/1000,0),[2]怪物武器挂载坐标辅助表!V:V,[2]怪物武器挂载坐标辅助表!Z:Z,"错误",0),";",_xlfn.XLOOKUP(MOD(A201,1000),[2]怪物武器挂载坐标辅助表!A:A,[2]怪物武器挂载坐标辅助表!E:E,"错误",0),";",_xlfn.XLOOKUP(MOD(A201,1000),[2]怪物武器挂载坐标辅助表!A:A,[2]怪物武器挂载坐标辅助表!F:F,"错误",0)),"")</f>
        <v>-419;-90;11000;-10</v>
      </c>
      <c r="G201" s="1">
        <v>1</v>
      </c>
    </row>
    <row r="202" spans="1:7">
      <c r="A202" s="1" t="str">
        <f t="shared" si="9"/>
        <v>1033103</v>
      </c>
      <c r="B202" s="1" t="str">
        <f>CONCATENATE(_xlfn.XLOOKUP(D202,[1]怪物设计!$D$77:$D$136,[1]怪物设计!$U$77:$U$136),"-",E202)</f>
        <v>秃鹫3-103</v>
      </c>
      <c r="D202" s="1">
        <f t="shared" si="10"/>
        <v>1033</v>
      </c>
      <c r="E202" s="1">
        <v>103</v>
      </c>
      <c r="F202" s="17" t="str">
        <f>IF(E202&gt;0,CONCATENATE(_xlfn.XLOOKUP(MOD(A202,1000),[2]怪物武器挂载坐标辅助表!A:A,[2]怪物武器挂载坐标辅助表!C:C,"错误",0)+_xlfn.XLOOKUP(ROUNDDOWN(A202/1000,0),[2]怪物武器挂载坐标辅助表!V:V,[2]怪物武器挂载坐标辅助表!Y:Y,"错误",0),";",_xlfn.XLOOKUP(MOD(A202,1000),[2]怪物武器挂载坐标辅助表!A:A,[2]怪物武器挂载坐标辅助表!D:D,"错误",0)+_xlfn.XLOOKUP(ROUNDDOWN(A202/1000,0),[2]怪物武器挂载坐标辅助表!V:V,[2]怪物武器挂载坐标辅助表!Z:Z,"错误",0),";",_xlfn.XLOOKUP(MOD(A202,1000),[2]怪物武器挂载坐标辅助表!A:A,[2]怪物武器挂载坐标辅助表!E:E,"错误",0),";",_xlfn.XLOOKUP(MOD(A202,1000),[2]怪物武器挂载坐标辅助表!A:A,[2]怪物武器挂载坐标辅助表!F:F,"错误",0)),"")</f>
        <v>-616;-177;10000;-10</v>
      </c>
      <c r="G202" s="1">
        <v>1</v>
      </c>
    </row>
    <row r="203" spans="1:7">
      <c r="A203" s="1" t="str">
        <f t="shared" si="9"/>
        <v>1033104</v>
      </c>
      <c r="B203" s="1" t="str">
        <f>CONCATENATE(_xlfn.XLOOKUP(D203,[1]怪物设计!$D$77:$D$136,[1]怪物设计!$U$77:$U$136),"-",E203)</f>
        <v>秃鹫3-104</v>
      </c>
      <c r="D203" s="1">
        <f t="shared" si="10"/>
        <v>1033</v>
      </c>
      <c r="E203" s="1">
        <v>104</v>
      </c>
      <c r="F203" s="17" t="str">
        <f>IF(E203&gt;0,CONCATENATE(_xlfn.XLOOKUP(MOD(A203,1000),[2]怪物武器挂载坐标辅助表!A:A,[2]怪物武器挂载坐标辅助表!C:C,"错误",0)+_xlfn.XLOOKUP(ROUNDDOWN(A203/1000,0),[2]怪物武器挂载坐标辅助表!V:V,[2]怪物武器挂载坐标辅助表!Y:Y,"错误",0),";",_xlfn.XLOOKUP(MOD(A203,1000),[2]怪物武器挂载坐标辅助表!A:A,[2]怪物武器挂载坐标辅助表!D:D,"错误",0)+_xlfn.XLOOKUP(ROUNDDOWN(A203/1000,0),[2]怪物武器挂载坐标辅助表!V:V,[2]怪物武器挂载坐标辅助表!Z:Z,"错误",0),";",_xlfn.XLOOKUP(MOD(A203,1000),[2]怪物武器挂载坐标辅助表!A:A,[2]怪物武器挂载坐标辅助表!E:E,"错误",0),";",_xlfn.XLOOKUP(MOD(A203,1000),[2]怪物武器挂载坐标辅助表!A:A,[2]怪物武器挂载坐标辅助表!F:F,"错误",0)),"")</f>
        <v>-560;-78;11000;0</v>
      </c>
      <c r="G203" s="1">
        <v>1</v>
      </c>
    </row>
    <row r="204" spans="1:7">
      <c r="A204" s="1" t="str">
        <f t="shared" si="9"/>
        <v>1033105</v>
      </c>
      <c r="B204" s="1" t="str">
        <f>CONCATENATE(_xlfn.XLOOKUP(D204,[1]怪物设计!$D$77:$D$136,[1]怪物设计!$U$77:$U$136),"-",E204)</f>
        <v>秃鹫3-105</v>
      </c>
      <c r="D204" s="1">
        <f t="shared" si="10"/>
        <v>1033</v>
      </c>
      <c r="E204" s="1">
        <v>105</v>
      </c>
      <c r="F204" s="17" t="str">
        <f>IF(E204&gt;0,CONCATENATE(_xlfn.XLOOKUP(MOD(A204,1000),[2]怪物武器挂载坐标辅助表!A:A,[2]怪物武器挂载坐标辅助表!C:C,"错误",0)+_xlfn.XLOOKUP(ROUNDDOWN(A204/1000,0),[2]怪物武器挂载坐标辅助表!V:V,[2]怪物武器挂载坐标辅助表!Y:Y,"错误",0),";",_xlfn.XLOOKUP(MOD(A204,1000),[2]怪物武器挂载坐标辅助表!A:A,[2]怪物武器挂载坐标辅助表!D:D,"错误",0)+_xlfn.XLOOKUP(ROUNDDOWN(A204/1000,0),[2]怪物武器挂载坐标辅助表!V:V,[2]怪物武器挂载坐标辅助表!Z:Z,"错误",0),";",_xlfn.XLOOKUP(MOD(A204,1000),[2]怪物武器挂载坐标辅助表!A:A,[2]怪物武器挂载坐标辅助表!E:E,"错误",0),";",_xlfn.XLOOKUP(MOD(A204,1000),[2]怪物武器挂载坐标辅助表!A:A,[2]怪物武器挂载坐标辅助表!F:F,"错误",0)),"")</f>
        <v>-461;-107;10000;0</v>
      </c>
      <c r="G204" s="1">
        <v>1</v>
      </c>
    </row>
    <row r="205" spans="1:7">
      <c r="A205" s="1" t="str">
        <f t="shared" si="9"/>
        <v>1033106</v>
      </c>
      <c r="B205" s="1" t="str">
        <f>CONCATENATE(_xlfn.XLOOKUP(D205,[1]怪物设计!$D$77:$D$136,[1]怪物设计!$U$77:$U$136),"-",E205)</f>
        <v>秃鹫3-106</v>
      </c>
      <c r="D205" s="1">
        <f t="shared" si="10"/>
        <v>1033</v>
      </c>
      <c r="E205" s="1">
        <v>106</v>
      </c>
      <c r="F205" s="17" t="str">
        <f>IF(E205&gt;0,CONCATENATE(_xlfn.XLOOKUP(MOD(A205,1000),[2]怪物武器挂载坐标辅助表!A:A,[2]怪物武器挂载坐标辅助表!C:C,"错误",0)+_xlfn.XLOOKUP(ROUNDDOWN(A205/1000,0),[2]怪物武器挂载坐标辅助表!V:V,[2]怪物武器挂载坐标辅助表!Y:Y,"错误",0),";",_xlfn.XLOOKUP(MOD(A205,1000),[2]怪物武器挂载坐标辅助表!A:A,[2]怪物武器挂载坐标辅助表!D:D,"错误",0)+_xlfn.XLOOKUP(ROUNDDOWN(A205/1000,0),[2]怪物武器挂载坐标辅助表!V:V,[2]怪物武器挂载坐标辅助表!Z:Z,"错误",0),";",_xlfn.XLOOKUP(MOD(A205,1000),[2]怪物武器挂载坐标辅助表!A:A,[2]怪物武器挂载坐标辅助表!E:E,"错误",0),";",_xlfn.XLOOKUP(MOD(A205,1000),[2]怪物武器挂载坐标辅助表!A:A,[2]怪物武器挂载坐标辅助表!F:F,"错误",0)),"")</f>
        <v>-594;-124;8000;0</v>
      </c>
      <c r="G205" s="1">
        <v>1</v>
      </c>
    </row>
    <row r="206" spans="1:7">
      <c r="A206" s="1" t="str">
        <f t="shared" si="9"/>
        <v>1033201</v>
      </c>
      <c r="B206" s="1" t="str">
        <f>CONCATENATE(_xlfn.XLOOKUP(D206,[1]怪物设计!$D$77:$D$136,[1]怪物设计!$U$77:$U$136),"-",E206)</f>
        <v>秃鹫3-201</v>
      </c>
      <c r="D206" s="1">
        <f t="shared" si="10"/>
        <v>1033</v>
      </c>
      <c r="E206" s="1">
        <v>201</v>
      </c>
      <c r="F206" s="17" t="str">
        <f>IF(E206&gt;0,CONCATENATE(_xlfn.XLOOKUP(MOD(A206,1000),[2]怪物武器挂载坐标辅助表!A:A,[2]怪物武器挂载坐标辅助表!C:C,"错误",0)+_xlfn.XLOOKUP(ROUNDDOWN(A206/1000,0),[2]怪物武器挂载坐标辅助表!V:V,[2]怪物武器挂载坐标辅助表!Y:Y,"错误",0),";",_xlfn.XLOOKUP(MOD(A206,1000),[2]怪物武器挂载坐标辅助表!A:A,[2]怪物武器挂载坐标辅助表!D:D,"错误",0)+_xlfn.XLOOKUP(ROUNDDOWN(A206/1000,0),[2]怪物武器挂载坐标辅助表!V:V,[2]怪物武器挂载坐标辅助表!Z:Z,"错误",0),";",_xlfn.XLOOKUP(MOD(A206,1000),[2]怪物武器挂载坐标辅助表!A:A,[2]怪物武器挂载坐标辅助表!E:E,"错误",0),";",_xlfn.XLOOKUP(MOD(A206,1000),[2]怪物武器挂载坐标辅助表!A:A,[2]怪物武器挂载坐标辅助表!F:F,"错误",0)),"")</f>
        <v>-392;-31;10000;-25</v>
      </c>
      <c r="G206" s="1">
        <v>1</v>
      </c>
    </row>
    <row r="207" spans="1:7">
      <c r="A207" s="1" t="str">
        <f t="shared" si="9"/>
        <v>1033202</v>
      </c>
      <c r="B207" s="1" t="str">
        <f>CONCATENATE(_xlfn.XLOOKUP(D207,[1]怪物设计!$D$77:$D$136,[1]怪物设计!$U$77:$U$136),"-",E207)</f>
        <v>秃鹫3-202</v>
      </c>
      <c r="D207" s="1">
        <f t="shared" si="10"/>
        <v>1033</v>
      </c>
      <c r="E207" s="1">
        <v>202</v>
      </c>
      <c r="F207" s="17" t="str">
        <f>IF(E207&gt;0,CONCATENATE(_xlfn.XLOOKUP(MOD(A207,1000),[2]怪物武器挂载坐标辅助表!A:A,[2]怪物武器挂载坐标辅助表!C:C,"错误",0)+_xlfn.XLOOKUP(ROUNDDOWN(A207/1000,0),[2]怪物武器挂载坐标辅助表!V:V,[2]怪物武器挂载坐标辅助表!Y:Y,"错误",0),";",_xlfn.XLOOKUP(MOD(A207,1000),[2]怪物武器挂载坐标辅助表!A:A,[2]怪物武器挂载坐标辅助表!D:D,"错误",0)+_xlfn.XLOOKUP(ROUNDDOWN(A207/1000,0),[2]怪物武器挂载坐标辅助表!V:V,[2]怪物武器挂载坐标辅助表!Z:Z,"错误",0),";",_xlfn.XLOOKUP(MOD(A207,1000),[2]怪物武器挂载坐标辅助表!A:A,[2]怪物武器挂载坐标辅助表!E:E,"错误",0),";",_xlfn.XLOOKUP(MOD(A207,1000),[2]怪物武器挂载坐标辅助表!A:A,[2]怪物武器挂载坐标辅助表!F:F,"错误",0)),"")</f>
        <v>-361;-96;10000;0</v>
      </c>
      <c r="G207" s="1">
        <v>1</v>
      </c>
    </row>
    <row r="208" spans="1:7">
      <c r="A208" s="1" t="str">
        <f t="shared" si="9"/>
        <v>1033203</v>
      </c>
      <c r="B208" s="1" t="str">
        <f>CONCATENATE(_xlfn.XLOOKUP(D208,[1]怪物设计!$D$77:$D$136,[1]怪物设计!$U$77:$U$136),"-",E208)</f>
        <v>秃鹫3-203</v>
      </c>
      <c r="D208" s="1">
        <f t="shared" si="10"/>
        <v>1033</v>
      </c>
      <c r="E208" s="1">
        <v>203</v>
      </c>
      <c r="F208" s="17" t="str">
        <f>IF(E208&gt;0,CONCATENATE(_xlfn.XLOOKUP(MOD(A208,1000),[2]怪物武器挂载坐标辅助表!A:A,[2]怪物武器挂载坐标辅助表!C:C,"错误",0)+_xlfn.XLOOKUP(ROUNDDOWN(A208/1000,0),[2]怪物武器挂载坐标辅助表!V:V,[2]怪物武器挂载坐标辅助表!Y:Y,"错误",0),";",_xlfn.XLOOKUP(MOD(A208,1000),[2]怪物武器挂载坐标辅助表!A:A,[2]怪物武器挂载坐标辅助表!D:D,"错误",0)+_xlfn.XLOOKUP(ROUNDDOWN(A208/1000,0),[2]怪物武器挂载坐标辅助表!V:V,[2]怪物武器挂载坐标辅助表!Z:Z,"错误",0),";",_xlfn.XLOOKUP(MOD(A208,1000),[2]怪物武器挂载坐标辅助表!A:A,[2]怪物武器挂载坐标辅助表!E:E,"错误",0),";",_xlfn.XLOOKUP(MOD(A208,1000),[2]怪物武器挂载坐标辅助表!A:A,[2]怪物武器挂载坐标辅助表!F:F,"错误",0)),"")</f>
        <v>-404;-126;10000;-10</v>
      </c>
      <c r="G208" s="1">
        <v>1</v>
      </c>
    </row>
    <row r="209" spans="1:7">
      <c r="A209" s="1" t="str">
        <f t="shared" si="9"/>
        <v>1033204</v>
      </c>
      <c r="B209" s="1" t="str">
        <f>CONCATENATE(_xlfn.XLOOKUP(D209,[1]怪物设计!$D$77:$D$136,[1]怪物设计!$U$77:$U$136),"-",E209)</f>
        <v>秃鹫3-204</v>
      </c>
      <c r="D209" s="1">
        <f t="shared" si="10"/>
        <v>1033</v>
      </c>
      <c r="E209" s="1">
        <v>204</v>
      </c>
      <c r="F209" s="17" t="str">
        <f>IF(E209&gt;0,CONCATENATE(_xlfn.XLOOKUP(MOD(A209,1000),[2]怪物武器挂载坐标辅助表!A:A,[2]怪物武器挂载坐标辅助表!C:C,"错误",0)+_xlfn.XLOOKUP(ROUNDDOWN(A209/1000,0),[2]怪物武器挂载坐标辅助表!V:V,[2]怪物武器挂载坐标辅助表!Y:Y,"错误",0),";",_xlfn.XLOOKUP(MOD(A209,1000),[2]怪物武器挂载坐标辅助表!A:A,[2]怪物武器挂载坐标辅助表!D:D,"错误",0)+_xlfn.XLOOKUP(ROUNDDOWN(A209/1000,0),[2]怪物武器挂载坐标辅助表!V:V,[2]怪物武器挂载坐标辅助表!Z:Z,"错误",0),";",_xlfn.XLOOKUP(MOD(A209,1000),[2]怪物武器挂载坐标辅助表!A:A,[2]怪物武器挂载坐标辅助表!E:E,"错误",0),";",_xlfn.XLOOKUP(MOD(A209,1000),[2]怪物武器挂载坐标辅助表!A:A,[2]怪物武器挂载坐标辅助表!F:F,"错误",0)),"")</f>
        <v>-391;-225;5000;0</v>
      </c>
      <c r="G209" s="1">
        <v>1</v>
      </c>
    </row>
    <row r="210" spans="1:7">
      <c r="A210" s="1" t="str">
        <f t="shared" si="9"/>
        <v>1033205</v>
      </c>
      <c r="B210" s="1" t="str">
        <f>CONCATENATE(_xlfn.XLOOKUP(D210,[1]怪物设计!$D$77:$D$136,[1]怪物设计!$U$77:$U$136),"-",E210)</f>
        <v>秃鹫3-205</v>
      </c>
      <c r="D210" s="1">
        <f t="shared" si="10"/>
        <v>1033</v>
      </c>
      <c r="E210" s="1">
        <v>205</v>
      </c>
      <c r="F210" s="17" t="str">
        <f>IF(E210&gt;0,CONCATENATE(_xlfn.XLOOKUP(MOD(A210,1000),[2]怪物武器挂载坐标辅助表!A:A,[2]怪物武器挂载坐标辅助表!C:C,"错误",0)+_xlfn.XLOOKUP(ROUNDDOWN(A210/1000,0),[2]怪物武器挂载坐标辅助表!V:V,[2]怪物武器挂载坐标辅助表!Y:Y,"错误",0),";",_xlfn.XLOOKUP(MOD(A210,1000),[2]怪物武器挂载坐标辅助表!A:A,[2]怪物武器挂载坐标辅助表!D:D,"错误",0)+_xlfn.XLOOKUP(ROUNDDOWN(A210/1000,0),[2]怪物武器挂载坐标辅助表!V:V,[2]怪物武器挂载坐标辅助表!Z:Z,"错误",0),";",_xlfn.XLOOKUP(MOD(A210,1000),[2]怪物武器挂载坐标辅助表!A:A,[2]怪物武器挂载坐标辅助表!E:E,"错误",0),";",_xlfn.XLOOKUP(MOD(A210,1000),[2]怪物武器挂载坐标辅助表!A:A,[2]怪物武器挂载坐标辅助表!F:F,"错误",0)),"")</f>
        <v>-395;30;10000;-10</v>
      </c>
      <c r="G210" s="1">
        <v>1</v>
      </c>
    </row>
    <row r="211" spans="1:7">
      <c r="A211" s="1" t="str">
        <f t="shared" si="9"/>
        <v>1033206</v>
      </c>
      <c r="B211" s="1" t="str">
        <f>CONCATENATE(_xlfn.XLOOKUP(D211,[1]怪物设计!$D$77:$D$136,[1]怪物设计!$U$77:$U$136),"-",E211)</f>
        <v>秃鹫3-206</v>
      </c>
      <c r="D211" s="1">
        <f t="shared" si="10"/>
        <v>1033</v>
      </c>
      <c r="E211" s="1">
        <v>206</v>
      </c>
      <c r="F211" s="17" t="str">
        <f>IF(E211&gt;0,CONCATENATE(_xlfn.XLOOKUP(MOD(A211,1000),[2]怪物武器挂载坐标辅助表!A:A,[2]怪物武器挂载坐标辅助表!C:C,"错误",0)+_xlfn.XLOOKUP(ROUNDDOWN(A211/1000,0),[2]怪物武器挂载坐标辅助表!V:V,[2]怪物武器挂载坐标辅助表!Y:Y,"错误",0),";",_xlfn.XLOOKUP(MOD(A211,1000),[2]怪物武器挂载坐标辅助表!A:A,[2]怪物武器挂载坐标辅助表!D:D,"错误",0)+_xlfn.XLOOKUP(ROUNDDOWN(A211/1000,0),[2]怪物武器挂载坐标辅助表!V:V,[2]怪物武器挂载坐标辅助表!Z:Z,"错误",0),";",_xlfn.XLOOKUP(MOD(A211,1000),[2]怪物武器挂载坐标辅助表!A:A,[2]怪物武器挂载坐标辅助表!E:E,"错误",0),";",_xlfn.XLOOKUP(MOD(A211,1000),[2]怪物武器挂载坐标辅助表!A:A,[2]怪物武器挂载坐标辅助表!F:F,"错误",0)),"")</f>
        <v>-492;-156;7000;150</v>
      </c>
      <c r="G211" s="1">
        <v>1</v>
      </c>
    </row>
    <row r="212" spans="1:7">
      <c r="A212" s="1" t="str">
        <f t="shared" si="9"/>
        <v>1033207</v>
      </c>
      <c r="B212" s="1" t="str">
        <f>CONCATENATE(_xlfn.XLOOKUP(D212,[1]怪物设计!$D$77:$D$136,[1]怪物设计!$U$77:$U$136),"-",E212)</f>
        <v>秃鹫3-207</v>
      </c>
      <c r="D212" s="1">
        <f t="shared" si="10"/>
        <v>1033</v>
      </c>
      <c r="E212" s="1">
        <v>207</v>
      </c>
      <c r="F212" s="17" t="str">
        <f>IF(E212&gt;0,CONCATENATE(_xlfn.XLOOKUP(MOD(A212,1000),[2]怪物武器挂载坐标辅助表!A:A,[2]怪物武器挂载坐标辅助表!C:C,"错误",0)+_xlfn.XLOOKUP(ROUNDDOWN(A212/1000,0),[2]怪物武器挂载坐标辅助表!V:V,[2]怪物武器挂载坐标辅助表!Y:Y,"错误",0),";",_xlfn.XLOOKUP(MOD(A212,1000),[2]怪物武器挂载坐标辅助表!A:A,[2]怪物武器挂载坐标辅助表!D:D,"错误",0)+_xlfn.XLOOKUP(ROUNDDOWN(A212/1000,0),[2]怪物武器挂载坐标辅助表!V:V,[2]怪物武器挂载坐标辅助表!Z:Z,"错误",0),";",_xlfn.XLOOKUP(MOD(A212,1000),[2]怪物武器挂载坐标辅助表!A:A,[2]怪物武器挂载坐标辅助表!E:E,"错误",0),";",_xlfn.XLOOKUP(MOD(A212,1000),[2]怪物武器挂载坐标辅助表!A:A,[2]怪物武器挂载坐标辅助表!F:F,"错误",0)),"")</f>
        <v>-583;-123;10000;15</v>
      </c>
      <c r="G212" s="1">
        <v>1</v>
      </c>
    </row>
    <row r="213" spans="1:7">
      <c r="A213" s="1" t="str">
        <f t="shared" si="9"/>
        <v>1033301</v>
      </c>
      <c r="B213" s="1" t="str">
        <f>CONCATENATE(_xlfn.XLOOKUP(D213,[1]怪物设计!$D$77:$D$136,[1]怪物设计!$U$77:$U$136),"-",E213)</f>
        <v>秃鹫3-301</v>
      </c>
      <c r="D213" s="1">
        <f t="shared" si="10"/>
        <v>1033</v>
      </c>
      <c r="E213" s="1">
        <v>301</v>
      </c>
      <c r="F213" s="17" t="str">
        <f>IF(E213&gt;0,CONCATENATE(_xlfn.XLOOKUP(MOD(A213,1000),[2]怪物武器挂载坐标辅助表!A:A,[2]怪物武器挂载坐标辅助表!C:C,"错误",0)+_xlfn.XLOOKUP(ROUNDDOWN(A213/1000,0),[2]怪物武器挂载坐标辅助表!V:V,[2]怪物武器挂载坐标辅助表!Y:Y,"错误",0),";",_xlfn.XLOOKUP(MOD(A213,1000),[2]怪物武器挂载坐标辅助表!A:A,[2]怪物武器挂载坐标辅助表!D:D,"错误",0)+_xlfn.XLOOKUP(ROUNDDOWN(A213/1000,0),[2]怪物武器挂载坐标辅助表!V:V,[2]怪物武器挂载坐标辅助表!Z:Z,"错误",0),";",_xlfn.XLOOKUP(MOD(A213,1000),[2]怪物武器挂载坐标辅助表!A:A,[2]怪物武器挂载坐标辅助表!E:E,"错误",0),";",_xlfn.XLOOKUP(MOD(A213,1000),[2]怪物武器挂载坐标辅助表!A:A,[2]怪物武器挂载坐标辅助表!F:F,"错误",0)),"")</f>
        <v>-465;47;10000;0</v>
      </c>
      <c r="G213" s="1">
        <v>1</v>
      </c>
    </row>
    <row r="214" spans="1:7">
      <c r="A214" s="1" t="str">
        <f t="shared" si="9"/>
        <v>1033302</v>
      </c>
      <c r="B214" s="1" t="str">
        <f>CONCATENATE(_xlfn.XLOOKUP(D214,[1]怪物设计!$D$77:$D$136,[1]怪物设计!$U$77:$U$136),"-",E214)</f>
        <v>秃鹫3-302</v>
      </c>
      <c r="D214" s="1">
        <f t="shared" si="10"/>
        <v>1033</v>
      </c>
      <c r="E214" s="1">
        <v>302</v>
      </c>
      <c r="F214" s="17" t="str">
        <f>IF(E214&gt;0,CONCATENATE(_xlfn.XLOOKUP(MOD(A214,1000),[2]怪物武器挂载坐标辅助表!A:A,[2]怪物武器挂载坐标辅助表!C:C,"错误",0)+_xlfn.XLOOKUP(ROUNDDOWN(A214/1000,0),[2]怪物武器挂载坐标辅助表!V:V,[2]怪物武器挂载坐标辅助表!Y:Y,"错误",0),";",_xlfn.XLOOKUP(MOD(A214,1000),[2]怪物武器挂载坐标辅助表!A:A,[2]怪物武器挂载坐标辅助表!D:D,"错误",0)+_xlfn.XLOOKUP(ROUNDDOWN(A214/1000,0),[2]怪物武器挂载坐标辅助表!V:V,[2]怪物武器挂载坐标辅助表!Z:Z,"错误",0),";",_xlfn.XLOOKUP(MOD(A214,1000),[2]怪物武器挂载坐标辅助表!A:A,[2]怪物武器挂载坐标辅助表!E:E,"错误",0),";",_xlfn.XLOOKUP(MOD(A214,1000),[2]怪物武器挂载坐标辅助表!A:A,[2]怪物武器挂载坐标辅助表!F:F,"错误",0)),"")</f>
        <v>-502;-37;9000;0</v>
      </c>
      <c r="G214" s="1">
        <v>1</v>
      </c>
    </row>
    <row r="215" spans="1:7">
      <c r="A215" s="1" t="str">
        <f t="shared" si="9"/>
        <v>1033303</v>
      </c>
      <c r="B215" s="1" t="str">
        <f>CONCATENATE(_xlfn.XLOOKUP(D215,[1]怪物设计!$D$77:$D$136,[1]怪物设计!$U$77:$U$136),"-",E215)</f>
        <v>秃鹫3-303</v>
      </c>
      <c r="D215" s="1">
        <f t="shared" si="10"/>
        <v>1033</v>
      </c>
      <c r="E215" s="1">
        <v>303</v>
      </c>
      <c r="F215" s="17" t="str">
        <f>IF(E215&gt;0,CONCATENATE(_xlfn.XLOOKUP(MOD(A215,1000),[2]怪物武器挂载坐标辅助表!A:A,[2]怪物武器挂载坐标辅助表!C:C,"错误",0)+_xlfn.XLOOKUP(ROUNDDOWN(A215/1000,0),[2]怪物武器挂载坐标辅助表!V:V,[2]怪物武器挂载坐标辅助表!Y:Y,"错误",0),";",_xlfn.XLOOKUP(MOD(A215,1000),[2]怪物武器挂载坐标辅助表!A:A,[2]怪物武器挂载坐标辅助表!D:D,"错误",0)+_xlfn.XLOOKUP(ROUNDDOWN(A215/1000,0),[2]怪物武器挂载坐标辅助表!V:V,[2]怪物武器挂载坐标辅助表!Z:Z,"错误",0),";",_xlfn.XLOOKUP(MOD(A215,1000),[2]怪物武器挂载坐标辅助表!A:A,[2]怪物武器挂载坐标辅助表!E:E,"错误",0),";",_xlfn.XLOOKUP(MOD(A215,1000),[2]怪物武器挂载坐标辅助表!A:A,[2]怪物武器挂载坐标辅助表!F:F,"错误",0)),"")</f>
        <v>-436;-56;10000;0</v>
      </c>
      <c r="G215" s="1">
        <v>1</v>
      </c>
    </row>
    <row r="216" spans="1:7">
      <c r="A216" s="1" t="str">
        <f t="shared" si="9"/>
        <v>1033304</v>
      </c>
      <c r="B216" s="1" t="str">
        <f>CONCATENATE(_xlfn.XLOOKUP(D216,[1]怪物设计!$D$77:$D$136,[1]怪物设计!$U$77:$U$136),"-",E216)</f>
        <v>秃鹫3-304</v>
      </c>
      <c r="D216" s="1">
        <f t="shared" si="10"/>
        <v>1033</v>
      </c>
      <c r="E216" s="1">
        <v>304</v>
      </c>
      <c r="F216" s="17" t="str">
        <f>IF(E216&gt;0,CONCATENATE(_xlfn.XLOOKUP(MOD(A216,1000),[2]怪物武器挂载坐标辅助表!A:A,[2]怪物武器挂载坐标辅助表!C:C,"错误",0)+_xlfn.XLOOKUP(ROUNDDOWN(A216/1000,0),[2]怪物武器挂载坐标辅助表!V:V,[2]怪物武器挂载坐标辅助表!Y:Y,"错误",0),";",_xlfn.XLOOKUP(MOD(A216,1000),[2]怪物武器挂载坐标辅助表!A:A,[2]怪物武器挂载坐标辅助表!D:D,"错误",0)+_xlfn.XLOOKUP(ROUNDDOWN(A216/1000,0),[2]怪物武器挂载坐标辅助表!V:V,[2]怪物武器挂载坐标辅助表!Z:Z,"错误",0),";",_xlfn.XLOOKUP(MOD(A216,1000),[2]怪物武器挂载坐标辅助表!A:A,[2]怪物武器挂载坐标辅助表!E:E,"错误",0),";",_xlfn.XLOOKUP(MOD(A216,1000),[2]怪物武器挂载坐标辅助表!A:A,[2]怪物武器挂载坐标辅助表!F:F,"错误",0)),"")</f>
        <v>-639;-85;10000;5</v>
      </c>
      <c r="G216" s="1">
        <v>1</v>
      </c>
    </row>
    <row r="217" spans="1:7">
      <c r="A217" s="1" t="str">
        <f t="shared" si="9"/>
        <v>1033305</v>
      </c>
      <c r="B217" s="1" t="str">
        <f>CONCATENATE(_xlfn.XLOOKUP(D217,[1]怪物设计!$D$77:$D$136,[1]怪物设计!$U$77:$U$136),"-",E217)</f>
        <v>秃鹫3-305</v>
      </c>
      <c r="D217" s="1">
        <f t="shared" si="10"/>
        <v>1033</v>
      </c>
      <c r="E217" s="1">
        <v>305</v>
      </c>
      <c r="F217" s="17" t="str">
        <f>IF(E217&gt;0,CONCATENATE(_xlfn.XLOOKUP(MOD(A217,1000),[2]怪物武器挂载坐标辅助表!A:A,[2]怪物武器挂载坐标辅助表!C:C,"错误",0)+_xlfn.XLOOKUP(ROUNDDOWN(A217/1000,0),[2]怪物武器挂载坐标辅助表!V:V,[2]怪物武器挂载坐标辅助表!Y:Y,"错误",0),";",_xlfn.XLOOKUP(MOD(A217,1000),[2]怪物武器挂载坐标辅助表!A:A,[2]怪物武器挂载坐标辅助表!D:D,"错误",0)+_xlfn.XLOOKUP(ROUNDDOWN(A217/1000,0),[2]怪物武器挂载坐标辅助表!V:V,[2]怪物武器挂载坐标辅助表!Z:Z,"错误",0),";",_xlfn.XLOOKUP(MOD(A217,1000),[2]怪物武器挂载坐标辅助表!A:A,[2]怪物武器挂载坐标辅助表!E:E,"错误",0),";",_xlfn.XLOOKUP(MOD(A217,1000),[2]怪物武器挂载坐标辅助表!A:A,[2]怪物武器挂载坐标辅助表!F:F,"错误",0)),"")</f>
        <v>-592;-227;9000;-25</v>
      </c>
      <c r="G217" s="1">
        <v>1</v>
      </c>
    </row>
    <row r="218" spans="1:7">
      <c r="A218" s="1" t="str">
        <f t="shared" si="9"/>
        <v>1033401</v>
      </c>
      <c r="B218" s="1" t="str">
        <f>CONCATENATE(_xlfn.XLOOKUP(D218,[1]怪物设计!$D$77:$D$136,[1]怪物设计!$U$77:$U$136),"-",E218)</f>
        <v>秃鹫3-401</v>
      </c>
      <c r="D218" s="1">
        <f t="shared" si="10"/>
        <v>1033</v>
      </c>
      <c r="E218" s="1">
        <v>401</v>
      </c>
      <c r="F218" s="17" t="str">
        <f>IF(E218&gt;0,CONCATENATE(_xlfn.XLOOKUP(MOD(A218,1000),[2]怪物武器挂载坐标辅助表!A:A,[2]怪物武器挂载坐标辅助表!C:C,"错误",0)+_xlfn.XLOOKUP(ROUNDDOWN(A218/1000,0),[2]怪物武器挂载坐标辅助表!V:V,[2]怪物武器挂载坐标辅助表!Y:Y,"错误",0),";",_xlfn.XLOOKUP(MOD(A218,1000),[2]怪物武器挂载坐标辅助表!A:A,[2]怪物武器挂载坐标辅助表!D:D,"错误",0)+_xlfn.XLOOKUP(ROUNDDOWN(A218/1000,0),[2]怪物武器挂载坐标辅助表!V:V,[2]怪物武器挂载坐标辅助表!Z:Z,"错误",0),";",_xlfn.XLOOKUP(MOD(A218,1000),[2]怪物武器挂载坐标辅助表!A:A,[2]怪物武器挂载坐标辅助表!E:E,"错误",0),";",_xlfn.XLOOKUP(MOD(A218,1000),[2]怪物武器挂载坐标辅助表!A:A,[2]怪物武器挂载坐标辅助表!F:F,"错误",0)),"")</f>
        <v>-463;-209;10000;0</v>
      </c>
      <c r="G218" s="1">
        <v>1</v>
      </c>
    </row>
    <row r="219" spans="1:7">
      <c r="A219" s="1" t="str">
        <f t="shared" si="9"/>
        <v>1033402</v>
      </c>
      <c r="B219" s="1" t="str">
        <f>CONCATENATE(_xlfn.XLOOKUP(D219,[1]怪物设计!$D$77:$D$136,[1]怪物设计!$U$77:$U$136),"-",E219)</f>
        <v>秃鹫3-402</v>
      </c>
      <c r="D219" s="1">
        <f t="shared" si="10"/>
        <v>1033</v>
      </c>
      <c r="E219" s="1">
        <v>402</v>
      </c>
      <c r="F219" s="17" t="str">
        <f>IF(E219&gt;0,CONCATENATE(_xlfn.XLOOKUP(MOD(A219,1000),[2]怪物武器挂载坐标辅助表!A:A,[2]怪物武器挂载坐标辅助表!C:C,"错误",0)+_xlfn.XLOOKUP(ROUNDDOWN(A219/1000,0),[2]怪物武器挂载坐标辅助表!V:V,[2]怪物武器挂载坐标辅助表!Y:Y,"错误",0),";",_xlfn.XLOOKUP(MOD(A219,1000),[2]怪物武器挂载坐标辅助表!A:A,[2]怪物武器挂载坐标辅助表!D:D,"错误",0)+_xlfn.XLOOKUP(ROUNDDOWN(A219/1000,0),[2]怪物武器挂载坐标辅助表!V:V,[2]怪物武器挂载坐标辅助表!Z:Z,"错误",0),";",_xlfn.XLOOKUP(MOD(A219,1000),[2]怪物武器挂载坐标辅助表!A:A,[2]怪物武器挂载坐标辅助表!E:E,"错误",0),";",_xlfn.XLOOKUP(MOD(A219,1000),[2]怪物武器挂载坐标辅助表!A:A,[2]怪物武器挂载坐标辅助表!F:F,"错误",0)),"")</f>
        <v>-469;-203;10000;0</v>
      </c>
      <c r="G219" s="1">
        <v>1</v>
      </c>
    </row>
    <row r="220" spans="1:7">
      <c r="A220" s="1" t="str">
        <f t="shared" si="9"/>
        <v>1033403</v>
      </c>
      <c r="B220" s="1" t="str">
        <f>CONCATENATE(_xlfn.XLOOKUP(D220,[1]怪物设计!$D$77:$D$136,[1]怪物设计!$U$77:$U$136),"-",E220)</f>
        <v>秃鹫3-403</v>
      </c>
      <c r="D220" s="1">
        <f t="shared" si="10"/>
        <v>1033</v>
      </c>
      <c r="E220" s="1">
        <v>403</v>
      </c>
      <c r="F220" s="17" t="str">
        <f>IF(E220&gt;0,CONCATENATE(_xlfn.XLOOKUP(MOD(A220,1000),[2]怪物武器挂载坐标辅助表!A:A,[2]怪物武器挂载坐标辅助表!C:C,"错误",0)+_xlfn.XLOOKUP(ROUNDDOWN(A220/1000,0),[2]怪物武器挂载坐标辅助表!V:V,[2]怪物武器挂载坐标辅助表!Y:Y,"错误",0),";",_xlfn.XLOOKUP(MOD(A220,1000),[2]怪物武器挂载坐标辅助表!A:A,[2]怪物武器挂载坐标辅助表!D:D,"错误",0)+_xlfn.XLOOKUP(ROUNDDOWN(A220/1000,0),[2]怪物武器挂载坐标辅助表!V:V,[2]怪物武器挂载坐标辅助表!Z:Z,"错误",0),";",_xlfn.XLOOKUP(MOD(A220,1000),[2]怪物武器挂载坐标辅助表!A:A,[2]怪物武器挂载坐标辅助表!E:E,"错误",0),";",_xlfn.XLOOKUP(MOD(A220,1000),[2]怪物武器挂载坐标辅助表!A:A,[2]怪物武器挂载坐标辅助表!F:F,"错误",0)),"")</f>
        <v>-479;-196;10000;0</v>
      </c>
      <c r="G220" s="1">
        <v>1</v>
      </c>
    </row>
    <row r="221" spans="1:7">
      <c r="A221" s="1" t="str">
        <f t="shared" si="9"/>
        <v>1033404</v>
      </c>
      <c r="B221" s="1" t="str">
        <f>CONCATENATE(_xlfn.XLOOKUP(D221,[1]怪物设计!$D$77:$D$136,[1]怪物设计!$U$77:$U$136),"-",E221)</f>
        <v>秃鹫3-404</v>
      </c>
      <c r="D221" s="1">
        <f t="shared" si="10"/>
        <v>1033</v>
      </c>
      <c r="E221" s="1">
        <v>404</v>
      </c>
      <c r="F221" s="17" t="str">
        <f>IF(E221&gt;0,CONCATENATE(_xlfn.XLOOKUP(MOD(A221,1000),[2]怪物武器挂载坐标辅助表!A:A,[2]怪物武器挂载坐标辅助表!C:C,"错误",0)+_xlfn.XLOOKUP(ROUNDDOWN(A221/1000,0),[2]怪物武器挂载坐标辅助表!V:V,[2]怪物武器挂载坐标辅助表!Y:Y,"错误",0),";",_xlfn.XLOOKUP(MOD(A221,1000),[2]怪物武器挂载坐标辅助表!A:A,[2]怪物武器挂载坐标辅助表!D:D,"错误",0)+_xlfn.XLOOKUP(ROUNDDOWN(A221/1000,0),[2]怪物武器挂载坐标辅助表!V:V,[2]怪物武器挂载坐标辅助表!Z:Z,"错误",0),";",_xlfn.XLOOKUP(MOD(A221,1000),[2]怪物武器挂载坐标辅助表!A:A,[2]怪物武器挂载坐标辅助表!E:E,"错误",0),";",_xlfn.XLOOKUP(MOD(A221,1000),[2]怪物武器挂载坐标辅助表!A:A,[2]怪物武器挂载坐标辅助表!F:F,"错误",0)),"")</f>
        <v>-689;-196;10000;0</v>
      </c>
      <c r="G221" s="1">
        <v>1</v>
      </c>
    </row>
    <row r="222" spans="1:7">
      <c r="A222" s="1" t="str">
        <f t="shared" si="9"/>
        <v>1033405</v>
      </c>
      <c r="B222" s="1" t="str">
        <f>CONCATENATE(_xlfn.XLOOKUP(D222,[1]怪物设计!$D$77:$D$136,[1]怪物设计!$U$77:$U$136),"-",E222)</f>
        <v>秃鹫3-405</v>
      </c>
      <c r="D222" s="1">
        <f t="shared" si="10"/>
        <v>1033</v>
      </c>
      <c r="E222" s="1">
        <v>405</v>
      </c>
      <c r="F222" s="17" t="str">
        <f>IF(E222&gt;0,CONCATENATE(_xlfn.XLOOKUP(MOD(A222,1000),[2]怪物武器挂载坐标辅助表!A:A,[2]怪物武器挂载坐标辅助表!C:C,"错误",0)+_xlfn.XLOOKUP(ROUNDDOWN(A222/1000,0),[2]怪物武器挂载坐标辅助表!V:V,[2]怪物武器挂载坐标辅助表!Y:Y,"错误",0),";",_xlfn.XLOOKUP(MOD(A222,1000),[2]怪物武器挂载坐标辅助表!A:A,[2]怪物武器挂载坐标辅助表!D:D,"错误",0)+_xlfn.XLOOKUP(ROUNDDOWN(A222/1000,0),[2]怪物武器挂载坐标辅助表!V:V,[2]怪物武器挂载坐标辅助表!Z:Z,"错误",0),";",_xlfn.XLOOKUP(MOD(A222,1000),[2]怪物武器挂载坐标辅助表!A:A,[2]怪物武器挂载坐标辅助表!E:E,"错误",0),";",_xlfn.XLOOKUP(MOD(A222,1000),[2]怪物武器挂载坐标辅助表!A:A,[2]怪物武器挂载坐标辅助表!F:F,"错误",0)),"")</f>
        <v>-496;-198;10000;0</v>
      </c>
      <c r="G222" s="1">
        <v>1</v>
      </c>
    </row>
    <row r="223" spans="1:7">
      <c r="A223" s="1" t="str">
        <f t="shared" si="9"/>
        <v>1033406</v>
      </c>
      <c r="B223" s="1" t="str">
        <f>CONCATENATE(_xlfn.XLOOKUP(D223,[1]怪物设计!$D$77:$D$136,[1]怪物设计!$U$77:$U$136),"-",E223)</f>
        <v>秃鹫3-406</v>
      </c>
      <c r="D223" s="1">
        <f t="shared" si="10"/>
        <v>1033</v>
      </c>
      <c r="E223" s="1">
        <v>406</v>
      </c>
      <c r="F223" s="17" t="str">
        <f>IF(E223&gt;0,CONCATENATE(_xlfn.XLOOKUP(MOD(A223,1000),[2]怪物武器挂载坐标辅助表!A:A,[2]怪物武器挂载坐标辅助表!C:C,"错误",0)+_xlfn.XLOOKUP(ROUNDDOWN(A223/1000,0),[2]怪物武器挂载坐标辅助表!V:V,[2]怪物武器挂载坐标辅助表!Y:Y,"错误",0),";",_xlfn.XLOOKUP(MOD(A223,1000),[2]怪物武器挂载坐标辅助表!A:A,[2]怪物武器挂载坐标辅助表!D:D,"错误",0)+_xlfn.XLOOKUP(ROUNDDOWN(A223/1000,0),[2]怪物武器挂载坐标辅助表!V:V,[2]怪物武器挂载坐标辅助表!Z:Z,"错误",0),";",_xlfn.XLOOKUP(MOD(A223,1000),[2]怪物武器挂载坐标辅助表!A:A,[2]怪物武器挂载坐标辅助表!E:E,"错误",0),";",_xlfn.XLOOKUP(MOD(A223,1000),[2]怪物武器挂载坐标辅助表!A:A,[2]怪物武器挂载坐标辅助表!F:F,"错误",0)),"")</f>
        <v>-553;-186;8000;30</v>
      </c>
      <c r="G223" s="1">
        <v>1</v>
      </c>
    </row>
    <row r="224" spans="1:7">
      <c r="A224" s="1" t="str">
        <f t="shared" si="9"/>
        <v>1033407</v>
      </c>
      <c r="B224" s="1" t="str">
        <f>CONCATENATE(_xlfn.XLOOKUP(D224,[1]怪物设计!$D$77:$D$136,[1]怪物设计!$U$77:$U$136),"-",E224)</f>
        <v>秃鹫3-407</v>
      </c>
      <c r="D224" s="1">
        <f t="shared" si="10"/>
        <v>1033</v>
      </c>
      <c r="E224" s="1">
        <v>407</v>
      </c>
      <c r="F224" s="17" t="str">
        <f>IF(E224&gt;0,CONCATENATE(_xlfn.XLOOKUP(MOD(A224,1000),[2]怪物武器挂载坐标辅助表!A:A,[2]怪物武器挂载坐标辅助表!C:C,"错误",0)+_xlfn.XLOOKUP(ROUNDDOWN(A224/1000,0),[2]怪物武器挂载坐标辅助表!V:V,[2]怪物武器挂载坐标辅助表!Y:Y,"错误",0),";",_xlfn.XLOOKUP(MOD(A224,1000),[2]怪物武器挂载坐标辅助表!A:A,[2]怪物武器挂载坐标辅助表!D:D,"错误",0)+_xlfn.XLOOKUP(ROUNDDOWN(A224/1000,0),[2]怪物武器挂载坐标辅助表!V:V,[2]怪物武器挂载坐标辅助表!Z:Z,"错误",0),";",_xlfn.XLOOKUP(MOD(A224,1000),[2]怪物武器挂载坐标辅助表!A:A,[2]怪物武器挂载坐标辅助表!E:E,"错误",0),";",_xlfn.XLOOKUP(MOD(A224,1000),[2]怪物武器挂载坐标辅助表!A:A,[2]怪物武器挂载坐标辅助表!F:F,"错误",0)),"")</f>
        <v>-457;-146;10000;-5</v>
      </c>
      <c r="G224" s="1">
        <v>1</v>
      </c>
    </row>
    <row r="225" spans="1:7">
      <c r="A225" s="1" t="str">
        <f t="shared" si="9"/>
        <v>1033408</v>
      </c>
      <c r="B225" s="1" t="str">
        <f>CONCATENATE(_xlfn.XLOOKUP(D225,[1]怪物设计!$D$77:$D$136,[1]怪物设计!$U$77:$U$136),"-",E225)</f>
        <v>秃鹫3-408</v>
      </c>
      <c r="D225" s="1">
        <f t="shared" si="10"/>
        <v>1033</v>
      </c>
      <c r="E225" s="1">
        <v>408</v>
      </c>
      <c r="F225" s="17" t="str">
        <f>IF(E225&gt;0,CONCATENATE(_xlfn.XLOOKUP(MOD(A225,1000),[2]怪物武器挂载坐标辅助表!A:A,[2]怪物武器挂载坐标辅助表!C:C,"错误",0)+_xlfn.XLOOKUP(ROUNDDOWN(A225/1000,0),[2]怪物武器挂载坐标辅助表!V:V,[2]怪物武器挂载坐标辅助表!Y:Y,"错误",0),";",_xlfn.XLOOKUP(MOD(A225,1000),[2]怪物武器挂载坐标辅助表!A:A,[2]怪物武器挂载坐标辅助表!D:D,"错误",0)+_xlfn.XLOOKUP(ROUNDDOWN(A225/1000,0),[2]怪物武器挂载坐标辅助表!V:V,[2]怪物武器挂载坐标辅助表!Z:Z,"错误",0),";",_xlfn.XLOOKUP(MOD(A225,1000),[2]怪物武器挂载坐标辅助表!A:A,[2]怪物武器挂载坐标辅助表!E:E,"错误",0),";",_xlfn.XLOOKUP(MOD(A225,1000),[2]怪物武器挂载坐标辅助表!A:A,[2]怪物武器挂载坐标辅助表!F:F,"错误",0)),"")</f>
        <v>-364;-269;11000;-15</v>
      </c>
      <c r="G225" s="1">
        <v>1</v>
      </c>
    </row>
    <row r="226" spans="1:7">
      <c r="A226" s="1" t="str">
        <f t="shared" si="9"/>
        <v>1033409</v>
      </c>
      <c r="B226" s="1" t="str">
        <f>CONCATENATE(_xlfn.XLOOKUP(D226,[1]怪物设计!$D$77:$D$136,[1]怪物设计!$U$77:$U$136),"-",E226)</f>
        <v>秃鹫3-409</v>
      </c>
      <c r="D226" s="1">
        <f t="shared" si="10"/>
        <v>1033</v>
      </c>
      <c r="E226" s="1">
        <v>409</v>
      </c>
      <c r="F226" s="17" t="str">
        <f>IF(E226&gt;0,CONCATENATE(_xlfn.XLOOKUP(MOD(A226,1000),[2]怪物武器挂载坐标辅助表!A:A,[2]怪物武器挂载坐标辅助表!C:C,"错误",0)+_xlfn.XLOOKUP(ROUNDDOWN(A226/1000,0),[2]怪物武器挂载坐标辅助表!V:V,[2]怪物武器挂载坐标辅助表!Y:Y,"错误",0),";",_xlfn.XLOOKUP(MOD(A226,1000),[2]怪物武器挂载坐标辅助表!A:A,[2]怪物武器挂载坐标辅助表!D:D,"错误",0)+_xlfn.XLOOKUP(ROUNDDOWN(A226/1000,0),[2]怪物武器挂载坐标辅助表!V:V,[2]怪物武器挂载坐标辅助表!Z:Z,"错误",0),";",_xlfn.XLOOKUP(MOD(A226,1000),[2]怪物武器挂载坐标辅助表!A:A,[2]怪物武器挂载坐标辅助表!E:E,"错误",0),";",_xlfn.XLOOKUP(MOD(A226,1000),[2]怪物武器挂载坐标辅助表!A:A,[2]怪物武器挂载坐标辅助表!F:F,"错误",0)),"")</f>
        <v>-568;-118;7500;-15</v>
      </c>
      <c r="G226" s="1">
        <v>1</v>
      </c>
    </row>
    <row r="227" spans="1:7">
      <c r="A227" s="1" t="str">
        <f t="shared" si="9"/>
        <v>1033501</v>
      </c>
      <c r="B227" s="1" t="str">
        <f>CONCATENATE(_xlfn.XLOOKUP(D227,[1]怪物设计!$D$77:$D$136,[1]怪物设计!$U$77:$U$136),"-",E227)</f>
        <v>秃鹫3-501</v>
      </c>
      <c r="D227" s="1">
        <f t="shared" si="10"/>
        <v>1033</v>
      </c>
      <c r="E227" s="1">
        <v>501</v>
      </c>
      <c r="F227" s="17" t="str">
        <f>IF(E227&gt;0,CONCATENATE(_xlfn.XLOOKUP(MOD(A227,1000),[2]怪物武器挂载坐标辅助表!A:A,[2]怪物武器挂载坐标辅助表!C:C,"错误",0)+_xlfn.XLOOKUP(ROUNDDOWN(A227/1000,0),[2]怪物武器挂载坐标辅助表!V:V,[2]怪物武器挂载坐标辅助表!Y:Y,"错误",0),";",_xlfn.XLOOKUP(MOD(A227,1000),[2]怪物武器挂载坐标辅助表!A:A,[2]怪物武器挂载坐标辅助表!D:D,"错误",0)+_xlfn.XLOOKUP(ROUNDDOWN(A227/1000,0),[2]怪物武器挂载坐标辅助表!V:V,[2]怪物武器挂载坐标辅助表!Z:Z,"错误",0),";",_xlfn.XLOOKUP(MOD(A227,1000),[2]怪物武器挂载坐标辅助表!A:A,[2]怪物武器挂载坐标辅助表!E:E,"错误",0),";",_xlfn.XLOOKUP(MOD(A227,1000),[2]怪物武器挂载坐标辅助表!A:A,[2]怪物武器挂载坐标辅助表!F:F,"错误",0)),"")</f>
        <v>-543;-1;11000;45</v>
      </c>
      <c r="G227" s="1">
        <v>1</v>
      </c>
    </row>
    <row r="228" spans="1:7">
      <c r="A228" s="1" t="str">
        <f t="shared" si="9"/>
        <v>1033502</v>
      </c>
      <c r="B228" s="1" t="str">
        <f>CONCATENATE(_xlfn.XLOOKUP(D228,[1]怪物设计!$D$77:$D$136,[1]怪物设计!$U$77:$U$136),"-",E228)</f>
        <v>秃鹫3-502</v>
      </c>
      <c r="D228" s="1">
        <f t="shared" si="10"/>
        <v>1033</v>
      </c>
      <c r="E228" s="1">
        <v>502</v>
      </c>
      <c r="F228" s="17" t="str">
        <f>IF(E228&gt;0,CONCATENATE(_xlfn.XLOOKUP(MOD(A228,1000),[2]怪物武器挂载坐标辅助表!A:A,[2]怪物武器挂载坐标辅助表!C:C,"错误",0)+_xlfn.XLOOKUP(ROUNDDOWN(A228/1000,0),[2]怪物武器挂载坐标辅助表!V:V,[2]怪物武器挂载坐标辅助表!Y:Y,"错误",0),";",_xlfn.XLOOKUP(MOD(A228,1000),[2]怪物武器挂载坐标辅助表!A:A,[2]怪物武器挂载坐标辅助表!D:D,"错误",0)+_xlfn.XLOOKUP(ROUNDDOWN(A228/1000,0),[2]怪物武器挂载坐标辅助表!V:V,[2]怪物武器挂载坐标辅助表!Z:Z,"错误",0),";",_xlfn.XLOOKUP(MOD(A228,1000),[2]怪物武器挂载坐标辅助表!A:A,[2]怪物武器挂载坐标辅助表!E:E,"错误",0),";",_xlfn.XLOOKUP(MOD(A228,1000),[2]怪物武器挂载坐标辅助表!A:A,[2]怪物武器挂载坐标辅助表!F:F,"错误",0)),"")</f>
        <v>-563;-118;8500;0</v>
      </c>
      <c r="G228" s="1">
        <v>1</v>
      </c>
    </row>
    <row r="229" spans="1:7">
      <c r="A229" s="1" t="str">
        <f t="shared" si="9"/>
        <v>1033503</v>
      </c>
      <c r="B229" s="1" t="str">
        <f>CONCATENATE(_xlfn.XLOOKUP(D229,[1]怪物设计!$D$77:$D$136,[1]怪物设计!$U$77:$U$136),"-",E229)</f>
        <v>秃鹫3-503</v>
      </c>
      <c r="D229" s="1">
        <f t="shared" si="10"/>
        <v>1033</v>
      </c>
      <c r="E229" s="1">
        <v>503</v>
      </c>
      <c r="F229" s="17" t="str">
        <f>IF(E229&gt;0,CONCATENATE(_xlfn.XLOOKUP(MOD(A229,1000),[2]怪物武器挂载坐标辅助表!A:A,[2]怪物武器挂载坐标辅助表!C:C,"错误",0)+_xlfn.XLOOKUP(ROUNDDOWN(A229/1000,0),[2]怪物武器挂载坐标辅助表!V:V,[2]怪物武器挂载坐标辅助表!Y:Y,"错误",0),";",_xlfn.XLOOKUP(MOD(A229,1000),[2]怪物武器挂载坐标辅助表!A:A,[2]怪物武器挂载坐标辅助表!D:D,"错误",0)+_xlfn.XLOOKUP(ROUNDDOWN(A229/1000,0),[2]怪物武器挂载坐标辅助表!V:V,[2]怪物武器挂载坐标辅助表!Z:Z,"错误",0),";",_xlfn.XLOOKUP(MOD(A229,1000),[2]怪物武器挂载坐标辅助表!A:A,[2]怪物武器挂载坐标辅助表!E:E,"错误",0),";",_xlfn.XLOOKUP(MOD(A229,1000),[2]怪物武器挂载坐标辅助表!A:A,[2]怪物武器挂载坐标辅助表!F:F,"错误",0)),"")</f>
        <v>-635;-169;10000;-15</v>
      </c>
      <c r="G229" s="1">
        <v>1</v>
      </c>
    </row>
    <row r="230" spans="1:7">
      <c r="A230" s="1" t="str">
        <f t="shared" si="9"/>
        <v>1033504</v>
      </c>
      <c r="B230" s="1" t="str">
        <f>CONCATENATE(_xlfn.XLOOKUP(D230,[1]怪物设计!$D$77:$D$136,[1]怪物设计!$U$77:$U$136),"-",E230)</f>
        <v>秃鹫3-504</v>
      </c>
      <c r="D230" s="1">
        <f t="shared" si="10"/>
        <v>1033</v>
      </c>
      <c r="E230" s="1">
        <v>504</v>
      </c>
      <c r="F230" s="17" t="str">
        <f>IF(E230&gt;0,CONCATENATE(_xlfn.XLOOKUP(MOD(A230,1000),[2]怪物武器挂载坐标辅助表!A:A,[2]怪物武器挂载坐标辅助表!C:C,"错误",0)+_xlfn.XLOOKUP(ROUNDDOWN(A230/1000,0),[2]怪物武器挂载坐标辅助表!V:V,[2]怪物武器挂载坐标辅助表!Y:Y,"错误",0),";",_xlfn.XLOOKUP(MOD(A230,1000),[2]怪物武器挂载坐标辅助表!A:A,[2]怪物武器挂载坐标辅助表!D:D,"错误",0)+_xlfn.XLOOKUP(ROUNDDOWN(A230/1000,0),[2]怪物武器挂载坐标辅助表!V:V,[2]怪物武器挂载坐标辅助表!Z:Z,"错误",0),";",_xlfn.XLOOKUP(MOD(A230,1000),[2]怪物武器挂载坐标辅助表!A:A,[2]怪物武器挂载坐标辅助表!E:E,"错误",0),";",_xlfn.XLOOKUP(MOD(A230,1000),[2]怪物武器挂载坐标辅助表!A:A,[2]怪物武器挂载坐标辅助表!F:F,"错误",0)),"")</f>
        <v>-527;-213;9000;-10</v>
      </c>
      <c r="G230" s="1">
        <v>1</v>
      </c>
    </row>
    <row r="231" spans="1:7">
      <c r="A231" s="1" t="str">
        <f t="shared" si="9"/>
        <v>1033505</v>
      </c>
      <c r="B231" s="1" t="str">
        <f>CONCATENATE(_xlfn.XLOOKUP(D231,[1]怪物设计!$D$77:$D$136,[1]怪物设计!$U$77:$U$136),"-",E231)</f>
        <v>秃鹫3-505</v>
      </c>
      <c r="D231" s="1">
        <f t="shared" si="10"/>
        <v>1033</v>
      </c>
      <c r="E231" s="1">
        <v>505</v>
      </c>
      <c r="F231" s="17" t="str">
        <f>IF(E231&gt;0,CONCATENATE(_xlfn.XLOOKUP(MOD(A231,1000),[2]怪物武器挂载坐标辅助表!A:A,[2]怪物武器挂载坐标辅助表!C:C,"错误",0)+_xlfn.XLOOKUP(ROUNDDOWN(A231/1000,0),[2]怪物武器挂载坐标辅助表!V:V,[2]怪物武器挂载坐标辅助表!Y:Y,"错误",0),";",_xlfn.XLOOKUP(MOD(A231,1000),[2]怪物武器挂载坐标辅助表!A:A,[2]怪物武器挂载坐标辅助表!D:D,"错误",0)+_xlfn.XLOOKUP(ROUNDDOWN(A231/1000,0),[2]怪物武器挂载坐标辅助表!V:V,[2]怪物武器挂载坐标辅助表!Z:Z,"错误",0),";",_xlfn.XLOOKUP(MOD(A231,1000),[2]怪物武器挂载坐标辅助表!A:A,[2]怪物武器挂载坐标辅助表!E:E,"错误",0),";",_xlfn.XLOOKUP(MOD(A231,1000),[2]怪物武器挂载坐标辅助表!A:A,[2]怪物武器挂载坐标辅助表!F:F,"错误",0)),"")</f>
        <v>-634;-217;10000;-5</v>
      </c>
      <c r="G231" s="1">
        <v>1</v>
      </c>
    </row>
    <row r="232" spans="1:7">
      <c r="A232" s="1" t="str">
        <f t="shared" si="9"/>
        <v>1033506</v>
      </c>
      <c r="B232" s="1" t="str">
        <f>CONCATENATE(_xlfn.XLOOKUP(D232,[1]怪物设计!$D$77:$D$136,[1]怪物设计!$U$77:$U$136),"-",E232)</f>
        <v>秃鹫3-506</v>
      </c>
      <c r="D232" s="1">
        <f t="shared" si="10"/>
        <v>1033</v>
      </c>
      <c r="E232" s="1">
        <v>506</v>
      </c>
      <c r="F232" s="17" t="str">
        <f>IF(E232&gt;0,CONCATENATE(_xlfn.XLOOKUP(MOD(A232,1000),[2]怪物武器挂载坐标辅助表!A:A,[2]怪物武器挂载坐标辅助表!C:C,"错误",0)+_xlfn.XLOOKUP(ROUNDDOWN(A232/1000,0),[2]怪物武器挂载坐标辅助表!V:V,[2]怪物武器挂载坐标辅助表!Y:Y,"错误",0),";",_xlfn.XLOOKUP(MOD(A232,1000),[2]怪物武器挂载坐标辅助表!A:A,[2]怪物武器挂载坐标辅助表!D:D,"错误",0)+_xlfn.XLOOKUP(ROUNDDOWN(A232/1000,0),[2]怪物武器挂载坐标辅助表!V:V,[2]怪物武器挂载坐标辅助表!Z:Z,"错误",0),";",_xlfn.XLOOKUP(MOD(A232,1000),[2]怪物武器挂载坐标辅助表!A:A,[2]怪物武器挂载坐标辅助表!E:E,"错误",0),";",_xlfn.XLOOKUP(MOD(A232,1000),[2]怪物武器挂载坐标辅助表!A:A,[2]怪物武器挂载坐标辅助表!F:F,"错误",0)),"")</f>
        <v>-368;-163;8000;0</v>
      </c>
      <c r="G232" s="1">
        <v>1</v>
      </c>
    </row>
    <row r="233" spans="1:7">
      <c r="A233" s="1" t="str">
        <f t="shared" si="9"/>
        <v>1033507</v>
      </c>
      <c r="B233" s="1" t="str">
        <f>CONCATENATE(_xlfn.XLOOKUP(D233,[1]怪物设计!$D$77:$D$136,[1]怪物设计!$U$77:$U$136),"-",E233)</f>
        <v>秃鹫3-507</v>
      </c>
      <c r="D233" s="1">
        <f t="shared" si="10"/>
        <v>1033</v>
      </c>
      <c r="E233" s="1">
        <v>507</v>
      </c>
      <c r="F233" s="17" t="str">
        <f>IF(E233&gt;0,CONCATENATE(_xlfn.XLOOKUP(MOD(A233,1000),[2]怪物武器挂载坐标辅助表!A:A,[2]怪物武器挂载坐标辅助表!C:C,"错误",0)+_xlfn.XLOOKUP(ROUNDDOWN(A233/1000,0),[2]怪物武器挂载坐标辅助表!V:V,[2]怪物武器挂载坐标辅助表!Y:Y,"错误",0),";",_xlfn.XLOOKUP(MOD(A233,1000),[2]怪物武器挂载坐标辅助表!A:A,[2]怪物武器挂载坐标辅助表!D:D,"错误",0)+_xlfn.XLOOKUP(ROUNDDOWN(A233/1000,0),[2]怪物武器挂载坐标辅助表!V:V,[2]怪物武器挂载坐标辅助表!Z:Z,"错误",0),";",_xlfn.XLOOKUP(MOD(A233,1000),[2]怪物武器挂载坐标辅助表!A:A,[2]怪物武器挂载坐标辅助表!E:E,"错误",0),";",_xlfn.XLOOKUP(MOD(A233,1000),[2]怪物武器挂载坐标辅助表!A:A,[2]怪物武器挂载坐标辅助表!F:F,"错误",0)),"")</f>
        <v>-468;-182;10000;5</v>
      </c>
      <c r="G233" s="1">
        <v>1</v>
      </c>
    </row>
    <row r="234" spans="1:7">
      <c r="A234" s="1" t="str">
        <f t="shared" ref="A234:A267" si="11">CONCATENATE(D234,E234)</f>
        <v>1013101</v>
      </c>
      <c r="B234" s="1" t="str">
        <f>CONCATENATE(_xlfn.XLOOKUP(D234,[1]怪物设计!$D$77:$D$136,[1]怪物设计!$U$77:$U$136),"-",E234)</f>
        <v>鳄鱼1-101</v>
      </c>
      <c r="D234" s="1">
        <v>1013</v>
      </c>
      <c r="E234" s="1">
        <v>101</v>
      </c>
      <c r="F234" s="17" t="str">
        <f>IF(E234&gt;0,CONCATENATE(_xlfn.XLOOKUP(MOD(A234,1000),[2]怪物武器挂载坐标辅助表!A:A,[2]怪物武器挂载坐标辅助表!C:C,"错误",0)+_xlfn.XLOOKUP(ROUNDDOWN(A234/1000,0),[2]怪物武器挂载坐标辅助表!V:V,[2]怪物武器挂载坐标辅助表!Y:Y,"错误",0),";",_xlfn.XLOOKUP(MOD(A234,1000),[2]怪物武器挂载坐标辅助表!A:A,[2]怪物武器挂载坐标辅助表!D:D,"错误",0)+_xlfn.XLOOKUP(ROUNDDOWN(A234/1000,0),[2]怪物武器挂载坐标辅助表!V:V,[2]怪物武器挂载坐标辅助表!Z:Z,"错误",0),";",_xlfn.XLOOKUP(MOD(A234,1000),[2]怪物武器挂载坐标辅助表!A:A,[2]怪物武器挂载坐标辅助表!E:E,"错误",0),";",_xlfn.XLOOKUP(MOD(A234,1000),[2]怪物武器挂载坐标辅助表!A:A,[2]怪物武器挂载坐标辅助表!F:F,"错误",0)),"")</f>
        <v>-773;-158;11000;0</v>
      </c>
      <c r="G234" s="1">
        <v>1</v>
      </c>
    </row>
    <row r="235" spans="1:7">
      <c r="A235" s="1" t="str">
        <f t="shared" si="11"/>
        <v>1013102</v>
      </c>
      <c r="B235" s="1" t="str">
        <f>CONCATENATE(_xlfn.XLOOKUP(D235,[1]怪物设计!$D$77:$D$136,[1]怪物设计!$U$77:$U$136),"-",E235)</f>
        <v>鳄鱼1-102</v>
      </c>
      <c r="D235" s="1">
        <f>$D$234</f>
        <v>1013</v>
      </c>
      <c r="E235" s="1">
        <v>102</v>
      </c>
      <c r="F235" s="17" t="str">
        <f>IF(E235&gt;0,CONCATENATE(_xlfn.XLOOKUP(MOD(A235,1000),[2]怪物武器挂载坐标辅助表!A:A,[2]怪物武器挂载坐标辅助表!C:C,"错误",0)+_xlfn.XLOOKUP(ROUNDDOWN(A235/1000,0),[2]怪物武器挂载坐标辅助表!V:V,[2]怪物武器挂载坐标辅助表!Y:Y,"错误",0),";",_xlfn.XLOOKUP(MOD(A235,1000),[2]怪物武器挂载坐标辅助表!A:A,[2]怪物武器挂载坐标辅助表!D:D,"错误",0)+_xlfn.XLOOKUP(ROUNDDOWN(A235/1000,0),[2]怪物武器挂载坐标辅助表!V:V,[2]怪物武器挂载坐标辅助表!Z:Z,"错误",0),";",_xlfn.XLOOKUP(MOD(A235,1000),[2]怪物武器挂载坐标辅助表!A:A,[2]怪物武器挂载坐标辅助表!E:E,"错误",0),";",_xlfn.XLOOKUP(MOD(A235,1000),[2]怪物武器挂载坐标辅助表!A:A,[2]怪物武器挂载坐标辅助表!F:F,"错误",0)),"")</f>
        <v>-636;-173;11000;-10</v>
      </c>
      <c r="G235" s="1">
        <v>1</v>
      </c>
    </row>
    <row r="236" spans="1:7">
      <c r="A236" s="1" t="str">
        <f t="shared" si="11"/>
        <v>1013103</v>
      </c>
      <c r="B236" s="1" t="str">
        <f>CONCATENATE(_xlfn.XLOOKUP(D236,[1]怪物设计!$D$77:$D$136,[1]怪物设计!$U$77:$U$136),"-",E236)</f>
        <v>鳄鱼1-103</v>
      </c>
      <c r="D236" s="1">
        <f t="shared" ref="D236:D245" si="12">$D$234</f>
        <v>1013</v>
      </c>
      <c r="E236" s="1">
        <v>103</v>
      </c>
      <c r="F236" s="17" t="str">
        <f>IF(E236&gt;0,CONCATENATE(_xlfn.XLOOKUP(MOD(A236,1000),[2]怪物武器挂载坐标辅助表!A:A,[2]怪物武器挂载坐标辅助表!C:C,"错误",0)+_xlfn.XLOOKUP(ROUNDDOWN(A236/1000,0),[2]怪物武器挂载坐标辅助表!V:V,[2]怪物武器挂载坐标辅助表!Y:Y,"错误",0),";",_xlfn.XLOOKUP(MOD(A236,1000),[2]怪物武器挂载坐标辅助表!A:A,[2]怪物武器挂载坐标辅助表!D:D,"错误",0)+_xlfn.XLOOKUP(ROUNDDOWN(A236/1000,0),[2]怪物武器挂载坐标辅助表!V:V,[2]怪物武器挂载坐标辅助表!Z:Z,"错误",0),";",_xlfn.XLOOKUP(MOD(A236,1000),[2]怪物武器挂载坐标辅助表!A:A,[2]怪物武器挂载坐标辅助表!E:E,"错误",0),";",_xlfn.XLOOKUP(MOD(A236,1000),[2]怪物武器挂载坐标辅助表!A:A,[2]怪物武器挂载坐标辅助表!F:F,"错误",0)),"")</f>
        <v>-833;-260;10000;-10</v>
      </c>
      <c r="G236" s="1">
        <v>1</v>
      </c>
    </row>
    <row r="237" spans="1:7">
      <c r="A237" s="1" t="str">
        <f t="shared" si="11"/>
        <v>1013104</v>
      </c>
      <c r="B237" s="1" t="str">
        <f>CONCATENATE(_xlfn.XLOOKUP(D237,[1]怪物设计!$D$77:$D$136,[1]怪物设计!$U$77:$U$136),"-",E237)</f>
        <v>鳄鱼1-104</v>
      </c>
      <c r="D237" s="1">
        <f t="shared" si="12"/>
        <v>1013</v>
      </c>
      <c r="E237" s="1">
        <v>104</v>
      </c>
      <c r="F237" s="17" t="str">
        <f>IF(E237&gt;0,CONCATENATE(_xlfn.XLOOKUP(MOD(A237,1000),[2]怪物武器挂载坐标辅助表!A:A,[2]怪物武器挂载坐标辅助表!C:C,"错误",0)+_xlfn.XLOOKUP(ROUNDDOWN(A237/1000,0),[2]怪物武器挂载坐标辅助表!V:V,[2]怪物武器挂载坐标辅助表!Y:Y,"错误",0),";",_xlfn.XLOOKUP(MOD(A237,1000),[2]怪物武器挂载坐标辅助表!A:A,[2]怪物武器挂载坐标辅助表!D:D,"错误",0)+_xlfn.XLOOKUP(ROUNDDOWN(A237/1000,0),[2]怪物武器挂载坐标辅助表!V:V,[2]怪物武器挂载坐标辅助表!Z:Z,"错误",0),";",_xlfn.XLOOKUP(MOD(A237,1000),[2]怪物武器挂载坐标辅助表!A:A,[2]怪物武器挂载坐标辅助表!E:E,"错误",0),";",_xlfn.XLOOKUP(MOD(A237,1000),[2]怪物武器挂载坐标辅助表!A:A,[2]怪物武器挂载坐标辅助表!F:F,"错误",0)),"")</f>
        <v>-777;-161;11000;0</v>
      </c>
      <c r="G237" s="1">
        <v>1</v>
      </c>
    </row>
    <row r="238" spans="1:7">
      <c r="A238" s="1" t="str">
        <f t="shared" si="11"/>
        <v>1013105</v>
      </c>
      <c r="B238" s="1" t="str">
        <f>CONCATENATE(_xlfn.XLOOKUP(D238,[1]怪物设计!$D$77:$D$136,[1]怪物设计!$U$77:$U$136),"-",E238)</f>
        <v>鳄鱼1-105</v>
      </c>
      <c r="D238" s="1">
        <f t="shared" si="12"/>
        <v>1013</v>
      </c>
      <c r="E238" s="1">
        <v>105</v>
      </c>
      <c r="F238" s="17" t="str">
        <f>IF(E238&gt;0,CONCATENATE(_xlfn.XLOOKUP(MOD(A238,1000),[2]怪物武器挂载坐标辅助表!A:A,[2]怪物武器挂载坐标辅助表!C:C,"错误",0)+_xlfn.XLOOKUP(ROUNDDOWN(A238/1000,0),[2]怪物武器挂载坐标辅助表!V:V,[2]怪物武器挂载坐标辅助表!Y:Y,"错误",0),";",_xlfn.XLOOKUP(MOD(A238,1000),[2]怪物武器挂载坐标辅助表!A:A,[2]怪物武器挂载坐标辅助表!D:D,"错误",0)+_xlfn.XLOOKUP(ROUNDDOWN(A238/1000,0),[2]怪物武器挂载坐标辅助表!V:V,[2]怪物武器挂载坐标辅助表!Z:Z,"错误",0),";",_xlfn.XLOOKUP(MOD(A238,1000),[2]怪物武器挂载坐标辅助表!A:A,[2]怪物武器挂载坐标辅助表!E:E,"错误",0),";",_xlfn.XLOOKUP(MOD(A238,1000),[2]怪物武器挂载坐标辅助表!A:A,[2]怪物武器挂载坐标辅助表!F:F,"错误",0)),"")</f>
        <v>-678;-190;10000;0</v>
      </c>
      <c r="G238" s="1">
        <v>1</v>
      </c>
    </row>
    <row r="239" spans="1:7">
      <c r="A239" s="1" t="str">
        <f t="shared" si="11"/>
        <v>1013106</v>
      </c>
      <c r="B239" s="1" t="str">
        <f>CONCATENATE(_xlfn.XLOOKUP(D239,[1]怪物设计!$D$77:$D$136,[1]怪物设计!$U$77:$U$136),"-",E239)</f>
        <v>鳄鱼1-106</v>
      </c>
      <c r="D239" s="1">
        <f t="shared" si="12"/>
        <v>1013</v>
      </c>
      <c r="E239" s="1">
        <v>106</v>
      </c>
      <c r="F239" s="17" t="str">
        <f>IF(E239&gt;0,CONCATENATE(_xlfn.XLOOKUP(MOD(A239,1000),[2]怪物武器挂载坐标辅助表!A:A,[2]怪物武器挂载坐标辅助表!C:C,"错误",0)+_xlfn.XLOOKUP(ROUNDDOWN(A239/1000,0),[2]怪物武器挂载坐标辅助表!V:V,[2]怪物武器挂载坐标辅助表!Y:Y,"错误",0),";",_xlfn.XLOOKUP(MOD(A239,1000),[2]怪物武器挂载坐标辅助表!A:A,[2]怪物武器挂载坐标辅助表!D:D,"错误",0)+_xlfn.XLOOKUP(ROUNDDOWN(A239/1000,0),[2]怪物武器挂载坐标辅助表!V:V,[2]怪物武器挂载坐标辅助表!Z:Z,"错误",0),";",_xlfn.XLOOKUP(MOD(A239,1000),[2]怪物武器挂载坐标辅助表!A:A,[2]怪物武器挂载坐标辅助表!E:E,"错误",0),";",_xlfn.XLOOKUP(MOD(A239,1000),[2]怪物武器挂载坐标辅助表!A:A,[2]怪物武器挂载坐标辅助表!F:F,"错误",0)),"")</f>
        <v>-811;-207;8000;0</v>
      </c>
      <c r="G239" s="1">
        <v>1</v>
      </c>
    </row>
    <row r="240" spans="1:7">
      <c r="A240" s="1" t="str">
        <f t="shared" si="11"/>
        <v>1013201</v>
      </c>
      <c r="B240" s="1" t="str">
        <f>CONCATENATE(_xlfn.XLOOKUP(D240,[1]怪物设计!$D$77:$D$136,[1]怪物设计!$U$77:$U$136),"-",E240)</f>
        <v>鳄鱼1-201</v>
      </c>
      <c r="D240" s="1">
        <f t="shared" si="12"/>
        <v>1013</v>
      </c>
      <c r="E240" s="1">
        <v>201</v>
      </c>
      <c r="F240" s="17" t="str">
        <f>IF(E240&gt;0,CONCATENATE(_xlfn.XLOOKUP(MOD(A240,1000),[2]怪物武器挂载坐标辅助表!A:A,[2]怪物武器挂载坐标辅助表!C:C,"错误",0)+_xlfn.XLOOKUP(ROUNDDOWN(A240/1000,0),[2]怪物武器挂载坐标辅助表!V:V,[2]怪物武器挂载坐标辅助表!Y:Y,"错误",0),";",_xlfn.XLOOKUP(MOD(A240,1000),[2]怪物武器挂载坐标辅助表!A:A,[2]怪物武器挂载坐标辅助表!D:D,"错误",0)+_xlfn.XLOOKUP(ROUNDDOWN(A240/1000,0),[2]怪物武器挂载坐标辅助表!V:V,[2]怪物武器挂载坐标辅助表!Z:Z,"错误",0),";",_xlfn.XLOOKUP(MOD(A240,1000),[2]怪物武器挂载坐标辅助表!A:A,[2]怪物武器挂载坐标辅助表!E:E,"错误",0),";",_xlfn.XLOOKUP(MOD(A240,1000),[2]怪物武器挂载坐标辅助表!A:A,[2]怪物武器挂载坐标辅助表!F:F,"错误",0)),"")</f>
        <v>-609;-114;10000;-25</v>
      </c>
      <c r="G240" s="1">
        <v>1</v>
      </c>
    </row>
    <row r="241" spans="1:7">
      <c r="A241" s="1" t="str">
        <f t="shared" si="11"/>
        <v>1013202</v>
      </c>
      <c r="B241" s="1" t="str">
        <f>CONCATENATE(_xlfn.XLOOKUP(D241,[1]怪物设计!$D$77:$D$136,[1]怪物设计!$U$77:$U$136),"-",E241)</f>
        <v>鳄鱼1-202</v>
      </c>
      <c r="D241" s="1">
        <f t="shared" si="12"/>
        <v>1013</v>
      </c>
      <c r="E241" s="1">
        <v>202</v>
      </c>
      <c r="F241" s="17" t="str">
        <f>IF(E241&gt;0,CONCATENATE(_xlfn.XLOOKUP(MOD(A241,1000),[2]怪物武器挂载坐标辅助表!A:A,[2]怪物武器挂载坐标辅助表!C:C,"错误",0)+_xlfn.XLOOKUP(ROUNDDOWN(A241/1000,0),[2]怪物武器挂载坐标辅助表!V:V,[2]怪物武器挂载坐标辅助表!Y:Y,"错误",0),";",_xlfn.XLOOKUP(MOD(A241,1000),[2]怪物武器挂载坐标辅助表!A:A,[2]怪物武器挂载坐标辅助表!D:D,"错误",0)+_xlfn.XLOOKUP(ROUNDDOWN(A241/1000,0),[2]怪物武器挂载坐标辅助表!V:V,[2]怪物武器挂载坐标辅助表!Z:Z,"错误",0),";",_xlfn.XLOOKUP(MOD(A241,1000),[2]怪物武器挂载坐标辅助表!A:A,[2]怪物武器挂载坐标辅助表!E:E,"错误",0),";",_xlfn.XLOOKUP(MOD(A241,1000),[2]怪物武器挂载坐标辅助表!A:A,[2]怪物武器挂载坐标辅助表!F:F,"错误",0)),"")</f>
        <v>-578;-179;10000;0</v>
      </c>
      <c r="G241" s="1">
        <v>1</v>
      </c>
    </row>
    <row r="242" spans="1:7">
      <c r="A242" s="1" t="str">
        <f t="shared" si="11"/>
        <v>1013203</v>
      </c>
      <c r="B242" s="1" t="str">
        <f>CONCATENATE(_xlfn.XLOOKUP(D242,[1]怪物设计!$D$77:$D$136,[1]怪物设计!$U$77:$U$136),"-",E242)</f>
        <v>鳄鱼1-203</v>
      </c>
      <c r="D242" s="1">
        <f t="shared" si="12"/>
        <v>1013</v>
      </c>
      <c r="E242" s="1">
        <v>203</v>
      </c>
      <c r="F242" s="17" t="str">
        <f>IF(E242&gt;0,CONCATENATE(_xlfn.XLOOKUP(MOD(A242,1000),[2]怪物武器挂载坐标辅助表!A:A,[2]怪物武器挂载坐标辅助表!C:C,"错误",0)+_xlfn.XLOOKUP(ROUNDDOWN(A242/1000,0),[2]怪物武器挂载坐标辅助表!V:V,[2]怪物武器挂载坐标辅助表!Y:Y,"错误",0),";",_xlfn.XLOOKUP(MOD(A242,1000),[2]怪物武器挂载坐标辅助表!A:A,[2]怪物武器挂载坐标辅助表!D:D,"错误",0)+_xlfn.XLOOKUP(ROUNDDOWN(A242/1000,0),[2]怪物武器挂载坐标辅助表!V:V,[2]怪物武器挂载坐标辅助表!Z:Z,"错误",0),";",_xlfn.XLOOKUP(MOD(A242,1000),[2]怪物武器挂载坐标辅助表!A:A,[2]怪物武器挂载坐标辅助表!E:E,"错误",0),";",_xlfn.XLOOKUP(MOD(A242,1000),[2]怪物武器挂载坐标辅助表!A:A,[2]怪物武器挂载坐标辅助表!F:F,"错误",0)),"")</f>
        <v>-621;-209;10000;-10</v>
      </c>
      <c r="G242" s="1">
        <v>1</v>
      </c>
    </row>
    <row r="243" spans="1:7">
      <c r="A243" s="1" t="str">
        <f t="shared" si="11"/>
        <v>1013204</v>
      </c>
      <c r="B243" s="1" t="str">
        <f>CONCATENATE(_xlfn.XLOOKUP(D243,[1]怪物设计!$D$77:$D$136,[1]怪物设计!$U$77:$U$136),"-",E243)</f>
        <v>鳄鱼1-204</v>
      </c>
      <c r="D243" s="1">
        <f t="shared" si="12"/>
        <v>1013</v>
      </c>
      <c r="E243" s="1">
        <v>204</v>
      </c>
      <c r="F243" s="17" t="str">
        <f>IF(E243&gt;0,CONCATENATE(_xlfn.XLOOKUP(MOD(A243,1000),[2]怪物武器挂载坐标辅助表!A:A,[2]怪物武器挂载坐标辅助表!C:C,"错误",0)+_xlfn.XLOOKUP(ROUNDDOWN(A243/1000,0),[2]怪物武器挂载坐标辅助表!V:V,[2]怪物武器挂载坐标辅助表!Y:Y,"错误",0),";",_xlfn.XLOOKUP(MOD(A243,1000),[2]怪物武器挂载坐标辅助表!A:A,[2]怪物武器挂载坐标辅助表!D:D,"错误",0)+_xlfn.XLOOKUP(ROUNDDOWN(A243/1000,0),[2]怪物武器挂载坐标辅助表!V:V,[2]怪物武器挂载坐标辅助表!Z:Z,"错误",0),";",_xlfn.XLOOKUP(MOD(A243,1000),[2]怪物武器挂载坐标辅助表!A:A,[2]怪物武器挂载坐标辅助表!E:E,"错误",0),";",_xlfn.XLOOKUP(MOD(A243,1000),[2]怪物武器挂载坐标辅助表!A:A,[2]怪物武器挂载坐标辅助表!F:F,"错误",0)),"")</f>
        <v>-608;-308;5000;0</v>
      </c>
      <c r="G243" s="1">
        <v>1</v>
      </c>
    </row>
    <row r="244" spans="1:7">
      <c r="A244" s="1" t="str">
        <f t="shared" si="11"/>
        <v>1013205</v>
      </c>
      <c r="B244" s="1" t="str">
        <f>CONCATENATE(_xlfn.XLOOKUP(D244,[1]怪物设计!$D$77:$D$136,[1]怪物设计!$U$77:$U$136),"-",E244)</f>
        <v>鳄鱼1-205</v>
      </c>
      <c r="D244" s="1">
        <f t="shared" si="12"/>
        <v>1013</v>
      </c>
      <c r="E244" s="1">
        <v>205</v>
      </c>
      <c r="F244" s="17" t="str">
        <f>IF(E244&gt;0,CONCATENATE(_xlfn.XLOOKUP(MOD(A244,1000),[2]怪物武器挂载坐标辅助表!A:A,[2]怪物武器挂载坐标辅助表!C:C,"错误",0)+_xlfn.XLOOKUP(ROUNDDOWN(A244/1000,0),[2]怪物武器挂载坐标辅助表!V:V,[2]怪物武器挂载坐标辅助表!Y:Y,"错误",0),";",_xlfn.XLOOKUP(MOD(A244,1000),[2]怪物武器挂载坐标辅助表!A:A,[2]怪物武器挂载坐标辅助表!D:D,"错误",0)+_xlfn.XLOOKUP(ROUNDDOWN(A244/1000,0),[2]怪物武器挂载坐标辅助表!V:V,[2]怪物武器挂载坐标辅助表!Z:Z,"错误",0),";",_xlfn.XLOOKUP(MOD(A244,1000),[2]怪物武器挂载坐标辅助表!A:A,[2]怪物武器挂载坐标辅助表!E:E,"错误",0),";",_xlfn.XLOOKUP(MOD(A244,1000),[2]怪物武器挂载坐标辅助表!A:A,[2]怪物武器挂载坐标辅助表!F:F,"错误",0)),"")</f>
        <v>-612;-53;10000;-10</v>
      </c>
      <c r="G244" s="1">
        <v>1</v>
      </c>
    </row>
    <row r="245" spans="1:7">
      <c r="A245" s="1" t="str">
        <f t="shared" si="11"/>
        <v>1013206</v>
      </c>
      <c r="B245" s="1" t="str">
        <f>CONCATENATE(_xlfn.XLOOKUP(D245,[1]怪物设计!$D$77:$D$136,[1]怪物设计!$U$77:$U$136),"-",E245)</f>
        <v>鳄鱼1-206</v>
      </c>
      <c r="D245" s="1">
        <f t="shared" si="12"/>
        <v>1013</v>
      </c>
      <c r="E245" s="1">
        <v>206</v>
      </c>
      <c r="F245" s="17" t="str">
        <f>IF(E245&gt;0,CONCATENATE(_xlfn.XLOOKUP(MOD(A245,1000),[2]怪物武器挂载坐标辅助表!A:A,[2]怪物武器挂载坐标辅助表!C:C,"错误",0)+_xlfn.XLOOKUP(ROUNDDOWN(A245/1000,0),[2]怪物武器挂载坐标辅助表!V:V,[2]怪物武器挂载坐标辅助表!Y:Y,"错误",0),";",_xlfn.XLOOKUP(MOD(A245,1000),[2]怪物武器挂载坐标辅助表!A:A,[2]怪物武器挂载坐标辅助表!D:D,"错误",0)+_xlfn.XLOOKUP(ROUNDDOWN(A245/1000,0),[2]怪物武器挂载坐标辅助表!V:V,[2]怪物武器挂载坐标辅助表!Z:Z,"错误",0),";",_xlfn.XLOOKUP(MOD(A245,1000),[2]怪物武器挂载坐标辅助表!A:A,[2]怪物武器挂载坐标辅助表!E:E,"错误",0),";",_xlfn.XLOOKUP(MOD(A245,1000),[2]怪物武器挂载坐标辅助表!A:A,[2]怪物武器挂载坐标辅助表!F:F,"错误",0)),"")</f>
        <v>-709;-239;7000;150</v>
      </c>
      <c r="G245" s="1">
        <v>1</v>
      </c>
    </row>
    <row r="246" spans="1:7">
      <c r="A246" s="1" t="str">
        <f t="shared" si="11"/>
        <v>1013207</v>
      </c>
      <c r="B246" s="1" t="str">
        <f>CONCATENATE(_xlfn.XLOOKUP(D246,[1]怪物设计!$D$77:$D$136,[1]怪物设计!$U$77:$U$136),"-",E246)</f>
        <v>鳄鱼1-207</v>
      </c>
      <c r="D246" s="1">
        <f t="shared" ref="D246:D255" si="13">$D$234</f>
        <v>1013</v>
      </c>
      <c r="E246" s="1">
        <v>207</v>
      </c>
      <c r="F246" s="17" t="str">
        <f>IF(E246&gt;0,CONCATENATE(_xlfn.XLOOKUP(MOD(A246,1000),[2]怪物武器挂载坐标辅助表!A:A,[2]怪物武器挂载坐标辅助表!C:C,"错误",0)+_xlfn.XLOOKUP(ROUNDDOWN(A246/1000,0),[2]怪物武器挂载坐标辅助表!V:V,[2]怪物武器挂载坐标辅助表!Y:Y,"错误",0),";",_xlfn.XLOOKUP(MOD(A246,1000),[2]怪物武器挂载坐标辅助表!A:A,[2]怪物武器挂载坐标辅助表!D:D,"错误",0)+_xlfn.XLOOKUP(ROUNDDOWN(A246/1000,0),[2]怪物武器挂载坐标辅助表!V:V,[2]怪物武器挂载坐标辅助表!Z:Z,"错误",0),";",_xlfn.XLOOKUP(MOD(A246,1000),[2]怪物武器挂载坐标辅助表!A:A,[2]怪物武器挂载坐标辅助表!E:E,"错误",0),";",_xlfn.XLOOKUP(MOD(A246,1000),[2]怪物武器挂载坐标辅助表!A:A,[2]怪物武器挂载坐标辅助表!F:F,"错误",0)),"")</f>
        <v>-800;-206;10000;15</v>
      </c>
      <c r="G246" s="1">
        <v>1</v>
      </c>
    </row>
    <row r="247" spans="1:7">
      <c r="A247" s="1" t="str">
        <f t="shared" si="11"/>
        <v>1013301</v>
      </c>
      <c r="B247" s="1" t="str">
        <f>CONCATENATE(_xlfn.XLOOKUP(D247,[1]怪物设计!$D$77:$D$136,[1]怪物设计!$U$77:$U$136),"-",E247)</f>
        <v>鳄鱼1-301</v>
      </c>
      <c r="D247" s="1">
        <f t="shared" si="13"/>
        <v>1013</v>
      </c>
      <c r="E247" s="1">
        <v>301</v>
      </c>
      <c r="F247" s="17" t="str">
        <f>IF(E247&gt;0,CONCATENATE(_xlfn.XLOOKUP(MOD(A247,1000),[2]怪物武器挂载坐标辅助表!A:A,[2]怪物武器挂载坐标辅助表!C:C,"错误",0)+_xlfn.XLOOKUP(ROUNDDOWN(A247/1000,0),[2]怪物武器挂载坐标辅助表!V:V,[2]怪物武器挂载坐标辅助表!Y:Y,"错误",0),";",_xlfn.XLOOKUP(MOD(A247,1000),[2]怪物武器挂载坐标辅助表!A:A,[2]怪物武器挂载坐标辅助表!D:D,"错误",0)+_xlfn.XLOOKUP(ROUNDDOWN(A247/1000,0),[2]怪物武器挂载坐标辅助表!V:V,[2]怪物武器挂载坐标辅助表!Z:Z,"错误",0),";",_xlfn.XLOOKUP(MOD(A247,1000),[2]怪物武器挂载坐标辅助表!A:A,[2]怪物武器挂载坐标辅助表!E:E,"错误",0),";",_xlfn.XLOOKUP(MOD(A247,1000),[2]怪物武器挂载坐标辅助表!A:A,[2]怪物武器挂载坐标辅助表!F:F,"错误",0)),"")</f>
        <v>-682;-36;10000;0</v>
      </c>
      <c r="G247" s="1">
        <v>1</v>
      </c>
    </row>
    <row r="248" spans="1:7">
      <c r="A248" s="1" t="str">
        <f t="shared" si="11"/>
        <v>1013302</v>
      </c>
      <c r="B248" s="1" t="str">
        <f>CONCATENATE(_xlfn.XLOOKUP(D248,[1]怪物设计!$D$77:$D$136,[1]怪物设计!$U$77:$U$136),"-",E248)</f>
        <v>鳄鱼1-302</v>
      </c>
      <c r="D248" s="1">
        <f t="shared" si="13"/>
        <v>1013</v>
      </c>
      <c r="E248" s="1">
        <v>302</v>
      </c>
      <c r="F248" s="17" t="str">
        <f>IF(E248&gt;0,CONCATENATE(_xlfn.XLOOKUP(MOD(A248,1000),[2]怪物武器挂载坐标辅助表!A:A,[2]怪物武器挂载坐标辅助表!C:C,"错误",0)+_xlfn.XLOOKUP(ROUNDDOWN(A248/1000,0),[2]怪物武器挂载坐标辅助表!V:V,[2]怪物武器挂载坐标辅助表!Y:Y,"错误",0),";",_xlfn.XLOOKUP(MOD(A248,1000),[2]怪物武器挂载坐标辅助表!A:A,[2]怪物武器挂载坐标辅助表!D:D,"错误",0)+_xlfn.XLOOKUP(ROUNDDOWN(A248/1000,0),[2]怪物武器挂载坐标辅助表!V:V,[2]怪物武器挂载坐标辅助表!Z:Z,"错误",0),";",_xlfn.XLOOKUP(MOD(A248,1000),[2]怪物武器挂载坐标辅助表!A:A,[2]怪物武器挂载坐标辅助表!E:E,"错误",0),";",_xlfn.XLOOKUP(MOD(A248,1000),[2]怪物武器挂载坐标辅助表!A:A,[2]怪物武器挂载坐标辅助表!F:F,"错误",0)),"")</f>
        <v>-719;-120;9000;0</v>
      </c>
      <c r="G248" s="1">
        <v>1</v>
      </c>
    </row>
    <row r="249" spans="1:7">
      <c r="A249" s="1" t="str">
        <f t="shared" si="11"/>
        <v>1013303</v>
      </c>
      <c r="B249" s="1" t="str">
        <f>CONCATENATE(_xlfn.XLOOKUP(D249,[1]怪物设计!$D$77:$D$136,[1]怪物设计!$U$77:$U$136),"-",E249)</f>
        <v>鳄鱼1-303</v>
      </c>
      <c r="D249" s="1">
        <f t="shared" si="13"/>
        <v>1013</v>
      </c>
      <c r="E249" s="1">
        <v>303</v>
      </c>
      <c r="F249" s="17" t="str">
        <f>IF(E249&gt;0,CONCATENATE(_xlfn.XLOOKUP(MOD(A249,1000),[2]怪物武器挂载坐标辅助表!A:A,[2]怪物武器挂载坐标辅助表!C:C,"错误",0)+_xlfn.XLOOKUP(ROUNDDOWN(A249/1000,0),[2]怪物武器挂载坐标辅助表!V:V,[2]怪物武器挂载坐标辅助表!Y:Y,"错误",0),";",_xlfn.XLOOKUP(MOD(A249,1000),[2]怪物武器挂载坐标辅助表!A:A,[2]怪物武器挂载坐标辅助表!D:D,"错误",0)+_xlfn.XLOOKUP(ROUNDDOWN(A249/1000,0),[2]怪物武器挂载坐标辅助表!V:V,[2]怪物武器挂载坐标辅助表!Z:Z,"错误",0),";",_xlfn.XLOOKUP(MOD(A249,1000),[2]怪物武器挂载坐标辅助表!A:A,[2]怪物武器挂载坐标辅助表!E:E,"错误",0),";",_xlfn.XLOOKUP(MOD(A249,1000),[2]怪物武器挂载坐标辅助表!A:A,[2]怪物武器挂载坐标辅助表!F:F,"错误",0)),"")</f>
        <v>-653;-139;10000;0</v>
      </c>
      <c r="G249" s="1">
        <v>1</v>
      </c>
    </row>
    <row r="250" spans="1:7">
      <c r="A250" s="1" t="str">
        <f t="shared" si="11"/>
        <v>1013304</v>
      </c>
      <c r="B250" s="1" t="str">
        <f>CONCATENATE(_xlfn.XLOOKUP(D250,[1]怪物设计!$D$77:$D$136,[1]怪物设计!$U$77:$U$136),"-",E250)</f>
        <v>鳄鱼1-304</v>
      </c>
      <c r="D250" s="1">
        <f t="shared" si="13"/>
        <v>1013</v>
      </c>
      <c r="E250" s="1">
        <v>304</v>
      </c>
      <c r="F250" s="17" t="str">
        <f>IF(E250&gt;0,CONCATENATE(_xlfn.XLOOKUP(MOD(A250,1000),[2]怪物武器挂载坐标辅助表!A:A,[2]怪物武器挂载坐标辅助表!C:C,"错误",0)+_xlfn.XLOOKUP(ROUNDDOWN(A250/1000,0),[2]怪物武器挂载坐标辅助表!V:V,[2]怪物武器挂载坐标辅助表!Y:Y,"错误",0),";",_xlfn.XLOOKUP(MOD(A250,1000),[2]怪物武器挂载坐标辅助表!A:A,[2]怪物武器挂载坐标辅助表!D:D,"错误",0)+_xlfn.XLOOKUP(ROUNDDOWN(A250/1000,0),[2]怪物武器挂载坐标辅助表!V:V,[2]怪物武器挂载坐标辅助表!Z:Z,"错误",0),";",_xlfn.XLOOKUP(MOD(A250,1000),[2]怪物武器挂载坐标辅助表!A:A,[2]怪物武器挂载坐标辅助表!E:E,"错误",0),";",_xlfn.XLOOKUP(MOD(A250,1000),[2]怪物武器挂载坐标辅助表!A:A,[2]怪物武器挂载坐标辅助表!F:F,"错误",0)),"")</f>
        <v>-856;-168;10000;5</v>
      </c>
      <c r="G250" s="1">
        <v>1</v>
      </c>
    </row>
    <row r="251" spans="1:7">
      <c r="A251" s="1" t="str">
        <f t="shared" si="11"/>
        <v>1013305</v>
      </c>
      <c r="B251" s="1" t="str">
        <f>CONCATENATE(_xlfn.XLOOKUP(D251,[1]怪物设计!$D$77:$D$136,[1]怪物设计!$U$77:$U$136),"-",E251)</f>
        <v>鳄鱼1-305</v>
      </c>
      <c r="D251" s="1">
        <f t="shared" si="13"/>
        <v>1013</v>
      </c>
      <c r="E251" s="1">
        <v>305</v>
      </c>
      <c r="F251" s="17" t="str">
        <f>IF(E251&gt;0,CONCATENATE(_xlfn.XLOOKUP(MOD(A251,1000),[2]怪物武器挂载坐标辅助表!A:A,[2]怪物武器挂载坐标辅助表!C:C,"错误",0)+_xlfn.XLOOKUP(ROUNDDOWN(A251/1000,0),[2]怪物武器挂载坐标辅助表!V:V,[2]怪物武器挂载坐标辅助表!Y:Y,"错误",0),";",_xlfn.XLOOKUP(MOD(A251,1000),[2]怪物武器挂载坐标辅助表!A:A,[2]怪物武器挂载坐标辅助表!D:D,"错误",0)+_xlfn.XLOOKUP(ROUNDDOWN(A251/1000,0),[2]怪物武器挂载坐标辅助表!V:V,[2]怪物武器挂载坐标辅助表!Z:Z,"错误",0),";",_xlfn.XLOOKUP(MOD(A251,1000),[2]怪物武器挂载坐标辅助表!A:A,[2]怪物武器挂载坐标辅助表!E:E,"错误",0),";",_xlfn.XLOOKUP(MOD(A251,1000),[2]怪物武器挂载坐标辅助表!A:A,[2]怪物武器挂载坐标辅助表!F:F,"错误",0)),"")</f>
        <v>-809;-310;9000;-25</v>
      </c>
      <c r="G251" s="1">
        <v>1</v>
      </c>
    </row>
    <row r="252" spans="1:7">
      <c r="A252" s="1" t="str">
        <f t="shared" si="11"/>
        <v>1013401</v>
      </c>
      <c r="B252" s="1" t="str">
        <f>CONCATENATE(_xlfn.XLOOKUP(D252,[1]怪物设计!$D$77:$D$136,[1]怪物设计!$U$77:$U$136),"-",E252)</f>
        <v>鳄鱼1-401</v>
      </c>
      <c r="D252" s="1">
        <f t="shared" si="13"/>
        <v>1013</v>
      </c>
      <c r="E252" s="1">
        <v>401</v>
      </c>
      <c r="F252" s="17" t="str">
        <f>IF(E252&gt;0,CONCATENATE(_xlfn.XLOOKUP(MOD(A252,1000),[2]怪物武器挂载坐标辅助表!A:A,[2]怪物武器挂载坐标辅助表!C:C,"错误",0)+_xlfn.XLOOKUP(ROUNDDOWN(A252/1000,0),[2]怪物武器挂载坐标辅助表!V:V,[2]怪物武器挂载坐标辅助表!Y:Y,"错误",0),";",_xlfn.XLOOKUP(MOD(A252,1000),[2]怪物武器挂载坐标辅助表!A:A,[2]怪物武器挂载坐标辅助表!D:D,"错误",0)+_xlfn.XLOOKUP(ROUNDDOWN(A252/1000,0),[2]怪物武器挂载坐标辅助表!V:V,[2]怪物武器挂载坐标辅助表!Z:Z,"错误",0),";",_xlfn.XLOOKUP(MOD(A252,1000),[2]怪物武器挂载坐标辅助表!A:A,[2]怪物武器挂载坐标辅助表!E:E,"错误",0),";",_xlfn.XLOOKUP(MOD(A252,1000),[2]怪物武器挂载坐标辅助表!A:A,[2]怪物武器挂载坐标辅助表!F:F,"错误",0)),"")</f>
        <v>-680;-292;10000;0</v>
      </c>
      <c r="G252" s="1">
        <v>1</v>
      </c>
    </row>
    <row r="253" spans="1:7">
      <c r="A253" s="1" t="str">
        <f t="shared" si="11"/>
        <v>1013402</v>
      </c>
      <c r="B253" s="1" t="str">
        <f>CONCATENATE(_xlfn.XLOOKUP(D253,[1]怪物设计!$D$77:$D$136,[1]怪物设计!$U$77:$U$136),"-",E253)</f>
        <v>鳄鱼1-402</v>
      </c>
      <c r="D253" s="1">
        <f t="shared" si="13"/>
        <v>1013</v>
      </c>
      <c r="E253" s="1">
        <v>402</v>
      </c>
      <c r="F253" s="17" t="str">
        <f>IF(E253&gt;0,CONCATENATE(_xlfn.XLOOKUP(MOD(A253,1000),[2]怪物武器挂载坐标辅助表!A:A,[2]怪物武器挂载坐标辅助表!C:C,"错误",0)+_xlfn.XLOOKUP(ROUNDDOWN(A253/1000,0),[2]怪物武器挂载坐标辅助表!V:V,[2]怪物武器挂载坐标辅助表!Y:Y,"错误",0),";",_xlfn.XLOOKUP(MOD(A253,1000),[2]怪物武器挂载坐标辅助表!A:A,[2]怪物武器挂载坐标辅助表!D:D,"错误",0)+_xlfn.XLOOKUP(ROUNDDOWN(A253/1000,0),[2]怪物武器挂载坐标辅助表!V:V,[2]怪物武器挂载坐标辅助表!Z:Z,"错误",0),";",_xlfn.XLOOKUP(MOD(A253,1000),[2]怪物武器挂载坐标辅助表!A:A,[2]怪物武器挂载坐标辅助表!E:E,"错误",0),";",_xlfn.XLOOKUP(MOD(A253,1000),[2]怪物武器挂载坐标辅助表!A:A,[2]怪物武器挂载坐标辅助表!F:F,"错误",0)),"")</f>
        <v>-686;-286;10000;0</v>
      </c>
      <c r="G253" s="1">
        <v>1</v>
      </c>
    </row>
    <row r="254" spans="1:7">
      <c r="A254" s="1" t="str">
        <f t="shared" si="11"/>
        <v>1013403</v>
      </c>
      <c r="B254" s="1" t="str">
        <f>CONCATENATE(_xlfn.XLOOKUP(D254,[1]怪物设计!$D$77:$D$136,[1]怪物设计!$U$77:$U$136),"-",E254)</f>
        <v>鳄鱼1-403</v>
      </c>
      <c r="D254" s="1">
        <f t="shared" si="13"/>
        <v>1013</v>
      </c>
      <c r="E254" s="1">
        <v>403</v>
      </c>
      <c r="F254" s="17" t="str">
        <f>IF(E254&gt;0,CONCATENATE(_xlfn.XLOOKUP(MOD(A254,1000),[2]怪物武器挂载坐标辅助表!A:A,[2]怪物武器挂载坐标辅助表!C:C,"错误",0)+_xlfn.XLOOKUP(ROUNDDOWN(A254/1000,0),[2]怪物武器挂载坐标辅助表!V:V,[2]怪物武器挂载坐标辅助表!Y:Y,"错误",0),";",_xlfn.XLOOKUP(MOD(A254,1000),[2]怪物武器挂载坐标辅助表!A:A,[2]怪物武器挂载坐标辅助表!D:D,"错误",0)+_xlfn.XLOOKUP(ROUNDDOWN(A254/1000,0),[2]怪物武器挂载坐标辅助表!V:V,[2]怪物武器挂载坐标辅助表!Z:Z,"错误",0),";",_xlfn.XLOOKUP(MOD(A254,1000),[2]怪物武器挂载坐标辅助表!A:A,[2]怪物武器挂载坐标辅助表!E:E,"错误",0),";",_xlfn.XLOOKUP(MOD(A254,1000),[2]怪物武器挂载坐标辅助表!A:A,[2]怪物武器挂载坐标辅助表!F:F,"错误",0)),"")</f>
        <v>-696;-279;10000;0</v>
      </c>
      <c r="G254" s="1">
        <v>1</v>
      </c>
    </row>
    <row r="255" spans="1:7">
      <c r="A255" s="1" t="str">
        <f t="shared" si="11"/>
        <v>1013404</v>
      </c>
      <c r="B255" s="1" t="str">
        <f>CONCATENATE(_xlfn.XLOOKUP(D255,[1]怪物设计!$D$77:$D$136,[1]怪物设计!$U$77:$U$136),"-",E255)</f>
        <v>鳄鱼1-404</v>
      </c>
      <c r="D255" s="1">
        <f t="shared" si="13"/>
        <v>1013</v>
      </c>
      <c r="E255" s="1">
        <v>404</v>
      </c>
      <c r="F255" s="17" t="str">
        <f>IF(E255&gt;0,CONCATENATE(_xlfn.XLOOKUP(MOD(A255,1000),[2]怪物武器挂载坐标辅助表!A:A,[2]怪物武器挂载坐标辅助表!C:C,"错误",0)+_xlfn.XLOOKUP(ROUNDDOWN(A255/1000,0),[2]怪物武器挂载坐标辅助表!V:V,[2]怪物武器挂载坐标辅助表!Y:Y,"错误",0),";",_xlfn.XLOOKUP(MOD(A255,1000),[2]怪物武器挂载坐标辅助表!A:A,[2]怪物武器挂载坐标辅助表!D:D,"错误",0)+_xlfn.XLOOKUP(ROUNDDOWN(A255/1000,0),[2]怪物武器挂载坐标辅助表!V:V,[2]怪物武器挂载坐标辅助表!Z:Z,"错误",0),";",_xlfn.XLOOKUP(MOD(A255,1000),[2]怪物武器挂载坐标辅助表!A:A,[2]怪物武器挂载坐标辅助表!E:E,"错误",0),";",_xlfn.XLOOKUP(MOD(A255,1000),[2]怪物武器挂载坐标辅助表!A:A,[2]怪物武器挂载坐标辅助表!F:F,"错误",0)),"")</f>
        <v>-906;-279;10000;0</v>
      </c>
      <c r="G255" s="1">
        <v>1</v>
      </c>
    </row>
    <row r="256" spans="1:7">
      <c r="A256" s="1" t="str">
        <f t="shared" si="11"/>
        <v>1013405</v>
      </c>
      <c r="B256" s="1" t="str">
        <f>CONCATENATE(_xlfn.XLOOKUP(D256,[1]怪物设计!$D$77:$D$136,[1]怪物设计!$U$77:$U$136),"-",E256)</f>
        <v>鳄鱼1-405</v>
      </c>
      <c r="D256" s="1">
        <f t="shared" ref="D256:D267" si="14">$D$234</f>
        <v>1013</v>
      </c>
      <c r="E256" s="1">
        <v>405</v>
      </c>
      <c r="F256" s="17" t="str">
        <f>IF(E256&gt;0,CONCATENATE(_xlfn.XLOOKUP(MOD(A256,1000),[2]怪物武器挂载坐标辅助表!A:A,[2]怪物武器挂载坐标辅助表!C:C,"错误",0)+_xlfn.XLOOKUP(ROUNDDOWN(A256/1000,0),[2]怪物武器挂载坐标辅助表!V:V,[2]怪物武器挂载坐标辅助表!Y:Y,"错误",0),";",_xlfn.XLOOKUP(MOD(A256,1000),[2]怪物武器挂载坐标辅助表!A:A,[2]怪物武器挂载坐标辅助表!D:D,"错误",0)+_xlfn.XLOOKUP(ROUNDDOWN(A256/1000,0),[2]怪物武器挂载坐标辅助表!V:V,[2]怪物武器挂载坐标辅助表!Z:Z,"错误",0),";",_xlfn.XLOOKUP(MOD(A256,1000),[2]怪物武器挂载坐标辅助表!A:A,[2]怪物武器挂载坐标辅助表!E:E,"错误",0),";",_xlfn.XLOOKUP(MOD(A256,1000),[2]怪物武器挂载坐标辅助表!A:A,[2]怪物武器挂载坐标辅助表!F:F,"错误",0)),"")</f>
        <v>-713;-281;10000;0</v>
      </c>
      <c r="G256" s="1">
        <v>1</v>
      </c>
    </row>
    <row r="257" spans="1:7">
      <c r="A257" s="1" t="str">
        <f t="shared" si="11"/>
        <v>1013406</v>
      </c>
      <c r="B257" s="1" t="str">
        <f>CONCATENATE(_xlfn.XLOOKUP(D257,[1]怪物设计!$D$77:$D$136,[1]怪物设计!$U$77:$U$136),"-",E257)</f>
        <v>鳄鱼1-406</v>
      </c>
      <c r="D257" s="1">
        <f t="shared" si="14"/>
        <v>1013</v>
      </c>
      <c r="E257" s="1">
        <v>406</v>
      </c>
      <c r="F257" s="17" t="str">
        <f>IF(E257&gt;0,CONCATENATE(_xlfn.XLOOKUP(MOD(A257,1000),[2]怪物武器挂载坐标辅助表!A:A,[2]怪物武器挂载坐标辅助表!C:C,"错误",0)+_xlfn.XLOOKUP(ROUNDDOWN(A257/1000,0),[2]怪物武器挂载坐标辅助表!V:V,[2]怪物武器挂载坐标辅助表!Y:Y,"错误",0),";",_xlfn.XLOOKUP(MOD(A257,1000),[2]怪物武器挂载坐标辅助表!A:A,[2]怪物武器挂载坐标辅助表!D:D,"错误",0)+_xlfn.XLOOKUP(ROUNDDOWN(A257/1000,0),[2]怪物武器挂载坐标辅助表!V:V,[2]怪物武器挂载坐标辅助表!Z:Z,"错误",0),";",_xlfn.XLOOKUP(MOD(A257,1000),[2]怪物武器挂载坐标辅助表!A:A,[2]怪物武器挂载坐标辅助表!E:E,"错误",0),";",_xlfn.XLOOKUP(MOD(A257,1000),[2]怪物武器挂载坐标辅助表!A:A,[2]怪物武器挂载坐标辅助表!F:F,"错误",0)),"")</f>
        <v>-770;-269;8000;30</v>
      </c>
      <c r="G257" s="1">
        <v>1</v>
      </c>
    </row>
    <row r="258" spans="1:7">
      <c r="A258" s="1" t="str">
        <f t="shared" si="11"/>
        <v>1013407</v>
      </c>
      <c r="B258" s="1" t="str">
        <f>CONCATENATE(_xlfn.XLOOKUP(D258,[1]怪物设计!$D$77:$D$136,[1]怪物设计!$U$77:$U$136),"-",E258)</f>
        <v>鳄鱼1-407</v>
      </c>
      <c r="D258" s="1">
        <f t="shared" si="14"/>
        <v>1013</v>
      </c>
      <c r="E258" s="1">
        <v>407</v>
      </c>
      <c r="F258" s="17" t="str">
        <f>IF(E258&gt;0,CONCATENATE(_xlfn.XLOOKUP(MOD(A258,1000),[2]怪物武器挂载坐标辅助表!A:A,[2]怪物武器挂载坐标辅助表!C:C,"错误",0)+_xlfn.XLOOKUP(ROUNDDOWN(A258/1000,0),[2]怪物武器挂载坐标辅助表!V:V,[2]怪物武器挂载坐标辅助表!Y:Y,"错误",0),";",_xlfn.XLOOKUP(MOD(A258,1000),[2]怪物武器挂载坐标辅助表!A:A,[2]怪物武器挂载坐标辅助表!D:D,"错误",0)+_xlfn.XLOOKUP(ROUNDDOWN(A258/1000,0),[2]怪物武器挂载坐标辅助表!V:V,[2]怪物武器挂载坐标辅助表!Z:Z,"错误",0),";",_xlfn.XLOOKUP(MOD(A258,1000),[2]怪物武器挂载坐标辅助表!A:A,[2]怪物武器挂载坐标辅助表!E:E,"错误",0),";",_xlfn.XLOOKUP(MOD(A258,1000),[2]怪物武器挂载坐标辅助表!A:A,[2]怪物武器挂载坐标辅助表!F:F,"错误",0)),"")</f>
        <v>-674;-229;10000;-5</v>
      </c>
      <c r="G258" s="1">
        <v>1</v>
      </c>
    </row>
    <row r="259" spans="1:7">
      <c r="A259" s="1" t="str">
        <f t="shared" si="11"/>
        <v>1013408</v>
      </c>
      <c r="B259" s="1" t="str">
        <f>CONCATENATE(_xlfn.XLOOKUP(D259,[1]怪物设计!$D$77:$D$136,[1]怪物设计!$U$77:$U$136),"-",E259)</f>
        <v>鳄鱼1-408</v>
      </c>
      <c r="D259" s="1">
        <f t="shared" si="14"/>
        <v>1013</v>
      </c>
      <c r="E259" s="1">
        <v>408</v>
      </c>
      <c r="F259" s="17" t="str">
        <f>IF(E259&gt;0,CONCATENATE(_xlfn.XLOOKUP(MOD(A259,1000),[2]怪物武器挂载坐标辅助表!A:A,[2]怪物武器挂载坐标辅助表!C:C,"错误",0)+_xlfn.XLOOKUP(ROUNDDOWN(A259/1000,0),[2]怪物武器挂载坐标辅助表!V:V,[2]怪物武器挂载坐标辅助表!Y:Y,"错误",0),";",_xlfn.XLOOKUP(MOD(A259,1000),[2]怪物武器挂载坐标辅助表!A:A,[2]怪物武器挂载坐标辅助表!D:D,"错误",0)+_xlfn.XLOOKUP(ROUNDDOWN(A259/1000,0),[2]怪物武器挂载坐标辅助表!V:V,[2]怪物武器挂载坐标辅助表!Z:Z,"错误",0),";",_xlfn.XLOOKUP(MOD(A259,1000),[2]怪物武器挂载坐标辅助表!A:A,[2]怪物武器挂载坐标辅助表!E:E,"错误",0),";",_xlfn.XLOOKUP(MOD(A259,1000),[2]怪物武器挂载坐标辅助表!A:A,[2]怪物武器挂载坐标辅助表!F:F,"错误",0)),"")</f>
        <v>-581;-352;11000;-15</v>
      </c>
      <c r="G259" s="1">
        <v>1</v>
      </c>
    </row>
    <row r="260" spans="1:7">
      <c r="A260" s="1" t="str">
        <f t="shared" si="11"/>
        <v>1013409</v>
      </c>
      <c r="B260" s="1" t="str">
        <f>CONCATENATE(_xlfn.XLOOKUP(D260,[1]怪物设计!$D$77:$D$136,[1]怪物设计!$U$77:$U$136),"-",E260)</f>
        <v>鳄鱼1-409</v>
      </c>
      <c r="D260" s="1">
        <f t="shared" si="14"/>
        <v>1013</v>
      </c>
      <c r="E260" s="1">
        <v>409</v>
      </c>
      <c r="F260" s="17" t="str">
        <f>IF(E260&gt;0,CONCATENATE(_xlfn.XLOOKUP(MOD(A260,1000),[2]怪物武器挂载坐标辅助表!A:A,[2]怪物武器挂载坐标辅助表!C:C,"错误",0)+_xlfn.XLOOKUP(ROUNDDOWN(A260/1000,0),[2]怪物武器挂载坐标辅助表!V:V,[2]怪物武器挂载坐标辅助表!Y:Y,"错误",0),";",_xlfn.XLOOKUP(MOD(A260,1000),[2]怪物武器挂载坐标辅助表!A:A,[2]怪物武器挂载坐标辅助表!D:D,"错误",0)+_xlfn.XLOOKUP(ROUNDDOWN(A260/1000,0),[2]怪物武器挂载坐标辅助表!V:V,[2]怪物武器挂载坐标辅助表!Z:Z,"错误",0),";",_xlfn.XLOOKUP(MOD(A260,1000),[2]怪物武器挂载坐标辅助表!A:A,[2]怪物武器挂载坐标辅助表!E:E,"错误",0),";",_xlfn.XLOOKUP(MOD(A260,1000),[2]怪物武器挂载坐标辅助表!A:A,[2]怪物武器挂载坐标辅助表!F:F,"错误",0)),"")</f>
        <v>-785;-201;7500;-15</v>
      </c>
      <c r="G260" s="1">
        <v>1</v>
      </c>
    </row>
    <row r="261" spans="1:7">
      <c r="A261" s="1" t="str">
        <f t="shared" si="11"/>
        <v>1013501</v>
      </c>
      <c r="B261" s="1" t="str">
        <f>CONCATENATE(_xlfn.XLOOKUP(D261,[1]怪物设计!$D$77:$D$136,[1]怪物设计!$U$77:$U$136),"-",E261)</f>
        <v>鳄鱼1-501</v>
      </c>
      <c r="D261" s="1">
        <f t="shared" si="14"/>
        <v>1013</v>
      </c>
      <c r="E261" s="1">
        <v>501</v>
      </c>
      <c r="F261" s="17" t="str">
        <f>IF(E261&gt;0,CONCATENATE(_xlfn.XLOOKUP(MOD(A261,1000),[2]怪物武器挂载坐标辅助表!A:A,[2]怪物武器挂载坐标辅助表!C:C,"错误",0)+_xlfn.XLOOKUP(ROUNDDOWN(A261/1000,0),[2]怪物武器挂载坐标辅助表!V:V,[2]怪物武器挂载坐标辅助表!Y:Y,"错误",0),";",_xlfn.XLOOKUP(MOD(A261,1000),[2]怪物武器挂载坐标辅助表!A:A,[2]怪物武器挂载坐标辅助表!D:D,"错误",0)+_xlfn.XLOOKUP(ROUNDDOWN(A261/1000,0),[2]怪物武器挂载坐标辅助表!V:V,[2]怪物武器挂载坐标辅助表!Z:Z,"错误",0),";",_xlfn.XLOOKUP(MOD(A261,1000),[2]怪物武器挂载坐标辅助表!A:A,[2]怪物武器挂载坐标辅助表!E:E,"错误",0),";",_xlfn.XLOOKUP(MOD(A261,1000),[2]怪物武器挂载坐标辅助表!A:A,[2]怪物武器挂载坐标辅助表!F:F,"错误",0)),"")</f>
        <v>-760;-84;11000;45</v>
      </c>
      <c r="G261" s="1">
        <v>1</v>
      </c>
    </row>
    <row r="262" spans="1:7">
      <c r="A262" s="1" t="str">
        <f t="shared" si="11"/>
        <v>1013502</v>
      </c>
      <c r="B262" s="1" t="str">
        <f>CONCATENATE(_xlfn.XLOOKUP(D262,[1]怪物设计!$D$77:$D$136,[1]怪物设计!$U$77:$U$136),"-",E262)</f>
        <v>鳄鱼1-502</v>
      </c>
      <c r="D262" s="1">
        <f t="shared" si="14"/>
        <v>1013</v>
      </c>
      <c r="E262" s="1">
        <v>502</v>
      </c>
      <c r="F262" s="17" t="str">
        <f>IF(E262&gt;0,CONCATENATE(_xlfn.XLOOKUP(MOD(A262,1000),[2]怪物武器挂载坐标辅助表!A:A,[2]怪物武器挂载坐标辅助表!C:C,"错误",0)+_xlfn.XLOOKUP(ROUNDDOWN(A262/1000,0),[2]怪物武器挂载坐标辅助表!V:V,[2]怪物武器挂载坐标辅助表!Y:Y,"错误",0),";",_xlfn.XLOOKUP(MOD(A262,1000),[2]怪物武器挂载坐标辅助表!A:A,[2]怪物武器挂载坐标辅助表!D:D,"错误",0)+_xlfn.XLOOKUP(ROUNDDOWN(A262/1000,0),[2]怪物武器挂载坐标辅助表!V:V,[2]怪物武器挂载坐标辅助表!Z:Z,"错误",0),";",_xlfn.XLOOKUP(MOD(A262,1000),[2]怪物武器挂载坐标辅助表!A:A,[2]怪物武器挂载坐标辅助表!E:E,"错误",0),";",_xlfn.XLOOKUP(MOD(A262,1000),[2]怪物武器挂载坐标辅助表!A:A,[2]怪物武器挂载坐标辅助表!F:F,"错误",0)),"")</f>
        <v>-780;-201;8500;0</v>
      </c>
      <c r="G262" s="1">
        <v>1</v>
      </c>
    </row>
    <row r="263" spans="1:7">
      <c r="A263" s="1" t="str">
        <f t="shared" si="11"/>
        <v>1013503</v>
      </c>
      <c r="B263" s="1" t="str">
        <f>CONCATENATE(_xlfn.XLOOKUP(D263,[1]怪物设计!$D$77:$D$136,[1]怪物设计!$U$77:$U$136),"-",E263)</f>
        <v>鳄鱼1-503</v>
      </c>
      <c r="D263" s="1">
        <f t="shared" si="14"/>
        <v>1013</v>
      </c>
      <c r="E263" s="1">
        <v>503</v>
      </c>
      <c r="F263" s="17" t="str">
        <f>IF(E263&gt;0,CONCATENATE(_xlfn.XLOOKUP(MOD(A263,1000),[2]怪物武器挂载坐标辅助表!A:A,[2]怪物武器挂载坐标辅助表!C:C,"错误",0)+_xlfn.XLOOKUP(ROUNDDOWN(A263/1000,0),[2]怪物武器挂载坐标辅助表!V:V,[2]怪物武器挂载坐标辅助表!Y:Y,"错误",0),";",_xlfn.XLOOKUP(MOD(A263,1000),[2]怪物武器挂载坐标辅助表!A:A,[2]怪物武器挂载坐标辅助表!D:D,"错误",0)+_xlfn.XLOOKUP(ROUNDDOWN(A263/1000,0),[2]怪物武器挂载坐标辅助表!V:V,[2]怪物武器挂载坐标辅助表!Z:Z,"错误",0),";",_xlfn.XLOOKUP(MOD(A263,1000),[2]怪物武器挂载坐标辅助表!A:A,[2]怪物武器挂载坐标辅助表!E:E,"错误",0),";",_xlfn.XLOOKUP(MOD(A263,1000),[2]怪物武器挂载坐标辅助表!A:A,[2]怪物武器挂载坐标辅助表!F:F,"错误",0)),"")</f>
        <v>-852;-252;10000;-15</v>
      </c>
      <c r="G263" s="1">
        <v>1</v>
      </c>
    </row>
    <row r="264" spans="1:7">
      <c r="A264" s="1" t="str">
        <f t="shared" si="11"/>
        <v>1013504</v>
      </c>
      <c r="B264" s="1" t="str">
        <f>CONCATENATE(_xlfn.XLOOKUP(D264,[1]怪物设计!$D$77:$D$136,[1]怪物设计!$U$77:$U$136),"-",E264)</f>
        <v>鳄鱼1-504</v>
      </c>
      <c r="D264" s="1">
        <f t="shared" si="14"/>
        <v>1013</v>
      </c>
      <c r="E264" s="1">
        <v>504</v>
      </c>
      <c r="F264" s="17" t="str">
        <f>IF(E264&gt;0,CONCATENATE(_xlfn.XLOOKUP(MOD(A264,1000),[2]怪物武器挂载坐标辅助表!A:A,[2]怪物武器挂载坐标辅助表!C:C,"错误",0)+_xlfn.XLOOKUP(ROUNDDOWN(A264/1000,0),[2]怪物武器挂载坐标辅助表!V:V,[2]怪物武器挂载坐标辅助表!Y:Y,"错误",0),";",_xlfn.XLOOKUP(MOD(A264,1000),[2]怪物武器挂载坐标辅助表!A:A,[2]怪物武器挂载坐标辅助表!D:D,"错误",0)+_xlfn.XLOOKUP(ROUNDDOWN(A264/1000,0),[2]怪物武器挂载坐标辅助表!V:V,[2]怪物武器挂载坐标辅助表!Z:Z,"错误",0),";",_xlfn.XLOOKUP(MOD(A264,1000),[2]怪物武器挂载坐标辅助表!A:A,[2]怪物武器挂载坐标辅助表!E:E,"错误",0),";",_xlfn.XLOOKUP(MOD(A264,1000),[2]怪物武器挂载坐标辅助表!A:A,[2]怪物武器挂载坐标辅助表!F:F,"错误",0)),"")</f>
        <v>-744;-296;9000;-10</v>
      </c>
      <c r="G264" s="1">
        <v>1</v>
      </c>
    </row>
    <row r="265" spans="1:7">
      <c r="A265" s="1" t="str">
        <f t="shared" si="11"/>
        <v>1013505</v>
      </c>
      <c r="B265" s="1" t="str">
        <f>CONCATENATE(_xlfn.XLOOKUP(D265,[1]怪物设计!$D$77:$D$136,[1]怪物设计!$U$77:$U$136),"-",E265)</f>
        <v>鳄鱼1-505</v>
      </c>
      <c r="D265" s="1">
        <f t="shared" si="14"/>
        <v>1013</v>
      </c>
      <c r="E265" s="1">
        <v>505</v>
      </c>
      <c r="F265" s="17" t="str">
        <f>IF(E265&gt;0,CONCATENATE(_xlfn.XLOOKUP(MOD(A265,1000),[2]怪物武器挂载坐标辅助表!A:A,[2]怪物武器挂载坐标辅助表!C:C,"错误",0)+_xlfn.XLOOKUP(ROUNDDOWN(A265/1000,0),[2]怪物武器挂载坐标辅助表!V:V,[2]怪物武器挂载坐标辅助表!Y:Y,"错误",0),";",_xlfn.XLOOKUP(MOD(A265,1000),[2]怪物武器挂载坐标辅助表!A:A,[2]怪物武器挂载坐标辅助表!D:D,"错误",0)+_xlfn.XLOOKUP(ROUNDDOWN(A265/1000,0),[2]怪物武器挂载坐标辅助表!V:V,[2]怪物武器挂载坐标辅助表!Z:Z,"错误",0),";",_xlfn.XLOOKUP(MOD(A265,1000),[2]怪物武器挂载坐标辅助表!A:A,[2]怪物武器挂载坐标辅助表!E:E,"错误",0),";",_xlfn.XLOOKUP(MOD(A265,1000),[2]怪物武器挂载坐标辅助表!A:A,[2]怪物武器挂载坐标辅助表!F:F,"错误",0)),"")</f>
        <v>-851;-300;10000;-5</v>
      </c>
      <c r="G265" s="1">
        <v>1</v>
      </c>
    </row>
    <row r="266" spans="1:7">
      <c r="A266" s="1" t="str">
        <f t="shared" si="11"/>
        <v>1013506</v>
      </c>
      <c r="B266" s="1" t="str">
        <f>CONCATENATE(_xlfn.XLOOKUP(D266,[1]怪物设计!$D$77:$D$136,[1]怪物设计!$U$77:$U$136),"-",E266)</f>
        <v>鳄鱼1-506</v>
      </c>
      <c r="D266" s="1">
        <f t="shared" si="14"/>
        <v>1013</v>
      </c>
      <c r="E266" s="1">
        <v>506</v>
      </c>
      <c r="F266" s="17" t="str">
        <f>IF(E266&gt;0,CONCATENATE(_xlfn.XLOOKUP(MOD(A266,1000),[2]怪物武器挂载坐标辅助表!A:A,[2]怪物武器挂载坐标辅助表!C:C,"错误",0)+_xlfn.XLOOKUP(ROUNDDOWN(A266/1000,0),[2]怪物武器挂载坐标辅助表!V:V,[2]怪物武器挂载坐标辅助表!Y:Y,"错误",0),";",_xlfn.XLOOKUP(MOD(A266,1000),[2]怪物武器挂载坐标辅助表!A:A,[2]怪物武器挂载坐标辅助表!D:D,"错误",0)+_xlfn.XLOOKUP(ROUNDDOWN(A266/1000,0),[2]怪物武器挂载坐标辅助表!V:V,[2]怪物武器挂载坐标辅助表!Z:Z,"错误",0),";",_xlfn.XLOOKUP(MOD(A266,1000),[2]怪物武器挂载坐标辅助表!A:A,[2]怪物武器挂载坐标辅助表!E:E,"错误",0),";",_xlfn.XLOOKUP(MOD(A266,1000),[2]怪物武器挂载坐标辅助表!A:A,[2]怪物武器挂载坐标辅助表!F:F,"错误",0)),"")</f>
        <v>-585;-246;8000;0</v>
      </c>
      <c r="G266" s="1">
        <v>1</v>
      </c>
    </row>
    <row r="267" spans="1:7">
      <c r="A267" s="1" t="str">
        <f t="shared" si="11"/>
        <v>1013507</v>
      </c>
      <c r="B267" s="1" t="str">
        <f>CONCATENATE(_xlfn.XLOOKUP(D267,[1]怪物设计!$D$77:$D$136,[1]怪物设计!$U$77:$U$136),"-",E267)</f>
        <v>鳄鱼1-507</v>
      </c>
      <c r="D267" s="1">
        <f t="shared" si="14"/>
        <v>1013</v>
      </c>
      <c r="E267" s="1">
        <v>507</v>
      </c>
      <c r="F267" s="17" t="str">
        <f>IF(E267&gt;0,CONCATENATE(_xlfn.XLOOKUP(MOD(A267,1000),[2]怪物武器挂载坐标辅助表!A:A,[2]怪物武器挂载坐标辅助表!C:C,"错误",0)+_xlfn.XLOOKUP(ROUNDDOWN(A267/1000,0),[2]怪物武器挂载坐标辅助表!V:V,[2]怪物武器挂载坐标辅助表!Y:Y,"错误",0),";",_xlfn.XLOOKUP(MOD(A267,1000),[2]怪物武器挂载坐标辅助表!A:A,[2]怪物武器挂载坐标辅助表!D:D,"错误",0)+_xlfn.XLOOKUP(ROUNDDOWN(A267/1000,0),[2]怪物武器挂载坐标辅助表!V:V,[2]怪物武器挂载坐标辅助表!Z:Z,"错误",0),";",_xlfn.XLOOKUP(MOD(A267,1000),[2]怪物武器挂载坐标辅助表!A:A,[2]怪物武器挂载坐标辅助表!E:E,"错误",0),";",_xlfn.XLOOKUP(MOD(A267,1000),[2]怪物武器挂载坐标辅助表!A:A,[2]怪物武器挂载坐标辅助表!F:F,"错误",0)),"")</f>
        <v>-685;-265;10000;5</v>
      </c>
      <c r="G267" s="1">
        <v>1</v>
      </c>
    </row>
    <row r="268" spans="1:7">
      <c r="A268" s="1" t="str">
        <f t="shared" ref="A265:A331" si="15">CONCATENATE(D268,E268)</f>
        <v>1021101</v>
      </c>
      <c r="B268" s="1" t="str">
        <f>CONCATENATE(_xlfn.XLOOKUP(D268,[1]怪物设计!$D$77:$D$136,[1]怪物设计!$U$77:$U$136),"-",E268)</f>
        <v>鳄鱼2-101</v>
      </c>
      <c r="D268" s="1">
        <v>1021</v>
      </c>
      <c r="E268" s="1">
        <v>101</v>
      </c>
      <c r="F268" s="17" t="str">
        <f>IF(E268&gt;0,CONCATENATE(_xlfn.XLOOKUP(MOD(A268,1000),[2]怪物武器挂载坐标辅助表!A:A,[2]怪物武器挂载坐标辅助表!C:C,"错误",0)+_xlfn.XLOOKUP(ROUNDDOWN(A268/1000,0),[2]怪物武器挂载坐标辅助表!V:V,[2]怪物武器挂载坐标辅助表!Y:Y,"错误",0),";",_xlfn.XLOOKUP(MOD(A268,1000),[2]怪物武器挂载坐标辅助表!A:A,[2]怪物武器挂载坐标辅助表!D:D,"错误",0)+_xlfn.XLOOKUP(ROUNDDOWN(A268/1000,0),[2]怪物武器挂载坐标辅助表!V:V,[2]怪物武器挂载坐标辅助表!Z:Z,"错误",0),";",_xlfn.XLOOKUP(MOD(A268,1000),[2]怪物武器挂载坐标辅助表!A:A,[2]怪物武器挂载坐标辅助表!E:E,"错误",0),";",_xlfn.XLOOKUP(MOD(A268,1000),[2]怪物武器挂载坐标辅助表!A:A,[2]怪物武器挂载坐标辅助表!F:F,"错误",0)),"")</f>
        <v>-773;-158;11000;0</v>
      </c>
      <c r="G268" s="1">
        <v>1</v>
      </c>
    </row>
    <row r="269" spans="1:7">
      <c r="A269" s="1" t="str">
        <f t="shared" si="15"/>
        <v>1021102</v>
      </c>
      <c r="B269" s="1" t="str">
        <f>CONCATENATE(_xlfn.XLOOKUP(D269,[1]怪物设计!$D$77:$D$136,[1]怪物设计!$U$77:$U$136),"-",E269)</f>
        <v>鳄鱼2-102</v>
      </c>
      <c r="D269" s="1">
        <f>D268</f>
        <v>1021</v>
      </c>
      <c r="E269" s="1">
        <v>102</v>
      </c>
      <c r="F269" s="17" t="str">
        <f>IF(E269&gt;0,CONCATENATE(_xlfn.XLOOKUP(MOD(A269,1000),[2]怪物武器挂载坐标辅助表!A:A,[2]怪物武器挂载坐标辅助表!C:C,"错误",0)+_xlfn.XLOOKUP(ROUNDDOWN(A269/1000,0),[2]怪物武器挂载坐标辅助表!V:V,[2]怪物武器挂载坐标辅助表!Y:Y,"错误",0),";",_xlfn.XLOOKUP(MOD(A269,1000),[2]怪物武器挂载坐标辅助表!A:A,[2]怪物武器挂载坐标辅助表!D:D,"错误",0)+_xlfn.XLOOKUP(ROUNDDOWN(A269/1000,0),[2]怪物武器挂载坐标辅助表!V:V,[2]怪物武器挂载坐标辅助表!Z:Z,"错误",0),";",_xlfn.XLOOKUP(MOD(A269,1000),[2]怪物武器挂载坐标辅助表!A:A,[2]怪物武器挂载坐标辅助表!E:E,"错误",0),";",_xlfn.XLOOKUP(MOD(A269,1000),[2]怪物武器挂载坐标辅助表!A:A,[2]怪物武器挂载坐标辅助表!F:F,"错误",0)),"")</f>
        <v>-636;-173;11000;-10</v>
      </c>
      <c r="G269" s="1">
        <v>1</v>
      </c>
    </row>
    <row r="270" spans="1:7">
      <c r="A270" s="1" t="str">
        <f t="shared" si="15"/>
        <v>1021103</v>
      </c>
      <c r="B270" s="1" t="str">
        <f>CONCATENATE(_xlfn.XLOOKUP(D270,[1]怪物设计!$D$77:$D$136,[1]怪物设计!$U$77:$U$136),"-",E270)</f>
        <v>鳄鱼2-103</v>
      </c>
      <c r="D270" s="1">
        <f t="shared" ref="D270:D301" si="16">D269</f>
        <v>1021</v>
      </c>
      <c r="E270" s="1">
        <v>103</v>
      </c>
      <c r="F270" s="17" t="str">
        <f>IF(E270&gt;0,CONCATENATE(_xlfn.XLOOKUP(MOD(A270,1000),[2]怪物武器挂载坐标辅助表!A:A,[2]怪物武器挂载坐标辅助表!C:C,"错误",0)+_xlfn.XLOOKUP(ROUNDDOWN(A270/1000,0),[2]怪物武器挂载坐标辅助表!V:V,[2]怪物武器挂载坐标辅助表!Y:Y,"错误",0),";",_xlfn.XLOOKUP(MOD(A270,1000),[2]怪物武器挂载坐标辅助表!A:A,[2]怪物武器挂载坐标辅助表!D:D,"错误",0)+_xlfn.XLOOKUP(ROUNDDOWN(A270/1000,0),[2]怪物武器挂载坐标辅助表!V:V,[2]怪物武器挂载坐标辅助表!Z:Z,"错误",0),";",_xlfn.XLOOKUP(MOD(A270,1000),[2]怪物武器挂载坐标辅助表!A:A,[2]怪物武器挂载坐标辅助表!E:E,"错误",0),";",_xlfn.XLOOKUP(MOD(A270,1000),[2]怪物武器挂载坐标辅助表!A:A,[2]怪物武器挂载坐标辅助表!F:F,"错误",0)),"")</f>
        <v>-833;-260;10000;-10</v>
      </c>
      <c r="G270" s="1">
        <v>1</v>
      </c>
    </row>
    <row r="271" spans="1:7">
      <c r="A271" s="1" t="str">
        <f t="shared" si="15"/>
        <v>1021104</v>
      </c>
      <c r="B271" s="1" t="str">
        <f>CONCATENATE(_xlfn.XLOOKUP(D271,[1]怪物设计!$D$77:$D$136,[1]怪物设计!$U$77:$U$136),"-",E271)</f>
        <v>鳄鱼2-104</v>
      </c>
      <c r="D271" s="1">
        <f t="shared" si="16"/>
        <v>1021</v>
      </c>
      <c r="E271" s="1">
        <v>104</v>
      </c>
      <c r="F271" s="17" t="str">
        <f>IF(E271&gt;0,CONCATENATE(_xlfn.XLOOKUP(MOD(A271,1000),[2]怪物武器挂载坐标辅助表!A:A,[2]怪物武器挂载坐标辅助表!C:C,"错误",0)+_xlfn.XLOOKUP(ROUNDDOWN(A271/1000,0),[2]怪物武器挂载坐标辅助表!V:V,[2]怪物武器挂载坐标辅助表!Y:Y,"错误",0),";",_xlfn.XLOOKUP(MOD(A271,1000),[2]怪物武器挂载坐标辅助表!A:A,[2]怪物武器挂载坐标辅助表!D:D,"错误",0)+_xlfn.XLOOKUP(ROUNDDOWN(A271/1000,0),[2]怪物武器挂载坐标辅助表!V:V,[2]怪物武器挂载坐标辅助表!Z:Z,"错误",0),";",_xlfn.XLOOKUP(MOD(A271,1000),[2]怪物武器挂载坐标辅助表!A:A,[2]怪物武器挂载坐标辅助表!E:E,"错误",0),";",_xlfn.XLOOKUP(MOD(A271,1000),[2]怪物武器挂载坐标辅助表!A:A,[2]怪物武器挂载坐标辅助表!F:F,"错误",0)),"")</f>
        <v>-777;-161;11000;0</v>
      </c>
      <c r="G271" s="1">
        <v>1</v>
      </c>
    </row>
    <row r="272" spans="1:7">
      <c r="A272" s="1" t="str">
        <f t="shared" si="15"/>
        <v>1021105</v>
      </c>
      <c r="B272" s="1" t="str">
        <f>CONCATENATE(_xlfn.XLOOKUP(D272,[1]怪物设计!$D$77:$D$136,[1]怪物设计!$U$77:$U$136),"-",E272)</f>
        <v>鳄鱼2-105</v>
      </c>
      <c r="D272" s="1">
        <f t="shared" si="16"/>
        <v>1021</v>
      </c>
      <c r="E272" s="1">
        <v>105</v>
      </c>
      <c r="F272" s="17" t="str">
        <f>IF(E272&gt;0,CONCATENATE(_xlfn.XLOOKUP(MOD(A272,1000),[2]怪物武器挂载坐标辅助表!A:A,[2]怪物武器挂载坐标辅助表!C:C,"错误",0)+_xlfn.XLOOKUP(ROUNDDOWN(A272/1000,0),[2]怪物武器挂载坐标辅助表!V:V,[2]怪物武器挂载坐标辅助表!Y:Y,"错误",0),";",_xlfn.XLOOKUP(MOD(A272,1000),[2]怪物武器挂载坐标辅助表!A:A,[2]怪物武器挂载坐标辅助表!D:D,"错误",0)+_xlfn.XLOOKUP(ROUNDDOWN(A272/1000,0),[2]怪物武器挂载坐标辅助表!V:V,[2]怪物武器挂载坐标辅助表!Z:Z,"错误",0),";",_xlfn.XLOOKUP(MOD(A272,1000),[2]怪物武器挂载坐标辅助表!A:A,[2]怪物武器挂载坐标辅助表!E:E,"错误",0),";",_xlfn.XLOOKUP(MOD(A272,1000),[2]怪物武器挂载坐标辅助表!A:A,[2]怪物武器挂载坐标辅助表!F:F,"错误",0)),"")</f>
        <v>-678;-190;10000;0</v>
      </c>
      <c r="G272" s="1">
        <v>1</v>
      </c>
    </row>
    <row r="273" spans="1:7">
      <c r="A273" s="1" t="str">
        <f t="shared" si="15"/>
        <v>1021106</v>
      </c>
      <c r="B273" s="1" t="str">
        <f>CONCATENATE(_xlfn.XLOOKUP(D273,[1]怪物设计!$D$77:$D$136,[1]怪物设计!$U$77:$U$136),"-",E273)</f>
        <v>鳄鱼2-106</v>
      </c>
      <c r="D273" s="1">
        <f t="shared" si="16"/>
        <v>1021</v>
      </c>
      <c r="E273" s="1">
        <v>106</v>
      </c>
      <c r="F273" s="17" t="str">
        <f>IF(E273&gt;0,CONCATENATE(_xlfn.XLOOKUP(MOD(A273,1000),[2]怪物武器挂载坐标辅助表!A:A,[2]怪物武器挂载坐标辅助表!C:C,"错误",0)+_xlfn.XLOOKUP(ROUNDDOWN(A273/1000,0),[2]怪物武器挂载坐标辅助表!V:V,[2]怪物武器挂载坐标辅助表!Y:Y,"错误",0),";",_xlfn.XLOOKUP(MOD(A273,1000),[2]怪物武器挂载坐标辅助表!A:A,[2]怪物武器挂载坐标辅助表!D:D,"错误",0)+_xlfn.XLOOKUP(ROUNDDOWN(A273/1000,0),[2]怪物武器挂载坐标辅助表!V:V,[2]怪物武器挂载坐标辅助表!Z:Z,"错误",0),";",_xlfn.XLOOKUP(MOD(A273,1000),[2]怪物武器挂载坐标辅助表!A:A,[2]怪物武器挂载坐标辅助表!E:E,"错误",0),";",_xlfn.XLOOKUP(MOD(A273,1000),[2]怪物武器挂载坐标辅助表!A:A,[2]怪物武器挂载坐标辅助表!F:F,"错误",0)),"")</f>
        <v>-811;-207;8000;0</v>
      </c>
      <c r="G273" s="1">
        <v>1</v>
      </c>
    </row>
    <row r="274" spans="1:7">
      <c r="A274" s="1" t="str">
        <f t="shared" si="15"/>
        <v>1021201</v>
      </c>
      <c r="B274" s="1" t="str">
        <f>CONCATENATE(_xlfn.XLOOKUP(D274,[1]怪物设计!$D$77:$D$136,[1]怪物设计!$U$77:$U$136),"-",E274)</f>
        <v>鳄鱼2-201</v>
      </c>
      <c r="D274" s="1">
        <f t="shared" si="16"/>
        <v>1021</v>
      </c>
      <c r="E274" s="1">
        <v>201</v>
      </c>
      <c r="F274" s="17" t="str">
        <f>IF(E274&gt;0,CONCATENATE(_xlfn.XLOOKUP(MOD(A274,1000),[2]怪物武器挂载坐标辅助表!A:A,[2]怪物武器挂载坐标辅助表!C:C,"错误",0)+_xlfn.XLOOKUP(ROUNDDOWN(A274/1000,0),[2]怪物武器挂载坐标辅助表!V:V,[2]怪物武器挂载坐标辅助表!Y:Y,"错误",0),";",_xlfn.XLOOKUP(MOD(A274,1000),[2]怪物武器挂载坐标辅助表!A:A,[2]怪物武器挂载坐标辅助表!D:D,"错误",0)+_xlfn.XLOOKUP(ROUNDDOWN(A274/1000,0),[2]怪物武器挂载坐标辅助表!V:V,[2]怪物武器挂载坐标辅助表!Z:Z,"错误",0),";",_xlfn.XLOOKUP(MOD(A274,1000),[2]怪物武器挂载坐标辅助表!A:A,[2]怪物武器挂载坐标辅助表!E:E,"错误",0),";",_xlfn.XLOOKUP(MOD(A274,1000),[2]怪物武器挂载坐标辅助表!A:A,[2]怪物武器挂载坐标辅助表!F:F,"错误",0)),"")</f>
        <v>-609;-114;10000;-25</v>
      </c>
      <c r="G274" s="1">
        <v>1</v>
      </c>
    </row>
    <row r="275" spans="1:7">
      <c r="A275" s="1" t="str">
        <f t="shared" si="15"/>
        <v>1021202</v>
      </c>
      <c r="B275" s="1" t="str">
        <f>CONCATENATE(_xlfn.XLOOKUP(D275,[1]怪物设计!$D$77:$D$136,[1]怪物设计!$U$77:$U$136),"-",E275)</f>
        <v>鳄鱼2-202</v>
      </c>
      <c r="D275" s="1">
        <f t="shared" si="16"/>
        <v>1021</v>
      </c>
      <c r="E275" s="1">
        <v>202</v>
      </c>
      <c r="F275" s="17" t="str">
        <f>IF(E275&gt;0,CONCATENATE(_xlfn.XLOOKUP(MOD(A275,1000),[2]怪物武器挂载坐标辅助表!A:A,[2]怪物武器挂载坐标辅助表!C:C,"错误",0)+_xlfn.XLOOKUP(ROUNDDOWN(A275/1000,0),[2]怪物武器挂载坐标辅助表!V:V,[2]怪物武器挂载坐标辅助表!Y:Y,"错误",0),";",_xlfn.XLOOKUP(MOD(A275,1000),[2]怪物武器挂载坐标辅助表!A:A,[2]怪物武器挂载坐标辅助表!D:D,"错误",0)+_xlfn.XLOOKUP(ROUNDDOWN(A275/1000,0),[2]怪物武器挂载坐标辅助表!V:V,[2]怪物武器挂载坐标辅助表!Z:Z,"错误",0),";",_xlfn.XLOOKUP(MOD(A275,1000),[2]怪物武器挂载坐标辅助表!A:A,[2]怪物武器挂载坐标辅助表!E:E,"错误",0),";",_xlfn.XLOOKUP(MOD(A275,1000),[2]怪物武器挂载坐标辅助表!A:A,[2]怪物武器挂载坐标辅助表!F:F,"错误",0)),"")</f>
        <v>-578;-179;10000;0</v>
      </c>
      <c r="G275" s="1">
        <v>1</v>
      </c>
    </row>
    <row r="276" spans="1:7">
      <c r="A276" s="1" t="str">
        <f t="shared" si="15"/>
        <v>1021203</v>
      </c>
      <c r="B276" s="1" t="str">
        <f>CONCATENATE(_xlfn.XLOOKUP(D276,[1]怪物设计!$D$77:$D$136,[1]怪物设计!$U$77:$U$136),"-",E276)</f>
        <v>鳄鱼2-203</v>
      </c>
      <c r="D276" s="1">
        <f t="shared" si="16"/>
        <v>1021</v>
      </c>
      <c r="E276" s="1">
        <v>203</v>
      </c>
      <c r="F276" s="17" t="str">
        <f>IF(E276&gt;0,CONCATENATE(_xlfn.XLOOKUP(MOD(A276,1000),[2]怪物武器挂载坐标辅助表!A:A,[2]怪物武器挂载坐标辅助表!C:C,"错误",0)+_xlfn.XLOOKUP(ROUNDDOWN(A276/1000,0),[2]怪物武器挂载坐标辅助表!V:V,[2]怪物武器挂载坐标辅助表!Y:Y,"错误",0),";",_xlfn.XLOOKUP(MOD(A276,1000),[2]怪物武器挂载坐标辅助表!A:A,[2]怪物武器挂载坐标辅助表!D:D,"错误",0)+_xlfn.XLOOKUP(ROUNDDOWN(A276/1000,0),[2]怪物武器挂载坐标辅助表!V:V,[2]怪物武器挂载坐标辅助表!Z:Z,"错误",0),";",_xlfn.XLOOKUP(MOD(A276,1000),[2]怪物武器挂载坐标辅助表!A:A,[2]怪物武器挂载坐标辅助表!E:E,"错误",0),";",_xlfn.XLOOKUP(MOD(A276,1000),[2]怪物武器挂载坐标辅助表!A:A,[2]怪物武器挂载坐标辅助表!F:F,"错误",0)),"")</f>
        <v>-621;-209;10000;-10</v>
      </c>
      <c r="G276" s="1">
        <v>1</v>
      </c>
    </row>
    <row r="277" spans="1:7">
      <c r="A277" s="1" t="str">
        <f t="shared" si="15"/>
        <v>1021204</v>
      </c>
      <c r="B277" s="1" t="str">
        <f>CONCATENATE(_xlfn.XLOOKUP(D277,[1]怪物设计!$D$77:$D$136,[1]怪物设计!$U$77:$U$136),"-",E277)</f>
        <v>鳄鱼2-204</v>
      </c>
      <c r="D277" s="1">
        <f t="shared" si="16"/>
        <v>1021</v>
      </c>
      <c r="E277" s="1">
        <v>204</v>
      </c>
      <c r="F277" s="17" t="str">
        <f>IF(E277&gt;0,CONCATENATE(_xlfn.XLOOKUP(MOD(A277,1000),[2]怪物武器挂载坐标辅助表!A:A,[2]怪物武器挂载坐标辅助表!C:C,"错误",0)+_xlfn.XLOOKUP(ROUNDDOWN(A277/1000,0),[2]怪物武器挂载坐标辅助表!V:V,[2]怪物武器挂载坐标辅助表!Y:Y,"错误",0),";",_xlfn.XLOOKUP(MOD(A277,1000),[2]怪物武器挂载坐标辅助表!A:A,[2]怪物武器挂载坐标辅助表!D:D,"错误",0)+_xlfn.XLOOKUP(ROUNDDOWN(A277/1000,0),[2]怪物武器挂载坐标辅助表!V:V,[2]怪物武器挂载坐标辅助表!Z:Z,"错误",0),";",_xlfn.XLOOKUP(MOD(A277,1000),[2]怪物武器挂载坐标辅助表!A:A,[2]怪物武器挂载坐标辅助表!E:E,"错误",0),";",_xlfn.XLOOKUP(MOD(A277,1000),[2]怪物武器挂载坐标辅助表!A:A,[2]怪物武器挂载坐标辅助表!F:F,"错误",0)),"")</f>
        <v>-608;-308;5000;0</v>
      </c>
      <c r="G277" s="1">
        <v>1</v>
      </c>
    </row>
    <row r="278" spans="1:7">
      <c r="A278" s="1" t="str">
        <f t="shared" si="15"/>
        <v>1021205</v>
      </c>
      <c r="B278" s="1" t="str">
        <f>CONCATENATE(_xlfn.XLOOKUP(D278,[1]怪物设计!$D$77:$D$136,[1]怪物设计!$U$77:$U$136),"-",E278)</f>
        <v>鳄鱼2-205</v>
      </c>
      <c r="D278" s="1">
        <f t="shared" si="16"/>
        <v>1021</v>
      </c>
      <c r="E278" s="1">
        <v>205</v>
      </c>
      <c r="F278" s="17" t="str">
        <f>IF(E278&gt;0,CONCATENATE(_xlfn.XLOOKUP(MOD(A278,1000),[2]怪物武器挂载坐标辅助表!A:A,[2]怪物武器挂载坐标辅助表!C:C,"错误",0)+_xlfn.XLOOKUP(ROUNDDOWN(A278/1000,0),[2]怪物武器挂载坐标辅助表!V:V,[2]怪物武器挂载坐标辅助表!Y:Y,"错误",0),";",_xlfn.XLOOKUP(MOD(A278,1000),[2]怪物武器挂载坐标辅助表!A:A,[2]怪物武器挂载坐标辅助表!D:D,"错误",0)+_xlfn.XLOOKUP(ROUNDDOWN(A278/1000,0),[2]怪物武器挂载坐标辅助表!V:V,[2]怪物武器挂载坐标辅助表!Z:Z,"错误",0),";",_xlfn.XLOOKUP(MOD(A278,1000),[2]怪物武器挂载坐标辅助表!A:A,[2]怪物武器挂载坐标辅助表!E:E,"错误",0),";",_xlfn.XLOOKUP(MOD(A278,1000),[2]怪物武器挂载坐标辅助表!A:A,[2]怪物武器挂载坐标辅助表!F:F,"错误",0)),"")</f>
        <v>-612;-53;10000;-10</v>
      </c>
      <c r="G278" s="1">
        <v>1</v>
      </c>
    </row>
    <row r="279" spans="1:7">
      <c r="A279" s="1" t="str">
        <f t="shared" si="15"/>
        <v>1021206</v>
      </c>
      <c r="B279" s="1" t="str">
        <f>CONCATENATE(_xlfn.XLOOKUP(D279,[1]怪物设计!$D$77:$D$136,[1]怪物设计!$U$77:$U$136),"-",E279)</f>
        <v>鳄鱼2-206</v>
      </c>
      <c r="D279" s="1">
        <f t="shared" si="16"/>
        <v>1021</v>
      </c>
      <c r="E279" s="1">
        <v>206</v>
      </c>
      <c r="F279" s="17" t="str">
        <f>IF(E279&gt;0,CONCATENATE(_xlfn.XLOOKUP(MOD(A279,1000),[2]怪物武器挂载坐标辅助表!A:A,[2]怪物武器挂载坐标辅助表!C:C,"错误",0)+_xlfn.XLOOKUP(ROUNDDOWN(A279/1000,0),[2]怪物武器挂载坐标辅助表!V:V,[2]怪物武器挂载坐标辅助表!Y:Y,"错误",0),";",_xlfn.XLOOKUP(MOD(A279,1000),[2]怪物武器挂载坐标辅助表!A:A,[2]怪物武器挂载坐标辅助表!D:D,"错误",0)+_xlfn.XLOOKUP(ROUNDDOWN(A279/1000,0),[2]怪物武器挂载坐标辅助表!V:V,[2]怪物武器挂载坐标辅助表!Z:Z,"错误",0),";",_xlfn.XLOOKUP(MOD(A279,1000),[2]怪物武器挂载坐标辅助表!A:A,[2]怪物武器挂载坐标辅助表!E:E,"错误",0),";",_xlfn.XLOOKUP(MOD(A279,1000),[2]怪物武器挂载坐标辅助表!A:A,[2]怪物武器挂载坐标辅助表!F:F,"错误",0)),"")</f>
        <v>-709;-239;7000;150</v>
      </c>
      <c r="G279" s="1">
        <v>1</v>
      </c>
    </row>
    <row r="280" spans="1:7">
      <c r="A280" s="1" t="str">
        <f t="shared" si="15"/>
        <v>1021207</v>
      </c>
      <c r="B280" s="1" t="str">
        <f>CONCATENATE(_xlfn.XLOOKUP(D280,[1]怪物设计!$D$77:$D$136,[1]怪物设计!$U$77:$U$136),"-",E280)</f>
        <v>鳄鱼2-207</v>
      </c>
      <c r="D280" s="1">
        <f t="shared" si="16"/>
        <v>1021</v>
      </c>
      <c r="E280" s="1">
        <v>207</v>
      </c>
      <c r="F280" s="17" t="str">
        <f>IF(E280&gt;0,CONCATENATE(_xlfn.XLOOKUP(MOD(A280,1000),[2]怪物武器挂载坐标辅助表!A:A,[2]怪物武器挂载坐标辅助表!C:C,"错误",0)+_xlfn.XLOOKUP(ROUNDDOWN(A280/1000,0),[2]怪物武器挂载坐标辅助表!V:V,[2]怪物武器挂载坐标辅助表!Y:Y,"错误",0),";",_xlfn.XLOOKUP(MOD(A280,1000),[2]怪物武器挂载坐标辅助表!A:A,[2]怪物武器挂载坐标辅助表!D:D,"错误",0)+_xlfn.XLOOKUP(ROUNDDOWN(A280/1000,0),[2]怪物武器挂载坐标辅助表!V:V,[2]怪物武器挂载坐标辅助表!Z:Z,"错误",0),";",_xlfn.XLOOKUP(MOD(A280,1000),[2]怪物武器挂载坐标辅助表!A:A,[2]怪物武器挂载坐标辅助表!E:E,"错误",0),";",_xlfn.XLOOKUP(MOD(A280,1000),[2]怪物武器挂载坐标辅助表!A:A,[2]怪物武器挂载坐标辅助表!F:F,"错误",0)),"")</f>
        <v>-800;-206;10000;15</v>
      </c>
      <c r="G280" s="1">
        <v>1</v>
      </c>
    </row>
    <row r="281" spans="1:7">
      <c r="A281" s="1" t="str">
        <f t="shared" si="15"/>
        <v>1021301</v>
      </c>
      <c r="B281" s="1" t="str">
        <f>CONCATENATE(_xlfn.XLOOKUP(D281,[1]怪物设计!$D$77:$D$136,[1]怪物设计!$U$77:$U$136),"-",E281)</f>
        <v>鳄鱼2-301</v>
      </c>
      <c r="D281" s="1">
        <f t="shared" si="16"/>
        <v>1021</v>
      </c>
      <c r="E281" s="1">
        <v>301</v>
      </c>
      <c r="F281" s="17" t="str">
        <f>IF(E281&gt;0,CONCATENATE(_xlfn.XLOOKUP(MOD(A281,1000),[2]怪物武器挂载坐标辅助表!A:A,[2]怪物武器挂载坐标辅助表!C:C,"错误",0)+_xlfn.XLOOKUP(ROUNDDOWN(A281/1000,0),[2]怪物武器挂载坐标辅助表!V:V,[2]怪物武器挂载坐标辅助表!Y:Y,"错误",0),";",_xlfn.XLOOKUP(MOD(A281,1000),[2]怪物武器挂载坐标辅助表!A:A,[2]怪物武器挂载坐标辅助表!D:D,"错误",0)+_xlfn.XLOOKUP(ROUNDDOWN(A281/1000,0),[2]怪物武器挂载坐标辅助表!V:V,[2]怪物武器挂载坐标辅助表!Z:Z,"错误",0),";",_xlfn.XLOOKUP(MOD(A281,1000),[2]怪物武器挂载坐标辅助表!A:A,[2]怪物武器挂载坐标辅助表!E:E,"错误",0),";",_xlfn.XLOOKUP(MOD(A281,1000),[2]怪物武器挂载坐标辅助表!A:A,[2]怪物武器挂载坐标辅助表!F:F,"错误",0)),"")</f>
        <v>-682;-36;10000;0</v>
      </c>
      <c r="G281" s="1">
        <v>1</v>
      </c>
    </row>
    <row r="282" spans="1:7">
      <c r="A282" s="1" t="str">
        <f t="shared" si="15"/>
        <v>1021302</v>
      </c>
      <c r="B282" s="1" t="str">
        <f>CONCATENATE(_xlfn.XLOOKUP(D282,[1]怪物设计!$D$77:$D$136,[1]怪物设计!$U$77:$U$136),"-",E282)</f>
        <v>鳄鱼2-302</v>
      </c>
      <c r="D282" s="1">
        <f t="shared" si="16"/>
        <v>1021</v>
      </c>
      <c r="E282" s="1">
        <v>302</v>
      </c>
      <c r="F282" s="17" t="str">
        <f>IF(E282&gt;0,CONCATENATE(_xlfn.XLOOKUP(MOD(A282,1000),[2]怪物武器挂载坐标辅助表!A:A,[2]怪物武器挂载坐标辅助表!C:C,"错误",0)+_xlfn.XLOOKUP(ROUNDDOWN(A282/1000,0),[2]怪物武器挂载坐标辅助表!V:V,[2]怪物武器挂载坐标辅助表!Y:Y,"错误",0),";",_xlfn.XLOOKUP(MOD(A282,1000),[2]怪物武器挂载坐标辅助表!A:A,[2]怪物武器挂载坐标辅助表!D:D,"错误",0)+_xlfn.XLOOKUP(ROUNDDOWN(A282/1000,0),[2]怪物武器挂载坐标辅助表!V:V,[2]怪物武器挂载坐标辅助表!Z:Z,"错误",0),";",_xlfn.XLOOKUP(MOD(A282,1000),[2]怪物武器挂载坐标辅助表!A:A,[2]怪物武器挂载坐标辅助表!E:E,"错误",0),";",_xlfn.XLOOKUP(MOD(A282,1000),[2]怪物武器挂载坐标辅助表!A:A,[2]怪物武器挂载坐标辅助表!F:F,"错误",0)),"")</f>
        <v>-719;-120;9000;0</v>
      </c>
      <c r="G282" s="1">
        <v>1</v>
      </c>
    </row>
    <row r="283" spans="1:7">
      <c r="A283" s="1" t="str">
        <f t="shared" si="15"/>
        <v>1021303</v>
      </c>
      <c r="B283" s="1" t="str">
        <f>CONCATENATE(_xlfn.XLOOKUP(D283,[1]怪物设计!$D$77:$D$136,[1]怪物设计!$U$77:$U$136),"-",E283)</f>
        <v>鳄鱼2-303</v>
      </c>
      <c r="D283" s="1">
        <f t="shared" si="16"/>
        <v>1021</v>
      </c>
      <c r="E283" s="1">
        <v>303</v>
      </c>
      <c r="F283" s="17" t="str">
        <f>IF(E283&gt;0,CONCATENATE(_xlfn.XLOOKUP(MOD(A283,1000),[2]怪物武器挂载坐标辅助表!A:A,[2]怪物武器挂载坐标辅助表!C:C,"错误",0)+_xlfn.XLOOKUP(ROUNDDOWN(A283/1000,0),[2]怪物武器挂载坐标辅助表!V:V,[2]怪物武器挂载坐标辅助表!Y:Y,"错误",0),";",_xlfn.XLOOKUP(MOD(A283,1000),[2]怪物武器挂载坐标辅助表!A:A,[2]怪物武器挂载坐标辅助表!D:D,"错误",0)+_xlfn.XLOOKUP(ROUNDDOWN(A283/1000,0),[2]怪物武器挂载坐标辅助表!V:V,[2]怪物武器挂载坐标辅助表!Z:Z,"错误",0),";",_xlfn.XLOOKUP(MOD(A283,1000),[2]怪物武器挂载坐标辅助表!A:A,[2]怪物武器挂载坐标辅助表!E:E,"错误",0),";",_xlfn.XLOOKUP(MOD(A283,1000),[2]怪物武器挂载坐标辅助表!A:A,[2]怪物武器挂载坐标辅助表!F:F,"错误",0)),"")</f>
        <v>-653;-139;10000;0</v>
      </c>
      <c r="G283" s="1">
        <v>1</v>
      </c>
    </row>
    <row r="284" spans="1:7">
      <c r="A284" s="1" t="str">
        <f t="shared" si="15"/>
        <v>1021304</v>
      </c>
      <c r="B284" s="1" t="str">
        <f>CONCATENATE(_xlfn.XLOOKUP(D284,[1]怪物设计!$D$77:$D$136,[1]怪物设计!$U$77:$U$136),"-",E284)</f>
        <v>鳄鱼2-304</v>
      </c>
      <c r="D284" s="1">
        <f t="shared" si="16"/>
        <v>1021</v>
      </c>
      <c r="E284" s="1">
        <v>304</v>
      </c>
      <c r="F284" s="17" t="str">
        <f>IF(E284&gt;0,CONCATENATE(_xlfn.XLOOKUP(MOD(A284,1000),[2]怪物武器挂载坐标辅助表!A:A,[2]怪物武器挂载坐标辅助表!C:C,"错误",0)+_xlfn.XLOOKUP(ROUNDDOWN(A284/1000,0),[2]怪物武器挂载坐标辅助表!V:V,[2]怪物武器挂载坐标辅助表!Y:Y,"错误",0),";",_xlfn.XLOOKUP(MOD(A284,1000),[2]怪物武器挂载坐标辅助表!A:A,[2]怪物武器挂载坐标辅助表!D:D,"错误",0)+_xlfn.XLOOKUP(ROUNDDOWN(A284/1000,0),[2]怪物武器挂载坐标辅助表!V:V,[2]怪物武器挂载坐标辅助表!Z:Z,"错误",0),";",_xlfn.XLOOKUP(MOD(A284,1000),[2]怪物武器挂载坐标辅助表!A:A,[2]怪物武器挂载坐标辅助表!E:E,"错误",0),";",_xlfn.XLOOKUP(MOD(A284,1000),[2]怪物武器挂载坐标辅助表!A:A,[2]怪物武器挂载坐标辅助表!F:F,"错误",0)),"")</f>
        <v>-856;-168;10000;5</v>
      </c>
      <c r="G284" s="1">
        <v>1</v>
      </c>
    </row>
    <row r="285" spans="1:7">
      <c r="A285" s="1" t="str">
        <f t="shared" si="15"/>
        <v>1021305</v>
      </c>
      <c r="B285" s="1" t="str">
        <f>CONCATENATE(_xlfn.XLOOKUP(D285,[1]怪物设计!$D$77:$D$136,[1]怪物设计!$U$77:$U$136),"-",E285)</f>
        <v>鳄鱼2-305</v>
      </c>
      <c r="D285" s="1">
        <f t="shared" si="16"/>
        <v>1021</v>
      </c>
      <c r="E285" s="1">
        <v>305</v>
      </c>
      <c r="F285" s="17" t="str">
        <f>IF(E285&gt;0,CONCATENATE(_xlfn.XLOOKUP(MOD(A285,1000),[2]怪物武器挂载坐标辅助表!A:A,[2]怪物武器挂载坐标辅助表!C:C,"错误",0)+_xlfn.XLOOKUP(ROUNDDOWN(A285/1000,0),[2]怪物武器挂载坐标辅助表!V:V,[2]怪物武器挂载坐标辅助表!Y:Y,"错误",0),";",_xlfn.XLOOKUP(MOD(A285,1000),[2]怪物武器挂载坐标辅助表!A:A,[2]怪物武器挂载坐标辅助表!D:D,"错误",0)+_xlfn.XLOOKUP(ROUNDDOWN(A285/1000,0),[2]怪物武器挂载坐标辅助表!V:V,[2]怪物武器挂载坐标辅助表!Z:Z,"错误",0),";",_xlfn.XLOOKUP(MOD(A285,1000),[2]怪物武器挂载坐标辅助表!A:A,[2]怪物武器挂载坐标辅助表!E:E,"错误",0),";",_xlfn.XLOOKUP(MOD(A285,1000),[2]怪物武器挂载坐标辅助表!A:A,[2]怪物武器挂载坐标辅助表!F:F,"错误",0)),"")</f>
        <v>-809;-310;9000;-25</v>
      </c>
      <c r="G285" s="1">
        <v>1</v>
      </c>
    </row>
    <row r="286" spans="1:7">
      <c r="A286" s="1" t="str">
        <f t="shared" si="15"/>
        <v>1021401</v>
      </c>
      <c r="B286" s="1" t="str">
        <f>CONCATENATE(_xlfn.XLOOKUP(D286,[1]怪物设计!$D$77:$D$136,[1]怪物设计!$U$77:$U$136),"-",E286)</f>
        <v>鳄鱼2-401</v>
      </c>
      <c r="D286" s="1">
        <f t="shared" si="16"/>
        <v>1021</v>
      </c>
      <c r="E286" s="1">
        <v>401</v>
      </c>
      <c r="F286" s="17" t="str">
        <f>IF(E286&gt;0,CONCATENATE(_xlfn.XLOOKUP(MOD(A286,1000),[2]怪物武器挂载坐标辅助表!A:A,[2]怪物武器挂载坐标辅助表!C:C,"错误",0)+_xlfn.XLOOKUP(ROUNDDOWN(A286/1000,0),[2]怪物武器挂载坐标辅助表!V:V,[2]怪物武器挂载坐标辅助表!Y:Y,"错误",0),";",_xlfn.XLOOKUP(MOD(A286,1000),[2]怪物武器挂载坐标辅助表!A:A,[2]怪物武器挂载坐标辅助表!D:D,"错误",0)+_xlfn.XLOOKUP(ROUNDDOWN(A286/1000,0),[2]怪物武器挂载坐标辅助表!V:V,[2]怪物武器挂载坐标辅助表!Z:Z,"错误",0),";",_xlfn.XLOOKUP(MOD(A286,1000),[2]怪物武器挂载坐标辅助表!A:A,[2]怪物武器挂载坐标辅助表!E:E,"错误",0),";",_xlfn.XLOOKUP(MOD(A286,1000),[2]怪物武器挂载坐标辅助表!A:A,[2]怪物武器挂载坐标辅助表!F:F,"错误",0)),"")</f>
        <v>-680;-292;10000;0</v>
      </c>
      <c r="G286" s="1">
        <v>1</v>
      </c>
    </row>
    <row r="287" spans="1:7">
      <c r="A287" s="1" t="str">
        <f t="shared" si="15"/>
        <v>1021402</v>
      </c>
      <c r="B287" s="1" t="str">
        <f>CONCATENATE(_xlfn.XLOOKUP(D287,[1]怪物设计!$D$77:$D$136,[1]怪物设计!$U$77:$U$136),"-",E287)</f>
        <v>鳄鱼2-402</v>
      </c>
      <c r="D287" s="1">
        <f t="shared" si="16"/>
        <v>1021</v>
      </c>
      <c r="E287" s="1">
        <v>402</v>
      </c>
      <c r="F287" s="17" t="str">
        <f>IF(E287&gt;0,CONCATENATE(_xlfn.XLOOKUP(MOD(A287,1000),[2]怪物武器挂载坐标辅助表!A:A,[2]怪物武器挂载坐标辅助表!C:C,"错误",0)+_xlfn.XLOOKUP(ROUNDDOWN(A287/1000,0),[2]怪物武器挂载坐标辅助表!V:V,[2]怪物武器挂载坐标辅助表!Y:Y,"错误",0),";",_xlfn.XLOOKUP(MOD(A287,1000),[2]怪物武器挂载坐标辅助表!A:A,[2]怪物武器挂载坐标辅助表!D:D,"错误",0)+_xlfn.XLOOKUP(ROUNDDOWN(A287/1000,0),[2]怪物武器挂载坐标辅助表!V:V,[2]怪物武器挂载坐标辅助表!Z:Z,"错误",0),";",_xlfn.XLOOKUP(MOD(A287,1000),[2]怪物武器挂载坐标辅助表!A:A,[2]怪物武器挂载坐标辅助表!E:E,"错误",0),";",_xlfn.XLOOKUP(MOD(A287,1000),[2]怪物武器挂载坐标辅助表!A:A,[2]怪物武器挂载坐标辅助表!F:F,"错误",0)),"")</f>
        <v>-686;-286;10000;0</v>
      </c>
      <c r="G287" s="1">
        <v>1</v>
      </c>
    </row>
    <row r="288" spans="1:7">
      <c r="A288" s="1" t="str">
        <f t="shared" si="15"/>
        <v>1021403</v>
      </c>
      <c r="B288" s="1" t="str">
        <f>CONCATENATE(_xlfn.XLOOKUP(D288,[1]怪物设计!$D$77:$D$136,[1]怪物设计!$U$77:$U$136),"-",E288)</f>
        <v>鳄鱼2-403</v>
      </c>
      <c r="D288" s="1">
        <f t="shared" si="16"/>
        <v>1021</v>
      </c>
      <c r="E288" s="1">
        <v>403</v>
      </c>
      <c r="F288" s="17" t="str">
        <f>IF(E288&gt;0,CONCATENATE(_xlfn.XLOOKUP(MOD(A288,1000),[2]怪物武器挂载坐标辅助表!A:A,[2]怪物武器挂载坐标辅助表!C:C,"错误",0)+_xlfn.XLOOKUP(ROUNDDOWN(A288/1000,0),[2]怪物武器挂载坐标辅助表!V:V,[2]怪物武器挂载坐标辅助表!Y:Y,"错误",0),";",_xlfn.XLOOKUP(MOD(A288,1000),[2]怪物武器挂载坐标辅助表!A:A,[2]怪物武器挂载坐标辅助表!D:D,"错误",0)+_xlfn.XLOOKUP(ROUNDDOWN(A288/1000,0),[2]怪物武器挂载坐标辅助表!V:V,[2]怪物武器挂载坐标辅助表!Z:Z,"错误",0),";",_xlfn.XLOOKUP(MOD(A288,1000),[2]怪物武器挂载坐标辅助表!A:A,[2]怪物武器挂载坐标辅助表!E:E,"错误",0),";",_xlfn.XLOOKUP(MOD(A288,1000),[2]怪物武器挂载坐标辅助表!A:A,[2]怪物武器挂载坐标辅助表!F:F,"错误",0)),"")</f>
        <v>-696;-279;10000;0</v>
      </c>
      <c r="G288" s="1">
        <v>1</v>
      </c>
    </row>
    <row r="289" spans="1:7">
      <c r="A289" s="1" t="str">
        <f t="shared" si="15"/>
        <v>1021404</v>
      </c>
      <c r="B289" s="1" t="str">
        <f>CONCATENATE(_xlfn.XLOOKUP(D289,[1]怪物设计!$D$77:$D$136,[1]怪物设计!$U$77:$U$136),"-",E289)</f>
        <v>鳄鱼2-404</v>
      </c>
      <c r="D289" s="1">
        <f t="shared" si="16"/>
        <v>1021</v>
      </c>
      <c r="E289" s="1">
        <v>404</v>
      </c>
      <c r="F289" s="17" t="str">
        <f>IF(E289&gt;0,CONCATENATE(_xlfn.XLOOKUP(MOD(A289,1000),[2]怪物武器挂载坐标辅助表!A:A,[2]怪物武器挂载坐标辅助表!C:C,"错误",0)+_xlfn.XLOOKUP(ROUNDDOWN(A289/1000,0),[2]怪物武器挂载坐标辅助表!V:V,[2]怪物武器挂载坐标辅助表!Y:Y,"错误",0),";",_xlfn.XLOOKUP(MOD(A289,1000),[2]怪物武器挂载坐标辅助表!A:A,[2]怪物武器挂载坐标辅助表!D:D,"错误",0)+_xlfn.XLOOKUP(ROUNDDOWN(A289/1000,0),[2]怪物武器挂载坐标辅助表!V:V,[2]怪物武器挂载坐标辅助表!Z:Z,"错误",0),";",_xlfn.XLOOKUP(MOD(A289,1000),[2]怪物武器挂载坐标辅助表!A:A,[2]怪物武器挂载坐标辅助表!E:E,"错误",0),";",_xlfn.XLOOKUP(MOD(A289,1000),[2]怪物武器挂载坐标辅助表!A:A,[2]怪物武器挂载坐标辅助表!F:F,"错误",0)),"")</f>
        <v>-906;-279;10000;0</v>
      </c>
      <c r="G289" s="1">
        <v>1</v>
      </c>
    </row>
    <row r="290" spans="1:7">
      <c r="A290" s="1" t="str">
        <f t="shared" si="15"/>
        <v>1021405</v>
      </c>
      <c r="B290" s="1" t="str">
        <f>CONCATENATE(_xlfn.XLOOKUP(D290,[1]怪物设计!$D$77:$D$136,[1]怪物设计!$U$77:$U$136),"-",E290)</f>
        <v>鳄鱼2-405</v>
      </c>
      <c r="D290" s="1">
        <f t="shared" si="16"/>
        <v>1021</v>
      </c>
      <c r="E290" s="1">
        <v>405</v>
      </c>
      <c r="F290" s="17" t="str">
        <f>IF(E290&gt;0,CONCATENATE(_xlfn.XLOOKUP(MOD(A290,1000),[2]怪物武器挂载坐标辅助表!A:A,[2]怪物武器挂载坐标辅助表!C:C,"错误",0)+_xlfn.XLOOKUP(ROUNDDOWN(A290/1000,0),[2]怪物武器挂载坐标辅助表!V:V,[2]怪物武器挂载坐标辅助表!Y:Y,"错误",0),";",_xlfn.XLOOKUP(MOD(A290,1000),[2]怪物武器挂载坐标辅助表!A:A,[2]怪物武器挂载坐标辅助表!D:D,"错误",0)+_xlfn.XLOOKUP(ROUNDDOWN(A290/1000,0),[2]怪物武器挂载坐标辅助表!V:V,[2]怪物武器挂载坐标辅助表!Z:Z,"错误",0),";",_xlfn.XLOOKUP(MOD(A290,1000),[2]怪物武器挂载坐标辅助表!A:A,[2]怪物武器挂载坐标辅助表!E:E,"错误",0),";",_xlfn.XLOOKUP(MOD(A290,1000),[2]怪物武器挂载坐标辅助表!A:A,[2]怪物武器挂载坐标辅助表!F:F,"错误",0)),"")</f>
        <v>-713;-281;10000;0</v>
      </c>
      <c r="G290" s="1">
        <v>1</v>
      </c>
    </row>
    <row r="291" spans="1:7">
      <c r="A291" s="1" t="str">
        <f t="shared" si="15"/>
        <v>1021406</v>
      </c>
      <c r="B291" s="1" t="str">
        <f>CONCATENATE(_xlfn.XLOOKUP(D291,[1]怪物设计!$D$77:$D$136,[1]怪物设计!$U$77:$U$136),"-",E291)</f>
        <v>鳄鱼2-406</v>
      </c>
      <c r="D291" s="1">
        <f t="shared" si="16"/>
        <v>1021</v>
      </c>
      <c r="E291" s="1">
        <v>406</v>
      </c>
      <c r="F291" s="17" t="str">
        <f>IF(E291&gt;0,CONCATENATE(_xlfn.XLOOKUP(MOD(A291,1000),[2]怪物武器挂载坐标辅助表!A:A,[2]怪物武器挂载坐标辅助表!C:C,"错误",0)+_xlfn.XLOOKUP(ROUNDDOWN(A291/1000,0),[2]怪物武器挂载坐标辅助表!V:V,[2]怪物武器挂载坐标辅助表!Y:Y,"错误",0),";",_xlfn.XLOOKUP(MOD(A291,1000),[2]怪物武器挂载坐标辅助表!A:A,[2]怪物武器挂载坐标辅助表!D:D,"错误",0)+_xlfn.XLOOKUP(ROUNDDOWN(A291/1000,0),[2]怪物武器挂载坐标辅助表!V:V,[2]怪物武器挂载坐标辅助表!Z:Z,"错误",0),";",_xlfn.XLOOKUP(MOD(A291,1000),[2]怪物武器挂载坐标辅助表!A:A,[2]怪物武器挂载坐标辅助表!E:E,"错误",0),";",_xlfn.XLOOKUP(MOD(A291,1000),[2]怪物武器挂载坐标辅助表!A:A,[2]怪物武器挂载坐标辅助表!F:F,"错误",0)),"")</f>
        <v>-770;-269;8000;30</v>
      </c>
      <c r="G291" s="1">
        <v>1</v>
      </c>
    </row>
    <row r="292" spans="1:7">
      <c r="A292" s="1" t="str">
        <f t="shared" si="15"/>
        <v>1021407</v>
      </c>
      <c r="B292" s="1" t="str">
        <f>CONCATENATE(_xlfn.XLOOKUP(D292,[1]怪物设计!$D$77:$D$136,[1]怪物设计!$U$77:$U$136),"-",E292)</f>
        <v>鳄鱼2-407</v>
      </c>
      <c r="D292" s="1">
        <f t="shared" si="16"/>
        <v>1021</v>
      </c>
      <c r="E292" s="1">
        <v>407</v>
      </c>
      <c r="F292" s="17" t="str">
        <f>IF(E292&gt;0,CONCATENATE(_xlfn.XLOOKUP(MOD(A292,1000),[2]怪物武器挂载坐标辅助表!A:A,[2]怪物武器挂载坐标辅助表!C:C,"错误",0)+_xlfn.XLOOKUP(ROUNDDOWN(A292/1000,0),[2]怪物武器挂载坐标辅助表!V:V,[2]怪物武器挂载坐标辅助表!Y:Y,"错误",0),";",_xlfn.XLOOKUP(MOD(A292,1000),[2]怪物武器挂载坐标辅助表!A:A,[2]怪物武器挂载坐标辅助表!D:D,"错误",0)+_xlfn.XLOOKUP(ROUNDDOWN(A292/1000,0),[2]怪物武器挂载坐标辅助表!V:V,[2]怪物武器挂载坐标辅助表!Z:Z,"错误",0),";",_xlfn.XLOOKUP(MOD(A292,1000),[2]怪物武器挂载坐标辅助表!A:A,[2]怪物武器挂载坐标辅助表!E:E,"错误",0),";",_xlfn.XLOOKUP(MOD(A292,1000),[2]怪物武器挂载坐标辅助表!A:A,[2]怪物武器挂载坐标辅助表!F:F,"错误",0)),"")</f>
        <v>-674;-229;10000;-5</v>
      </c>
      <c r="G292" s="1">
        <v>1</v>
      </c>
    </row>
    <row r="293" spans="1:7">
      <c r="A293" s="1" t="str">
        <f t="shared" si="15"/>
        <v>1021408</v>
      </c>
      <c r="B293" s="1" t="str">
        <f>CONCATENATE(_xlfn.XLOOKUP(D293,[1]怪物设计!$D$77:$D$136,[1]怪物设计!$U$77:$U$136),"-",E293)</f>
        <v>鳄鱼2-408</v>
      </c>
      <c r="D293" s="1">
        <f t="shared" si="16"/>
        <v>1021</v>
      </c>
      <c r="E293" s="1">
        <v>408</v>
      </c>
      <c r="F293" s="17" t="str">
        <f>IF(E293&gt;0,CONCATENATE(_xlfn.XLOOKUP(MOD(A293,1000),[2]怪物武器挂载坐标辅助表!A:A,[2]怪物武器挂载坐标辅助表!C:C,"错误",0)+_xlfn.XLOOKUP(ROUNDDOWN(A293/1000,0),[2]怪物武器挂载坐标辅助表!V:V,[2]怪物武器挂载坐标辅助表!Y:Y,"错误",0),";",_xlfn.XLOOKUP(MOD(A293,1000),[2]怪物武器挂载坐标辅助表!A:A,[2]怪物武器挂载坐标辅助表!D:D,"错误",0)+_xlfn.XLOOKUP(ROUNDDOWN(A293/1000,0),[2]怪物武器挂载坐标辅助表!V:V,[2]怪物武器挂载坐标辅助表!Z:Z,"错误",0),";",_xlfn.XLOOKUP(MOD(A293,1000),[2]怪物武器挂载坐标辅助表!A:A,[2]怪物武器挂载坐标辅助表!E:E,"错误",0),";",_xlfn.XLOOKUP(MOD(A293,1000),[2]怪物武器挂载坐标辅助表!A:A,[2]怪物武器挂载坐标辅助表!F:F,"错误",0)),"")</f>
        <v>-581;-352;11000;-15</v>
      </c>
      <c r="G293" s="1">
        <v>1</v>
      </c>
    </row>
    <row r="294" spans="1:7">
      <c r="A294" s="1" t="str">
        <f t="shared" si="15"/>
        <v>1021409</v>
      </c>
      <c r="B294" s="1" t="str">
        <f>CONCATENATE(_xlfn.XLOOKUP(D294,[1]怪物设计!$D$77:$D$136,[1]怪物设计!$U$77:$U$136),"-",E294)</f>
        <v>鳄鱼2-409</v>
      </c>
      <c r="D294" s="1">
        <f t="shared" si="16"/>
        <v>1021</v>
      </c>
      <c r="E294" s="1">
        <v>409</v>
      </c>
      <c r="F294" s="17" t="str">
        <f>IF(E294&gt;0,CONCATENATE(_xlfn.XLOOKUP(MOD(A294,1000),[2]怪物武器挂载坐标辅助表!A:A,[2]怪物武器挂载坐标辅助表!C:C,"错误",0)+_xlfn.XLOOKUP(ROUNDDOWN(A294/1000,0),[2]怪物武器挂载坐标辅助表!V:V,[2]怪物武器挂载坐标辅助表!Y:Y,"错误",0),";",_xlfn.XLOOKUP(MOD(A294,1000),[2]怪物武器挂载坐标辅助表!A:A,[2]怪物武器挂载坐标辅助表!D:D,"错误",0)+_xlfn.XLOOKUP(ROUNDDOWN(A294/1000,0),[2]怪物武器挂载坐标辅助表!V:V,[2]怪物武器挂载坐标辅助表!Z:Z,"错误",0),";",_xlfn.XLOOKUP(MOD(A294,1000),[2]怪物武器挂载坐标辅助表!A:A,[2]怪物武器挂载坐标辅助表!E:E,"错误",0),";",_xlfn.XLOOKUP(MOD(A294,1000),[2]怪物武器挂载坐标辅助表!A:A,[2]怪物武器挂载坐标辅助表!F:F,"错误",0)),"")</f>
        <v>-785;-201;7500;-15</v>
      </c>
      <c r="G294" s="1">
        <v>1</v>
      </c>
    </row>
    <row r="295" spans="1:7">
      <c r="A295" s="1" t="str">
        <f t="shared" si="15"/>
        <v>1021501</v>
      </c>
      <c r="B295" s="1" t="str">
        <f>CONCATENATE(_xlfn.XLOOKUP(D295,[1]怪物设计!$D$77:$D$136,[1]怪物设计!$U$77:$U$136),"-",E295)</f>
        <v>鳄鱼2-501</v>
      </c>
      <c r="D295" s="1">
        <f t="shared" si="16"/>
        <v>1021</v>
      </c>
      <c r="E295" s="1">
        <v>501</v>
      </c>
      <c r="F295" s="17" t="str">
        <f>IF(E295&gt;0,CONCATENATE(_xlfn.XLOOKUP(MOD(A295,1000),[2]怪物武器挂载坐标辅助表!A:A,[2]怪物武器挂载坐标辅助表!C:C,"错误",0)+_xlfn.XLOOKUP(ROUNDDOWN(A295/1000,0),[2]怪物武器挂载坐标辅助表!V:V,[2]怪物武器挂载坐标辅助表!Y:Y,"错误",0),";",_xlfn.XLOOKUP(MOD(A295,1000),[2]怪物武器挂载坐标辅助表!A:A,[2]怪物武器挂载坐标辅助表!D:D,"错误",0)+_xlfn.XLOOKUP(ROUNDDOWN(A295/1000,0),[2]怪物武器挂载坐标辅助表!V:V,[2]怪物武器挂载坐标辅助表!Z:Z,"错误",0),";",_xlfn.XLOOKUP(MOD(A295,1000),[2]怪物武器挂载坐标辅助表!A:A,[2]怪物武器挂载坐标辅助表!E:E,"错误",0),";",_xlfn.XLOOKUP(MOD(A295,1000),[2]怪物武器挂载坐标辅助表!A:A,[2]怪物武器挂载坐标辅助表!F:F,"错误",0)),"")</f>
        <v>-760;-84;11000;45</v>
      </c>
      <c r="G295" s="1">
        <v>1</v>
      </c>
    </row>
    <row r="296" spans="1:7">
      <c r="A296" s="1" t="str">
        <f t="shared" si="15"/>
        <v>1021502</v>
      </c>
      <c r="B296" s="1" t="str">
        <f>CONCATENATE(_xlfn.XLOOKUP(D296,[1]怪物设计!$D$77:$D$136,[1]怪物设计!$U$77:$U$136),"-",E296)</f>
        <v>鳄鱼2-502</v>
      </c>
      <c r="D296" s="1">
        <f t="shared" si="16"/>
        <v>1021</v>
      </c>
      <c r="E296" s="1">
        <v>502</v>
      </c>
      <c r="F296" s="17" t="str">
        <f>IF(E296&gt;0,CONCATENATE(_xlfn.XLOOKUP(MOD(A296,1000),[2]怪物武器挂载坐标辅助表!A:A,[2]怪物武器挂载坐标辅助表!C:C,"错误",0)+_xlfn.XLOOKUP(ROUNDDOWN(A296/1000,0),[2]怪物武器挂载坐标辅助表!V:V,[2]怪物武器挂载坐标辅助表!Y:Y,"错误",0),";",_xlfn.XLOOKUP(MOD(A296,1000),[2]怪物武器挂载坐标辅助表!A:A,[2]怪物武器挂载坐标辅助表!D:D,"错误",0)+_xlfn.XLOOKUP(ROUNDDOWN(A296/1000,0),[2]怪物武器挂载坐标辅助表!V:V,[2]怪物武器挂载坐标辅助表!Z:Z,"错误",0),";",_xlfn.XLOOKUP(MOD(A296,1000),[2]怪物武器挂载坐标辅助表!A:A,[2]怪物武器挂载坐标辅助表!E:E,"错误",0),";",_xlfn.XLOOKUP(MOD(A296,1000),[2]怪物武器挂载坐标辅助表!A:A,[2]怪物武器挂载坐标辅助表!F:F,"错误",0)),"")</f>
        <v>-780;-201;8500;0</v>
      </c>
      <c r="G296" s="1">
        <v>1</v>
      </c>
    </row>
    <row r="297" spans="1:7">
      <c r="A297" s="1" t="str">
        <f t="shared" si="15"/>
        <v>1021503</v>
      </c>
      <c r="B297" s="1" t="str">
        <f>CONCATENATE(_xlfn.XLOOKUP(D297,[1]怪物设计!$D$77:$D$136,[1]怪物设计!$U$77:$U$136),"-",E297)</f>
        <v>鳄鱼2-503</v>
      </c>
      <c r="D297" s="1">
        <f t="shared" si="16"/>
        <v>1021</v>
      </c>
      <c r="E297" s="1">
        <v>503</v>
      </c>
      <c r="F297" s="17" t="str">
        <f>IF(E297&gt;0,CONCATENATE(_xlfn.XLOOKUP(MOD(A297,1000),[2]怪物武器挂载坐标辅助表!A:A,[2]怪物武器挂载坐标辅助表!C:C,"错误",0)+_xlfn.XLOOKUP(ROUNDDOWN(A297/1000,0),[2]怪物武器挂载坐标辅助表!V:V,[2]怪物武器挂载坐标辅助表!Y:Y,"错误",0),";",_xlfn.XLOOKUP(MOD(A297,1000),[2]怪物武器挂载坐标辅助表!A:A,[2]怪物武器挂载坐标辅助表!D:D,"错误",0)+_xlfn.XLOOKUP(ROUNDDOWN(A297/1000,0),[2]怪物武器挂载坐标辅助表!V:V,[2]怪物武器挂载坐标辅助表!Z:Z,"错误",0),";",_xlfn.XLOOKUP(MOD(A297,1000),[2]怪物武器挂载坐标辅助表!A:A,[2]怪物武器挂载坐标辅助表!E:E,"错误",0),";",_xlfn.XLOOKUP(MOD(A297,1000),[2]怪物武器挂载坐标辅助表!A:A,[2]怪物武器挂载坐标辅助表!F:F,"错误",0)),"")</f>
        <v>-852;-252;10000;-15</v>
      </c>
      <c r="G297" s="1">
        <v>1</v>
      </c>
    </row>
    <row r="298" spans="1:7">
      <c r="A298" s="1" t="str">
        <f t="shared" si="15"/>
        <v>1021504</v>
      </c>
      <c r="B298" s="1" t="str">
        <f>CONCATENATE(_xlfn.XLOOKUP(D298,[1]怪物设计!$D$77:$D$136,[1]怪物设计!$U$77:$U$136),"-",E298)</f>
        <v>鳄鱼2-504</v>
      </c>
      <c r="D298" s="1">
        <f t="shared" si="16"/>
        <v>1021</v>
      </c>
      <c r="E298" s="1">
        <v>504</v>
      </c>
      <c r="F298" s="17" t="str">
        <f>IF(E298&gt;0,CONCATENATE(_xlfn.XLOOKUP(MOD(A298,1000),[2]怪物武器挂载坐标辅助表!A:A,[2]怪物武器挂载坐标辅助表!C:C,"错误",0)+_xlfn.XLOOKUP(ROUNDDOWN(A298/1000,0),[2]怪物武器挂载坐标辅助表!V:V,[2]怪物武器挂载坐标辅助表!Y:Y,"错误",0),";",_xlfn.XLOOKUP(MOD(A298,1000),[2]怪物武器挂载坐标辅助表!A:A,[2]怪物武器挂载坐标辅助表!D:D,"错误",0)+_xlfn.XLOOKUP(ROUNDDOWN(A298/1000,0),[2]怪物武器挂载坐标辅助表!V:V,[2]怪物武器挂载坐标辅助表!Z:Z,"错误",0),";",_xlfn.XLOOKUP(MOD(A298,1000),[2]怪物武器挂载坐标辅助表!A:A,[2]怪物武器挂载坐标辅助表!E:E,"错误",0),";",_xlfn.XLOOKUP(MOD(A298,1000),[2]怪物武器挂载坐标辅助表!A:A,[2]怪物武器挂载坐标辅助表!F:F,"错误",0)),"")</f>
        <v>-744;-296;9000;-10</v>
      </c>
      <c r="G298" s="1">
        <v>1</v>
      </c>
    </row>
    <row r="299" spans="1:7">
      <c r="A299" s="1" t="str">
        <f t="shared" si="15"/>
        <v>1021505</v>
      </c>
      <c r="B299" s="1" t="str">
        <f>CONCATENATE(_xlfn.XLOOKUP(D299,[1]怪物设计!$D$77:$D$136,[1]怪物设计!$U$77:$U$136),"-",E299)</f>
        <v>鳄鱼2-505</v>
      </c>
      <c r="D299" s="1">
        <f t="shared" si="16"/>
        <v>1021</v>
      </c>
      <c r="E299" s="1">
        <v>505</v>
      </c>
      <c r="F299" s="17" t="str">
        <f>IF(E299&gt;0,CONCATENATE(_xlfn.XLOOKUP(MOD(A299,1000),[2]怪物武器挂载坐标辅助表!A:A,[2]怪物武器挂载坐标辅助表!C:C,"错误",0)+_xlfn.XLOOKUP(ROUNDDOWN(A299/1000,0),[2]怪物武器挂载坐标辅助表!V:V,[2]怪物武器挂载坐标辅助表!Y:Y,"错误",0),";",_xlfn.XLOOKUP(MOD(A299,1000),[2]怪物武器挂载坐标辅助表!A:A,[2]怪物武器挂载坐标辅助表!D:D,"错误",0)+_xlfn.XLOOKUP(ROUNDDOWN(A299/1000,0),[2]怪物武器挂载坐标辅助表!V:V,[2]怪物武器挂载坐标辅助表!Z:Z,"错误",0),";",_xlfn.XLOOKUP(MOD(A299,1000),[2]怪物武器挂载坐标辅助表!A:A,[2]怪物武器挂载坐标辅助表!E:E,"错误",0),";",_xlfn.XLOOKUP(MOD(A299,1000),[2]怪物武器挂载坐标辅助表!A:A,[2]怪物武器挂载坐标辅助表!F:F,"错误",0)),"")</f>
        <v>-851;-300;10000;-5</v>
      </c>
      <c r="G299" s="1">
        <v>1</v>
      </c>
    </row>
    <row r="300" spans="1:7">
      <c r="A300" s="1" t="str">
        <f t="shared" si="15"/>
        <v>1021506</v>
      </c>
      <c r="B300" s="1" t="str">
        <f>CONCATENATE(_xlfn.XLOOKUP(D300,[1]怪物设计!$D$77:$D$136,[1]怪物设计!$U$77:$U$136),"-",E300)</f>
        <v>鳄鱼2-506</v>
      </c>
      <c r="D300" s="1">
        <f t="shared" si="16"/>
        <v>1021</v>
      </c>
      <c r="E300" s="1">
        <v>506</v>
      </c>
      <c r="F300" s="17" t="str">
        <f>IF(E300&gt;0,CONCATENATE(_xlfn.XLOOKUP(MOD(A300,1000),[2]怪物武器挂载坐标辅助表!A:A,[2]怪物武器挂载坐标辅助表!C:C,"错误",0)+_xlfn.XLOOKUP(ROUNDDOWN(A300/1000,0),[2]怪物武器挂载坐标辅助表!V:V,[2]怪物武器挂载坐标辅助表!Y:Y,"错误",0),";",_xlfn.XLOOKUP(MOD(A300,1000),[2]怪物武器挂载坐标辅助表!A:A,[2]怪物武器挂载坐标辅助表!D:D,"错误",0)+_xlfn.XLOOKUP(ROUNDDOWN(A300/1000,0),[2]怪物武器挂载坐标辅助表!V:V,[2]怪物武器挂载坐标辅助表!Z:Z,"错误",0),";",_xlfn.XLOOKUP(MOD(A300,1000),[2]怪物武器挂载坐标辅助表!A:A,[2]怪物武器挂载坐标辅助表!E:E,"错误",0),";",_xlfn.XLOOKUP(MOD(A300,1000),[2]怪物武器挂载坐标辅助表!A:A,[2]怪物武器挂载坐标辅助表!F:F,"错误",0)),"")</f>
        <v>-585;-246;8000;0</v>
      </c>
      <c r="G300" s="1">
        <v>1</v>
      </c>
    </row>
    <row r="301" spans="1:7">
      <c r="A301" s="1" t="str">
        <f t="shared" si="15"/>
        <v>1021507</v>
      </c>
      <c r="B301" s="1" t="str">
        <f>CONCATENATE(_xlfn.XLOOKUP(D301,[1]怪物设计!$D$77:$D$136,[1]怪物设计!$U$77:$U$136),"-",E301)</f>
        <v>鳄鱼2-507</v>
      </c>
      <c r="D301" s="1">
        <f t="shared" si="16"/>
        <v>1021</v>
      </c>
      <c r="E301" s="1">
        <v>507</v>
      </c>
      <c r="F301" s="17" t="str">
        <f>IF(E301&gt;0,CONCATENATE(_xlfn.XLOOKUP(MOD(A301,1000),[2]怪物武器挂载坐标辅助表!A:A,[2]怪物武器挂载坐标辅助表!C:C,"错误",0)+_xlfn.XLOOKUP(ROUNDDOWN(A301/1000,0),[2]怪物武器挂载坐标辅助表!V:V,[2]怪物武器挂载坐标辅助表!Y:Y,"错误",0),";",_xlfn.XLOOKUP(MOD(A301,1000),[2]怪物武器挂载坐标辅助表!A:A,[2]怪物武器挂载坐标辅助表!D:D,"错误",0)+_xlfn.XLOOKUP(ROUNDDOWN(A301/1000,0),[2]怪物武器挂载坐标辅助表!V:V,[2]怪物武器挂载坐标辅助表!Z:Z,"错误",0),";",_xlfn.XLOOKUP(MOD(A301,1000),[2]怪物武器挂载坐标辅助表!A:A,[2]怪物武器挂载坐标辅助表!E:E,"错误",0),";",_xlfn.XLOOKUP(MOD(A301,1000),[2]怪物武器挂载坐标辅助表!A:A,[2]怪物武器挂载坐标辅助表!F:F,"错误",0)),"")</f>
        <v>-685;-265;10000;5</v>
      </c>
      <c r="G301" s="1">
        <v>1</v>
      </c>
    </row>
    <row r="302" spans="1:7">
      <c r="A302" s="1" t="str">
        <f t="shared" si="15"/>
        <v>1032101</v>
      </c>
      <c r="B302" s="1" t="str">
        <f>CONCATENATE(_xlfn.XLOOKUP(D302,[1]怪物设计!$D$77:$D$136,[1]怪物设计!$U$77:$U$136),"-",E302)</f>
        <v>鳄鱼3-101</v>
      </c>
      <c r="D302" s="1">
        <v>1032</v>
      </c>
      <c r="E302" s="1">
        <v>101</v>
      </c>
      <c r="F302" s="17" t="str">
        <f>IF(E302&gt;0,CONCATENATE(_xlfn.XLOOKUP(MOD(A302,1000),[2]怪物武器挂载坐标辅助表!A:A,[2]怪物武器挂载坐标辅助表!C:C,"错误",0)+_xlfn.XLOOKUP(ROUNDDOWN(A302/1000,0),[2]怪物武器挂载坐标辅助表!V:V,[2]怪物武器挂载坐标辅助表!Y:Y,"错误",0),";",_xlfn.XLOOKUP(MOD(A302,1000),[2]怪物武器挂载坐标辅助表!A:A,[2]怪物武器挂载坐标辅助表!D:D,"错误",0)+_xlfn.XLOOKUP(ROUNDDOWN(A302/1000,0),[2]怪物武器挂载坐标辅助表!V:V,[2]怪物武器挂载坐标辅助表!Z:Z,"错误",0),";",_xlfn.XLOOKUP(MOD(A302,1000),[2]怪物武器挂载坐标辅助表!A:A,[2]怪物武器挂载坐标辅助表!E:E,"错误",0),";",_xlfn.XLOOKUP(MOD(A302,1000),[2]怪物武器挂载坐标辅助表!A:A,[2]怪物武器挂载坐标辅助表!F:F,"错误",0)),"")</f>
        <v>-773;-158;11000;0</v>
      </c>
      <c r="G302" s="1">
        <v>1</v>
      </c>
    </row>
    <row r="303" spans="1:7">
      <c r="A303" s="1" t="str">
        <f t="shared" si="15"/>
        <v>1032102</v>
      </c>
      <c r="B303" s="1" t="str">
        <f>CONCATENATE(_xlfn.XLOOKUP(D303,[1]怪物设计!$D$77:$D$136,[1]怪物设计!$U$77:$U$136),"-",E303)</f>
        <v>鳄鱼3-102</v>
      </c>
      <c r="D303" s="1">
        <f t="shared" ref="D303:D335" si="17">D302</f>
        <v>1032</v>
      </c>
      <c r="E303" s="1">
        <v>102</v>
      </c>
      <c r="F303" s="17" t="str">
        <f>IF(E303&gt;0,CONCATENATE(_xlfn.XLOOKUP(MOD(A303,1000),[2]怪物武器挂载坐标辅助表!A:A,[2]怪物武器挂载坐标辅助表!C:C,"错误",0)+_xlfn.XLOOKUP(ROUNDDOWN(A303/1000,0),[2]怪物武器挂载坐标辅助表!V:V,[2]怪物武器挂载坐标辅助表!Y:Y,"错误",0),";",_xlfn.XLOOKUP(MOD(A303,1000),[2]怪物武器挂载坐标辅助表!A:A,[2]怪物武器挂载坐标辅助表!D:D,"错误",0)+_xlfn.XLOOKUP(ROUNDDOWN(A303/1000,0),[2]怪物武器挂载坐标辅助表!V:V,[2]怪物武器挂载坐标辅助表!Z:Z,"错误",0),";",_xlfn.XLOOKUP(MOD(A303,1000),[2]怪物武器挂载坐标辅助表!A:A,[2]怪物武器挂载坐标辅助表!E:E,"错误",0),";",_xlfn.XLOOKUP(MOD(A303,1000),[2]怪物武器挂载坐标辅助表!A:A,[2]怪物武器挂载坐标辅助表!F:F,"错误",0)),"")</f>
        <v>-636;-173;11000;-10</v>
      </c>
      <c r="G303" s="1">
        <v>1</v>
      </c>
    </row>
    <row r="304" spans="1:7">
      <c r="A304" s="1" t="str">
        <f t="shared" si="15"/>
        <v>1032103</v>
      </c>
      <c r="B304" s="1" t="str">
        <f>CONCATENATE(_xlfn.XLOOKUP(D304,[1]怪物设计!$D$77:$D$136,[1]怪物设计!$U$77:$U$136),"-",E304)</f>
        <v>鳄鱼3-103</v>
      </c>
      <c r="D304" s="1">
        <f t="shared" si="17"/>
        <v>1032</v>
      </c>
      <c r="E304" s="1">
        <v>103</v>
      </c>
      <c r="F304" s="17" t="str">
        <f>IF(E304&gt;0,CONCATENATE(_xlfn.XLOOKUP(MOD(A304,1000),[2]怪物武器挂载坐标辅助表!A:A,[2]怪物武器挂载坐标辅助表!C:C,"错误",0)+_xlfn.XLOOKUP(ROUNDDOWN(A304/1000,0),[2]怪物武器挂载坐标辅助表!V:V,[2]怪物武器挂载坐标辅助表!Y:Y,"错误",0),";",_xlfn.XLOOKUP(MOD(A304,1000),[2]怪物武器挂载坐标辅助表!A:A,[2]怪物武器挂载坐标辅助表!D:D,"错误",0)+_xlfn.XLOOKUP(ROUNDDOWN(A304/1000,0),[2]怪物武器挂载坐标辅助表!V:V,[2]怪物武器挂载坐标辅助表!Z:Z,"错误",0),";",_xlfn.XLOOKUP(MOD(A304,1000),[2]怪物武器挂载坐标辅助表!A:A,[2]怪物武器挂载坐标辅助表!E:E,"错误",0),";",_xlfn.XLOOKUP(MOD(A304,1000),[2]怪物武器挂载坐标辅助表!A:A,[2]怪物武器挂载坐标辅助表!F:F,"错误",0)),"")</f>
        <v>-833;-260;10000;-10</v>
      </c>
      <c r="G304" s="1">
        <v>1</v>
      </c>
    </row>
    <row r="305" spans="1:7">
      <c r="A305" s="1" t="str">
        <f t="shared" si="15"/>
        <v>1032104</v>
      </c>
      <c r="B305" s="1" t="str">
        <f>CONCATENATE(_xlfn.XLOOKUP(D305,[1]怪物设计!$D$77:$D$136,[1]怪物设计!$U$77:$U$136),"-",E305)</f>
        <v>鳄鱼3-104</v>
      </c>
      <c r="D305" s="1">
        <f t="shared" si="17"/>
        <v>1032</v>
      </c>
      <c r="E305" s="1">
        <v>104</v>
      </c>
      <c r="F305" s="17" t="str">
        <f>IF(E305&gt;0,CONCATENATE(_xlfn.XLOOKUP(MOD(A305,1000),[2]怪物武器挂载坐标辅助表!A:A,[2]怪物武器挂载坐标辅助表!C:C,"错误",0)+_xlfn.XLOOKUP(ROUNDDOWN(A305/1000,0),[2]怪物武器挂载坐标辅助表!V:V,[2]怪物武器挂载坐标辅助表!Y:Y,"错误",0),";",_xlfn.XLOOKUP(MOD(A305,1000),[2]怪物武器挂载坐标辅助表!A:A,[2]怪物武器挂载坐标辅助表!D:D,"错误",0)+_xlfn.XLOOKUP(ROUNDDOWN(A305/1000,0),[2]怪物武器挂载坐标辅助表!V:V,[2]怪物武器挂载坐标辅助表!Z:Z,"错误",0),";",_xlfn.XLOOKUP(MOD(A305,1000),[2]怪物武器挂载坐标辅助表!A:A,[2]怪物武器挂载坐标辅助表!E:E,"错误",0),";",_xlfn.XLOOKUP(MOD(A305,1000),[2]怪物武器挂载坐标辅助表!A:A,[2]怪物武器挂载坐标辅助表!F:F,"错误",0)),"")</f>
        <v>-777;-161;11000;0</v>
      </c>
      <c r="G305" s="1">
        <v>1</v>
      </c>
    </row>
    <row r="306" spans="1:7">
      <c r="A306" s="1" t="str">
        <f t="shared" si="15"/>
        <v>1032105</v>
      </c>
      <c r="B306" s="1" t="str">
        <f>CONCATENATE(_xlfn.XLOOKUP(D306,[1]怪物设计!$D$77:$D$136,[1]怪物设计!$U$77:$U$136),"-",E306)</f>
        <v>鳄鱼3-105</v>
      </c>
      <c r="D306" s="1">
        <f t="shared" si="17"/>
        <v>1032</v>
      </c>
      <c r="E306" s="1">
        <v>105</v>
      </c>
      <c r="F306" s="17" t="str">
        <f>IF(E306&gt;0,CONCATENATE(_xlfn.XLOOKUP(MOD(A306,1000),[2]怪物武器挂载坐标辅助表!A:A,[2]怪物武器挂载坐标辅助表!C:C,"错误",0)+_xlfn.XLOOKUP(ROUNDDOWN(A306/1000,0),[2]怪物武器挂载坐标辅助表!V:V,[2]怪物武器挂载坐标辅助表!Y:Y,"错误",0),";",_xlfn.XLOOKUP(MOD(A306,1000),[2]怪物武器挂载坐标辅助表!A:A,[2]怪物武器挂载坐标辅助表!D:D,"错误",0)+_xlfn.XLOOKUP(ROUNDDOWN(A306/1000,0),[2]怪物武器挂载坐标辅助表!V:V,[2]怪物武器挂载坐标辅助表!Z:Z,"错误",0),";",_xlfn.XLOOKUP(MOD(A306,1000),[2]怪物武器挂载坐标辅助表!A:A,[2]怪物武器挂载坐标辅助表!E:E,"错误",0),";",_xlfn.XLOOKUP(MOD(A306,1000),[2]怪物武器挂载坐标辅助表!A:A,[2]怪物武器挂载坐标辅助表!F:F,"错误",0)),"")</f>
        <v>-678;-190;10000;0</v>
      </c>
      <c r="G306" s="1">
        <v>1</v>
      </c>
    </row>
    <row r="307" spans="1:7">
      <c r="A307" s="1" t="str">
        <f t="shared" si="15"/>
        <v>1032106</v>
      </c>
      <c r="B307" s="1" t="str">
        <f>CONCATENATE(_xlfn.XLOOKUP(D307,[1]怪物设计!$D$77:$D$136,[1]怪物设计!$U$77:$U$136),"-",E307)</f>
        <v>鳄鱼3-106</v>
      </c>
      <c r="D307" s="1">
        <f t="shared" si="17"/>
        <v>1032</v>
      </c>
      <c r="E307" s="1">
        <v>106</v>
      </c>
      <c r="F307" s="17" t="str">
        <f>IF(E307&gt;0,CONCATENATE(_xlfn.XLOOKUP(MOD(A307,1000),[2]怪物武器挂载坐标辅助表!A:A,[2]怪物武器挂载坐标辅助表!C:C,"错误",0)+_xlfn.XLOOKUP(ROUNDDOWN(A307/1000,0),[2]怪物武器挂载坐标辅助表!V:V,[2]怪物武器挂载坐标辅助表!Y:Y,"错误",0),";",_xlfn.XLOOKUP(MOD(A307,1000),[2]怪物武器挂载坐标辅助表!A:A,[2]怪物武器挂载坐标辅助表!D:D,"错误",0)+_xlfn.XLOOKUP(ROUNDDOWN(A307/1000,0),[2]怪物武器挂载坐标辅助表!V:V,[2]怪物武器挂载坐标辅助表!Z:Z,"错误",0),";",_xlfn.XLOOKUP(MOD(A307,1000),[2]怪物武器挂载坐标辅助表!A:A,[2]怪物武器挂载坐标辅助表!E:E,"错误",0),";",_xlfn.XLOOKUP(MOD(A307,1000),[2]怪物武器挂载坐标辅助表!A:A,[2]怪物武器挂载坐标辅助表!F:F,"错误",0)),"")</f>
        <v>-811;-207;8000;0</v>
      </c>
      <c r="G307" s="1">
        <v>1</v>
      </c>
    </row>
    <row r="308" spans="1:7">
      <c r="A308" s="1" t="str">
        <f t="shared" si="15"/>
        <v>1032201</v>
      </c>
      <c r="B308" s="1" t="str">
        <f>CONCATENATE(_xlfn.XLOOKUP(D308,[1]怪物设计!$D$77:$D$136,[1]怪物设计!$U$77:$U$136),"-",E308)</f>
        <v>鳄鱼3-201</v>
      </c>
      <c r="D308" s="1">
        <f t="shared" si="17"/>
        <v>1032</v>
      </c>
      <c r="E308" s="1">
        <v>201</v>
      </c>
      <c r="F308" s="17" t="str">
        <f>IF(E308&gt;0,CONCATENATE(_xlfn.XLOOKUP(MOD(A308,1000),[2]怪物武器挂载坐标辅助表!A:A,[2]怪物武器挂载坐标辅助表!C:C,"错误",0)+_xlfn.XLOOKUP(ROUNDDOWN(A308/1000,0),[2]怪物武器挂载坐标辅助表!V:V,[2]怪物武器挂载坐标辅助表!Y:Y,"错误",0),";",_xlfn.XLOOKUP(MOD(A308,1000),[2]怪物武器挂载坐标辅助表!A:A,[2]怪物武器挂载坐标辅助表!D:D,"错误",0)+_xlfn.XLOOKUP(ROUNDDOWN(A308/1000,0),[2]怪物武器挂载坐标辅助表!V:V,[2]怪物武器挂载坐标辅助表!Z:Z,"错误",0),";",_xlfn.XLOOKUP(MOD(A308,1000),[2]怪物武器挂载坐标辅助表!A:A,[2]怪物武器挂载坐标辅助表!E:E,"错误",0),";",_xlfn.XLOOKUP(MOD(A308,1000),[2]怪物武器挂载坐标辅助表!A:A,[2]怪物武器挂载坐标辅助表!F:F,"错误",0)),"")</f>
        <v>-609;-114;10000;-25</v>
      </c>
      <c r="G308" s="1">
        <v>1</v>
      </c>
    </row>
    <row r="309" spans="1:7">
      <c r="A309" s="1" t="str">
        <f t="shared" si="15"/>
        <v>1032202</v>
      </c>
      <c r="B309" s="1" t="str">
        <f>CONCATENATE(_xlfn.XLOOKUP(D309,[1]怪物设计!$D$77:$D$136,[1]怪物设计!$U$77:$U$136),"-",E309)</f>
        <v>鳄鱼3-202</v>
      </c>
      <c r="D309" s="1">
        <f t="shared" si="17"/>
        <v>1032</v>
      </c>
      <c r="E309" s="1">
        <v>202</v>
      </c>
      <c r="F309" s="17" t="str">
        <f>IF(E309&gt;0,CONCATENATE(_xlfn.XLOOKUP(MOD(A309,1000),[2]怪物武器挂载坐标辅助表!A:A,[2]怪物武器挂载坐标辅助表!C:C,"错误",0)+_xlfn.XLOOKUP(ROUNDDOWN(A309/1000,0),[2]怪物武器挂载坐标辅助表!V:V,[2]怪物武器挂载坐标辅助表!Y:Y,"错误",0),";",_xlfn.XLOOKUP(MOD(A309,1000),[2]怪物武器挂载坐标辅助表!A:A,[2]怪物武器挂载坐标辅助表!D:D,"错误",0)+_xlfn.XLOOKUP(ROUNDDOWN(A309/1000,0),[2]怪物武器挂载坐标辅助表!V:V,[2]怪物武器挂载坐标辅助表!Z:Z,"错误",0),";",_xlfn.XLOOKUP(MOD(A309,1000),[2]怪物武器挂载坐标辅助表!A:A,[2]怪物武器挂载坐标辅助表!E:E,"错误",0),";",_xlfn.XLOOKUP(MOD(A309,1000),[2]怪物武器挂载坐标辅助表!A:A,[2]怪物武器挂载坐标辅助表!F:F,"错误",0)),"")</f>
        <v>-578;-179;10000;0</v>
      </c>
      <c r="G309" s="1">
        <v>1</v>
      </c>
    </row>
    <row r="310" spans="1:7">
      <c r="A310" s="1" t="str">
        <f t="shared" si="15"/>
        <v>1032203</v>
      </c>
      <c r="B310" s="1" t="str">
        <f>CONCATENATE(_xlfn.XLOOKUP(D310,[1]怪物设计!$D$77:$D$136,[1]怪物设计!$U$77:$U$136),"-",E310)</f>
        <v>鳄鱼3-203</v>
      </c>
      <c r="D310" s="1">
        <f t="shared" si="17"/>
        <v>1032</v>
      </c>
      <c r="E310" s="1">
        <v>203</v>
      </c>
      <c r="F310" s="17" t="str">
        <f>IF(E310&gt;0,CONCATENATE(_xlfn.XLOOKUP(MOD(A310,1000),[2]怪物武器挂载坐标辅助表!A:A,[2]怪物武器挂载坐标辅助表!C:C,"错误",0)+_xlfn.XLOOKUP(ROUNDDOWN(A310/1000,0),[2]怪物武器挂载坐标辅助表!V:V,[2]怪物武器挂载坐标辅助表!Y:Y,"错误",0),";",_xlfn.XLOOKUP(MOD(A310,1000),[2]怪物武器挂载坐标辅助表!A:A,[2]怪物武器挂载坐标辅助表!D:D,"错误",0)+_xlfn.XLOOKUP(ROUNDDOWN(A310/1000,0),[2]怪物武器挂载坐标辅助表!V:V,[2]怪物武器挂载坐标辅助表!Z:Z,"错误",0),";",_xlfn.XLOOKUP(MOD(A310,1000),[2]怪物武器挂载坐标辅助表!A:A,[2]怪物武器挂载坐标辅助表!E:E,"错误",0),";",_xlfn.XLOOKUP(MOD(A310,1000),[2]怪物武器挂载坐标辅助表!A:A,[2]怪物武器挂载坐标辅助表!F:F,"错误",0)),"")</f>
        <v>-621;-209;10000;-10</v>
      </c>
      <c r="G310" s="1">
        <v>1</v>
      </c>
    </row>
    <row r="311" spans="1:7">
      <c r="A311" s="1" t="str">
        <f t="shared" si="15"/>
        <v>1032204</v>
      </c>
      <c r="B311" s="1" t="str">
        <f>CONCATENATE(_xlfn.XLOOKUP(D311,[1]怪物设计!$D$77:$D$136,[1]怪物设计!$U$77:$U$136),"-",E311)</f>
        <v>鳄鱼3-204</v>
      </c>
      <c r="D311" s="1">
        <f t="shared" si="17"/>
        <v>1032</v>
      </c>
      <c r="E311" s="1">
        <v>204</v>
      </c>
      <c r="F311" s="17" t="str">
        <f>IF(E311&gt;0,CONCATENATE(_xlfn.XLOOKUP(MOD(A311,1000),[2]怪物武器挂载坐标辅助表!A:A,[2]怪物武器挂载坐标辅助表!C:C,"错误",0)+_xlfn.XLOOKUP(ROUNDDOWN(A311/1000,0),[2]怪物武器挂载坐标辅助表!V:V,[2]怪物武器挂载坐标辅助表!Y:Y,"错误",0),";",_xlfn.XLOOKUP(MOD(A311,1000),[2]怪物武器挂载坐标辅助表!A:A,[2]怪物武器挂载坐标辅助表!D:D,"错误",0)+_xlfn.XLOOKUP(ROUNDDOWN(A311/1000,0),[2]怪物武器挂载坐标辅助表!V:V,[2]怪物武器挂载坐标辅助表!Z:Z,"错误",0),";",_xlfn.XLOOKUP(MOD(A311,1000),[2]怪物武器挂载坐标辅助表!A:A,[2]怪物武器挂载坐标辅助表!E:E,"错误",0),";",_xlfn.XLOOKUP(MOD(A311,1000),[2]怪物武器挂载坐标辅助表!A:A,[2]怪物武器挂载坐标辅助表!F:F,"错误",0)),"")</f>
        <v>-608;-308;5000;0</v>
      </c>
      <c r="G311" s="1">
        <v>1</v>
      </c>
    </row>
    <row r="312" spans="1:7">
      <c r="A312" s="1" t="str">
        <f t="shared" si="15"/>
        <v>1032205</v>
      </c>
      <c r="B312" s="1" t="str">
        <f>CONCATENATE(_xlfn.XLOOKUP(D312,[1]怪物设计!$D$77:$D$136,[1]怪物设计!$U$77:$U$136),"-",E312)</f>
        <v>鳄鱼3-205</v>
      </c>
      <c r="D312" s="1">
        <f t="shared" si="17"/>
        <v>1032</v>
      </c>
      <c r="E312" s="1">
        <v>205</v>
      </c>
      <c r="F312" s="17" t="str">
        <f>IF(E312&gt;0,CONCATENATE(_xlfn.XLOOKUP(MOD(A312,1000),[2]怪物武器挂载坐标辅助表!A:A,[2]怪物武器挂载坐标辅助表!C:C,"错误",0)+_xlfn.XLOOKUP(ROUNDDOWN(A312/1000,0),[2]怪物武器挂载坐标辅助表!V:V,[2]怪物武器挂载坐标辅助表!Y:Y,"错误",0),";",_xlfn.XLOOKUP(MOD(A312,1000),[2]怪物武器挂载坐标辅助表!A:A,[2]怪物武器挂载坐标辅助表!D:D,"错误",0)+_xlfn.XLOOKUP(ROUNDDOWN(A312/1000,0),[2]怪物武器挂载坐标辅助表!V:V,[2]怪物武器挂载坐标辅助表!Z:Z,"错误",0),";",_xlfn.XLOOKUP(MOD(A312,1000),[2]怪物武器挂载坐标辅助表!A:A,[2]怪物武器挂载坐标辅助表!E:E,"错误",0),";",_xlfn.XLOOKUP(MOD(A312,1000),[2]怪物武器挂载坐标辅助表!A:A,[2]怪物武器挂载坐标辅助表!F:F,"错误",0)),"")</f>
        <v>-612;-53;10000;-10</v>
      </c>
      <c r="G312" s="1">
        <v>1</v>
      </c>
    </row>
    <row r="313" spans="1:7">
      <c r="A313" s="1" t="str">
        <f t="shared" si="15"/>
        <v>1032206</v>
      </c>
      <c r="B313" s="1" t="str">
        <f>CONCATENATE(_xlfn.XLOOKUP(D313,[1]怪物设计!$D$77:$D$136,[1]怪物设计!$U$77:$U$136),"-",E313)</f>
        <v>鳄鱼3-206</v>
      </c>
      <c r="D313" s="1">
        <f t="shared" si="17"/>
        <v>1032</v>
      </c>
      <c r="E313" s="1">
        <v>206</v>
      </c>
      <c r="F313" s="17" t="str">
        <f>IF(E313&gt;0,CONCATENATE(_xlfn.XLOOKUP(MOD(A313,1000),[2]怪物武器挂载坐标辅助表!A:A,[2]怪物武器挂载坐标辅助表!C:C,"错误",0)+_xlfn.XLOOKUP(ROUNDDOWN(A313/1000,0),[2]怪物武器挂载坐标辅助表!V:V,[2]怪物武器挂载坐标辅助表!Y:Y,"错误",0),";",_xlfn.XLOOKUP(MOD(A313,1000),[2]怪物武器挂载坐标辅助表!A:A,[2]怪物武器挂载坐标辅助表!D:D,"错误",0)+_xlfn.XLOOKUP(ROUNDDOWN(A313/1000,0),[2]怪物武器挂载坐标辅助表!V:V,[2]怪物武器挂载坐标辅助表!Z:Z,"错误",0),";",_xlfn.XLOOKUP(MOD(A313,1000),[2]怪物武器挂载坐标辅助表!A:A,[2]怪物武器挂载坐标辅助表!E:E,"错误",0),";",_xlfn.XLOOKUP(MOD(A313,1000),[2]怪物武器挂载坐标辅助表!A:A,[2]怪物武器挂载坐标辅助表!F:F,"错误",0)),"")</f>
        <v>-709;-239;7000;150</v>
      </c>
      <c r="G313" s="1">
        <v>1</v>
      </c>
    </row>
    <row r="314" spans="1:7">
      <c r="A314" s="1" t="str">
        <f t="shared" si="15"/>
        <v>1032207</v>
      </c>
      <c r="B314" s="1" t="str">
        <f>CONCATENATE(_xlfn.XLOOKUP(D314,[1]怪物设计!$D$77:$D$136,[1]怪物设计!$U$77:$U$136),"-",E314)</f>
        <v>鳄鱼3-207</v>
      </c>
      <c r="D314" s="1">
        <f t="shared" si="17"/>
        <v>1032</v>
      </c>
      <c r="E314" s="1">
        <v>207</v>
      </c>
      <c r="F314" s="17" t="str">
        <f>IF(E314&gt;0,CONCATENATE(_xlfn.XLOOKUP(MOD(A314,1000),[2]怪物武器挂载坐标辅助表!A:A,[2]怪物武器挂载坐标辅助表!C:C,"错误",0)+_xlfn.XLOOKUP(ROUNDDOWN(A314/1000,0),[2]怪物武器挂载坐标辅助表!V:V,[2]怪物武器挂载坐标辅助表!Y:Y,"错误",0),";",_xlfn.XLOOKUP(MOD(A314,1000),[2]怪物武器挂载坐标辅助表!A:A,[2]怪物武器挂载坐标辅助表!D:D,"错误",0)+_xlfn.XLOOKUP(ROUNDDOWN(A314/1000,0),[2]怪物武器挂载坐标辅助表!V:V,[2]怪物武器挂载坐标辅助表!Z:Z,"错误",0),";",_xlfn.XLOOKUP(MOD(A314,1000),[2]怪物武器挂载坐标辅助表!A:A,[2]怪物武器挂载坐标辅助表!E:E,"错误",0),";",_xlfn.XLOOKUP(MOD(A314,1000),[2]怪物武器挂载坐标辅助表!A:A,[2]怪物武器挂载坐标辅助表!F:F,"错误",0)),"")</f>
        <v>-800;-206;10000;15</v>
      </c>
      <c r="G314" s="1">
        <v>1</v>
      </c>
    </row>
    <row r="315" spans="1:7">
      <c r="A315" s="1" t="str">
        <f t="shared" si="15"/>
        <v>1032301</v>
      </c>
      <c r="B315" s="1" t="str">
        <f>CONCATENATE(_xlfn.XLOOKUP(D315,[1]怪物设计!$D$77:$D$136,[1]怪物设计!$U$77:$U$136),"-",E315)</f>
        <v>鳄鱼3-301</v>
      </c>
      <c r="D315" s="1">
        <f t="shared" si="17"/>
        <v>1032</v>
      </c>
      <c r="E315" s="1">
        <v>301</v>
      </c>
      <c r="F315" s="17" t="str">
        <f>IF(E315&gt;0,CONCATENATE(_xlfn.XLOOKUP(MOD(A315,1000),[2]怪物武器挂载坐标辅助表!A:A,[2]怪物武器挂载坐标辅助表!C:C,"错误",0)+_xlfn.XLOOKUP(ROUNDDOWN(A315/1000,0),[2]怪物武器挂载坐标辅助表!V:V,[2]怪物武器挂载坐标辅助表!Y:Y,"错误",0),";",_xlfn.XLOOKUP(MOD(A315,1000),[2]怪物武器挂载坐标辅助表!A:A,[2]怪物武器挂载坐标辅助表!D:D,"错误",0)+_xlfn.XLOOKUP(ROUNDDOWN(A315/1000,0),[2]怪物武器挂载坐标辅助表!V:V,[2]怪物武器挂载坐标辅助表!Z:Z,"错误",0),";",_xlfn.XLOOKUP(MOD(A315,1000),[2]怪物武器挂载坐标辅助表!A:A,[2]怪物武器挂载坐标辅助表!E:E,"错误",0),";",_xlfn.XLOOKUP(MOD(A315,1000),[2]怪物武器挂载坐标辅助表!A:A,[2]怪物武器挂载坐标辅助表!F:F,"错误",0)),"")</f>
        <v>-682;-36;10000;0</v>
      </c>
      <c r="G315" s="1">
        <v>1</v>
      </c>
    </row>
    <row r="316" spans="1:7">
      <c r="A316" s="1" t="str">
        <f t="shared" si="15"/>
        <v>1032302</v>
      </c>
      <c r="B316" s="1" t="str">
        <f>CONCATENATE(_xlfn.XLOOKUP(D316,[1]怪物设计!$D$77:$D$136,[1]怪物设计!$U$77:$U$136),"-",E316)</f>
        <v>鳄鱼3-302</v>
      </c>
      <c r="D316" s="1">
        <f t="shared" si="17"/>
        <v>1032</v>
      </c>
      <c r="E316" s="1">
        <v>302</v>
      </c>
      <c r="F316" s="17" t="str">
        <f>IF(E316&gt;0,CONCATENATE(_xlfn.XLOOKUP(MOD(A316,1000),[2]怪物武器挂载坐标辅助表!A:A,[2]怪物武器挂载坐标辅助表!C:C,"错误",0)+_xlfn.XLOOKUP(ROUNDDOWN(A316/1000,0),[2]怪物武器挂载坐标辅助表!V:V,[2]怪物武器挂载坐标辅助表!Y:Y,"错误",0),";",_xlfn.XLOOKUP(MOD(A316,1000),[2]怪物武器挂载坐标辅助表!A:A,[2]怪物武器挂载坐标辅助表!D:D,"错误",0)+_xlfn.XLOOKUP(ROUNDDOWN(A316/1000,0),[2]怪物武器挂载坐标辅助表!V:V,[2]怪物武器挂载坐标辅助表!Z:Z,"错误",0),";",_xlfn.XLOOKUP(MOD(A316,1000),[2]怪物武器挂载坐标辅助表!A:A,[2]怪物武器挂载坐标辅助表!E:E,"错误",0),";",_xlfn.XLOOKUP(MOD(A316,1000),[2]怪物武器挂载坐标辅助表!A:A,[2]怪物武器挂载坐标辅助表!F:F,"错误",0)),"")</f>
        <v>-719;-120;9000;0</v>
      </c>
      <c r="G316" s="1">
        <v>1</v>
      </c>
    </row>
    <row r="317" spans="1:7">
      <c r="A317" s="1" t="str">
        <f t="shared" si="15"/>
        <v>1032303</v>
      </c>
      <c r="B317" s="1" t="str">
        <f>CONCATENATE(_xlfn.XLOOKUP(D317,[1]怪物设计!$D$77:$D$136,[1]怪物设计!$U$77:$U$136),"-",E317)</f>
        <v>鳄鱼3-303</v>
      </c>
      <c r="D317" s="1">
        <f t="shared" si="17"/>
        <v>1032</v>
      </c>
      <c r="E317" s="1">
        <v>303</v>
      </c>
      <c r="F317" s="17" t="str">
        <f>IF(E317&gt;0,CONCATENATE(_xlfn.XLOOKUP(MOD(A317,1000),[2]怪物武器挂载坐标辅助表!A:A,[2]怪物武器挂载坐标辅助表!C:C,"错误",0)+_xlfn.XLOOKUP(ROUNDDOWN(A317/1000,0),[2]怪物武器挂载坐标辅助表!V:V,[2]怪物武器挂载坐标辅助表!Y:Y,"错误",0),";",_xlfn.XLOOKUP(MOD(A317,1000),[2]怪物武器挂载坐标辅助表!A:A,[2]怪物武器挂载坐标辅助表!D:D,"错误",0)+_xlfn.XLOOKUP(ROUNDDOWN(A317/1000,0),[2]怪物武器挂载坐标辅助表!V:V,[2]怪物武器挂载坐标辅助表!Z:Z,"错误",0),";",_xlfn.XLOOKUP(MOD(A317,1000),[2]怪物武器挂载坐标辅助表!A:A,[2]怪物武器挂载坐标辅助表!E:E,"错误",0),";",_xlfn.XLOOKUP(MOD(A317,1000),[2]怪物武器挂载坐标辅助表!A:A,[2]怪物武器挂载坐标辅助表!F:F,"错误",0)),"")</f>
        <v>-653;-139;10000;0</v>
      </c>
      <c r="G317" s="1">
        <v>1</v>
      </c>
    </row>
    <row r="318" spans="1:7">
      <c r="A318" s="1" t="str">
        <f t="shared" si="15"/>
        <v>1032304</v>
      </c>
      <c r="B318" s="1" t="str">
        <f>CONCATENATE(_xlfn.XLOOKUP(D318,[1]怪物设计!$D$77:$D$136,[1]怪物设计!$U$77:$U$136),"-",E318)</f>
        <v>鳄鱼3-304</v>
      </c>
      <c r="D318" s="1">
        <f t="shared" si="17"/>
        <v>1032</v>
      </c>
      <c r="E318" s="1">
        <v>304</v>
      </c>
      <c r="F318" s="17" t="str">
        <f>IF(E318&gt;0,CONCATENATE(_xlfn.XLOOKUP(MOD(A318,1000),[2]怪物武器挂载坐标辅助表!A:A,[2]怪物武器挂载坐标辅助表!C:C,"错误",0)+_xlfn.XLOOKUP(ROUNDDOWN(A318/1000,0),[2]怪物武器挂载坐标辅助表!V:V,[2]怪物武器挂载坐标辅助表!Y:Y,"错误",0),";",_xlfn.XLOOKUP(MOD(A318,1000),[2]怪物武器挂载坐标辅助表!A:A,[2]怪物武器挂载坐标辅助表!D:D,"错误",0)+_xlfn.XLOOKUP(ROUNDDOWN(A318/1000,0),[2]怪物武器挂载坐标辅助表!V:V,[2]怪物武器挂载坐标辅助表!Z:Z,"错误",0),";",_xlfn.XLOOKUP(MOD(A318,1000),[2]怪物武器挂载坐标辅助表!A:A,[2]怪物武器挂载坐标辅助表!E:E,"错误",0),";",_xlfn.XLOOKUP(MOD(A318,1000),[2]怪物武器挂载坐标辅助表!A:A,[2]怪物武器挂载坐标辅助表!F:F,"错误",0)),"")</f>
        <v>-856;-168;10000;5</v>
      </c>
      <c r="G318" s="1">
        <v>1</v>
      </c>
    </row>
    <row r="319" spans="1:7">
      <c r="A319" s="1" t="str">
        <f t="shared" si="15"/>
        <v>1032305</v>
      </c>
      <c r="B319" s="1" t="str">
        <f>CONCATENATE(_xlfn.XLOOKUP(D319,[1]怪物设计!$D$77:$D$136,[1]怪物设计!$U$77:$U$136),"-",E319)</f>
        <v>鳄鱼3-305</v>
      </c>
      <c r="D319" s="1">
        <f t="shared" si="17"/>
        <v>1032</v>
      </c>
      <c r="E319" s="1">
        <v>305</v>
      </c>
      <c r="F319" s="17" t="str">
        <f>IF(E319&gt;0,CONCATENATE(_xlfn.XLOOKUP(MOD(A319,1000),[2]怪物武器挂载坐标辅助表!A:A,[2]怪物武器挂载坐标辅助表!C:C,"错误",0)+_xlfn.XLOOKUP(ROUNDDOWN(A319/1000,0),[2]怪物武器挂载坐标辅助表!V:V,[2]怪物武器挂载坐标辅助表!Y:Y,"错误",0),";",_xlfn.XLOOKUP(MOD(A319,1000),[2]怪物武器挂载坐标辅助表!A:A,[2]怪物武器挂载坐标辅助表!D:D,"错误",0)+_xlfn.XLOOKUP(ROUNDDOWN(A319/1000,0),[2]怪物武器挂载坐标辅助表!V:V,[2]怪物武器挂载坐标辅助表!Z:Z,"错误",0),";",_xlfn.XLOOKUP(MOD(A319,1000),[2]怪物武器挂载坐标辅助表!A:A,[2]怪物武器挂载坐标辅助表!E:E,"错误",0),";",_xlfn.XLOOKUP(MOD(A319,1000),[2]怪物武器挂载坐标辅助表!A:A,[2]怪物武器挂载坐标辅助表!F:F,"错误",0)),"")</f>
        <v>-809;-310;9000;-25</v>
      </c>
      <c r="G319" s="1">
        <v>1</v>
      </c>
    </row>
    <row r="320" spans="1:7">
      <c r="A320" s="1" t="str">
        <f t="shared" si="15"/>
        <v>1032401</v>
      </c>
      <c r="B320" s="1" t="str">
        <f>CONCATENATE(_xlfn.XLOOKUP(D320,[1]怪物设计!$D$77:$D$136,[1]怪物设计!$U$77:$U$136),"-",E320)</f>
        <v>鳄鱼3-401</v>
      </c>
      <c r="D320" s="1">
        <f t="shared" si="17"/>
        <v>1032</v>
      </c>
      <c r="E320" s="1">
        <v>401</v>
      </c>
      <c r="F320" s="17" t="str">
        <f>IF(E320&gt;0,CONCATENATE(_xlfn.XLOOKUP(MOD(A320,1000),[2]怪物武器挂载坐标辅助表!A:A,[2]怪物武器挂载坐标辅助表!C:C,"错误",0)+_xlfn.XLOOKUP(ROUNDDOWN(A320/1000,0),[2]怪物武器挂载坐标辅助表!V:V,[2]怪物武器挂载坐标辅助表!Y:Y,"错误",0),";",_xlfn.XLOOKUP(MOD(A320,1000),[2]怪物武器挂载坐标辅助表!A:A,[2]怪物武器挂载坐标辅助表!D:D,"错误",0)+_xlfn.XLOOKUP(ROUNDDOWN(A320/1000,0),[2]怪物武器挂载坐标辅助表!V:V,[2]怪物武器挂载坐标辅助表!Z:Z,"错误",0),";",_xlfn.XLOOKUP(MOD(A320,1000),[2]怪物武器挂载坐标辅助表!A:A,[2]怪物武器挂载坐标辅助表!E:E,"错误",0),";",_xlfn.XLOOKUP(MOD(A320,1000),[2]怪物武器挂载坐标辅助表!A:A,[2]怪物武器挂载坐标辅助表!F:F,"错误",0)),"")</f>
        <v>-680;-292;10000;0</v>
      </c>
      <c r="G320" s="1">
        <v>1</v>
      </c>
    </row>
    <row r="321" spans="1:7">
      <c r="A321" s="1" t="str">
        <f t="shared" si="15"/>
        <v>1032402</v>
      </c>
      <c r="B321" s="1" t="str">
        <f>CONCATENATE(_xlfn.XLOOKUP(D321,[1]怪物设计!$D$77:$D$136,[1]怪物设计!$U$77:$U$136),"-",E321)</f>
        <v>鳄鱼3-402</v>
      </c>
      <c r="D321" s="1">
        <f t="shared" si="17"/>
        <v>1032</v>
      </c>
      <c r="E321" s="1">
        <v>402</v>
      </c>
      <c r="F321" s="17" t="str">
        <f>IF(E321&gt;0,CONCATENATE(_xlfn.XLOOKUP(MOD(A321,1000),[2]怪物武器挂载坐标辅助表!A:A,[2]怪物武器挂载坐标辅助表!C:C,"错误",0)+_xlfn.XLOOKUP(ROUNDDOWN(A321/1000,0),[2]怪物武器挂载坐标辅助表!V:V,[2]怪物武器挂载坐标辅助表!Y:Y,"错误",0),";",_xlfn.XLOOKUP(MOD(A321,1000),[2]怪物武器挂载坐标辅助表!A:A,[2]怪物武器挂载坐标辅助表!D:D,"错误",0)+_xlfn.XLOOKUP(ROUNDDOWN(A321/1000,0),[2]怪物武器挂载坐标辅助表!V:V,[2]怪物武器挂载坐标辅助表!Z:Z,"错误",0),";",_xlfn.XLOOKUP(MOD(A321,1000),[2]怪物武器挂载坐标辅助表!A:A,[2]怪物武器挂载坐标辅助表!E:E,"错误",0),";",_xlfn.XLOOKUP(MOD(A321,1000),[2]怪物武器挂载坐标辅助表!A:A,[2]怪物武器挂载坐标辅助表!F:F,"错误",0)),"")</f>
        <v>-686;-286;10000;0</v>
      </c>
      <c r="G321" s="1">
        <v>1</v>
      </c>
    </row>
    <row r="322" spans="1:7">
      <c r="A322" s="1" t="str">
        <f t="shared" si="15"/>
        <v>1032403</v>
      </c>
      <c r="B322" s="1" t="str">
        <f>CONCATENATE(_xlfn.XLOOKUP(D322,[1]怪物设计!$D$77:$D$136,[1]怪物设计!$U$77:$U$136),"-",E322)</f>
        <v>鳄鱼3-403</v>
      </c>
      <c r="D322" s="1">
        <f t="shared" si="17"/>
        <v>1032</v>
      </c>
      <c r="E322" s="1">
        <v>403</v>
      </c>
      <c r="F322" s="17" t="str">
        <f>IF(E322&gt;0,CONCATENATE(_xlfn.XLOOKUP(MOD(A322,1000),[2]怪物武器挂载坐标辅助表!A:A,[2]怪物武器挂载坐标辅助表!C:C,"错误",0)+_xlfn.XLOOKUP(ROUNDDOWN(A322/1000,0),[2]怪物武器挂载坐标辅助表!V:V,[2]怪物武器挂载坐标辅助表!Y:Y,"错误",0),";",_xlfn.XLOOKUP(MOD(A322,1000),[2]怪物武器挂载坐标辅助表!A:A,[2]怪物武器挂载坐标辅助表!D:D,"错误",0)+_xlfn.XLOOKUP(ROUNDDOWN(A322/1000,0),[2]怪物武器挂载坐标辅助表!V:V,[2]怪物武器挂载坐标辅助表!Z:Z,"错误",0),";",_xlfn.XLOOKUP(MOD(A322,1000),[2]怪物武器挂载坐标辅助表!A:A,[2]怪物武器挂载坐标辅助表!E:E,"错误",0),";",_xlfn.XLOOKUP(MOD(A322,1000),[2]怪物武器挂载坐标辅助表!A:A,[2]怪物武器挂载坐标辅助表!F:F,"错误",0)),"")</f>
        <v>-696;-279;10000;0</v>
      </c>
      <c r="G322" s="1">
        <v>1</v>
      </c>
    </row>
    <row r="323" spans="1:7">
      <c r="A323" s="1" t="str">
        <f t="shared" si="15"/>
        <v>1032404</v>
      </c>
      <c r="B323" s="1" t="str">
        <f>CONCATENATE(_xlfn.XLOOKUP(D323,[1]怪物设计!$D$77:$D$136,[1]怪物设计!$U$77:$U$136),"-",E323)</f>
        <v>鳄鱼3-404</v>
      </c>
      <c r="D323" s="1">
        <f t="shared" si="17"/>
        <v>1032</v>
      </c>
      <c r="E323" s="1">
        <v>404</v>
      </c>
      <c r="F323" s="17" t="str">
        <f>IF(E323&gt;0,CONCATENATE(_xlfn.XLOOKUP(MOD(A323,1000),[2]怪物武器挂载坐标辅助表!A:A,[2]怪物武器挂载坐标辅助表!C:C,"错误",0)+_xlfn.XLOOKUP(ROUNDDOWN(A323/1000,0),[2]怪物武器挂载坐标辅助表!V:V,[2]怪物武器挂载坐标辅助表!Y:Y,"错误",0),";",_xlfn.XLOOKUP(MOD(A323,1000),[2]怪物武器挂载坐标辅助表!A:A,[2]怪物武器挂载坐标辅助表!D:D,"错误",0)+_xlfn.XLOOKUP(ROUNDDOWN(A323/1000,0),[2]怪物武器挂载坐标辅助表!V:V,[2]怪物武器挂载坐标辅助表!Z:Z,"错误",0),";",_xlfn.XLOOKUP(MOD(A323,1000),[2]怪物武器挂载坐标辅助表!A:A,[2]怪物武器挂载坐标辅助表!E:E,"错误",0),";",_xlfn.XLOOKUP(MOD(A323,1000),[2]怪物武器挂载坐标辅助表!A:A,[2]怪物武器挂载坐标辅助表!F:F,"错误",0)),"")</f>
        <v>-906;-279;10000;0</v>
      </c>
      <c r="G323" s="1">
        <v>1</v>
      </c>
    </row>
    <row r="324" spans="1:7">
      <c r="A324" s="1" t="str">
        <f t="shared" si="15"/>
        <v>1032405</v>
      </c>
      <c r="B324" s="1" t="str">
        <f>CONCATENATE(_xlfn.XLOOKUP(D324,[1]怪物设计!$D$77:$D$136,[1]怪物设计!$U$77:$U$136),"-",E324)</f>
        <v>鳄鱼3-405</v>
      </c>
      <c r="D324" s="1">
        <f t="shared" si="17"/>
        <v>1032</v>
      </c>
      <c r="E324" s="1">
        <v>405</v>
      </c>
      <c r="F324" s="17" t="str">
        <f>IF(E324&gt;0,CONCATENATE(_xlfn.XLOOKUP(MOD(A324,1000),[2]怪物武器挂载坐标辅助表!A:A,[2]怪物武器挂载坐标辅助表!C:C,"错误",0)+_xlfn.XLOOKUP(ROUNDDOWN(A324/1000,0),[2]怪物武器挂载坐标辅助表!V:V,[2]怪物武器挂载坐标辅助表!Y:Y,"错误",0),";",_xlfn.XLOOKUP(MOD(A324,1000),[2]怪物武器挂载坐标辅助表!A:A,[2]怪物武器挂载坐标辅助表!D:D,"错误",0)+_xlfn.XLOOKUP(ROUNDDOWN(A324/1000,0),[2]怪物武器挂载坐标辅助表!V:V,[2]怪物武器挂载坐标辅助表!Z:Z,"错误",0),";",_xlfn.XLOOKUP(MOD(A324,1000),[2]怪物武器挂载坐标辅助表!A:A,[2]怪物武器挂载坐标辅助表!E:E,"错误",0),";",_xlfn.XLOOKUP(MOD(A324,1000),[2]怪物武器挂载坐标辅助表!A:A,[2]怪物武器挂载坐标辅助表!F:F,"错误",0)),"")</f>
        <v>-713;-281;10000;0</v>
      </c>
      <c r="G324" s="1">
        <v>1</v>
      </c>
    </row>
    <row r="325" spans="1:7">
      <c r="A325" s="1" t="str">
        <f t="shared" si="15"/>
        <v>1032406</v>
      </c>
      <c r="B325" s="1" t="str">
        <f>CONCATENATE(_xlfn.XLOOKUP(D325,[1]怪物设计!$D$77:$D$136,[1]怪物设计!$U$77:$U$136),"-",E325)</f>
        <v>鳄鱼3-406</v>
      </c>
      <c r="D325" s="1">
        <f t="shared" si="17"/>
        <v>1032</v>
      </c>
      <c r="E325" s="1">
        <v>406</v>
      </c>
      <c r="F325" s="17" t="str">
        <f>IF(E325&gt;0,CONCATENATE(_xlfn.XLOOKUP(MOD(A325,1000),[2]怪物武器挂载坐标辅助表!A:A,[2]怪物武器挂载坐标辅助表!C:C,"错误",0)+_xlfn.XLOOKUP(ROUNDDOWN(A325/1000,0),[2]怪物武器挂载坐标辅助表!V:V,[2]怪物武器挂载坐标辅助表!Y:Y,"错误",0),";",_xlfn.XLOOKUP(MOD(A325,1000),[2]怪物武器挂载坐标辅助表!A:A,[2]怪物武器挂载坐标辅助表!D:D,"错误",0)+_xlfn.XLOOKUP(ROUNDDOWN(A325/1000,0),[2]怪物武器挂载坐标辅助表!V:V,[2]怪物武器挂载坐标辅助表!Z:Z,"错误",0),";",_xlfn.XLOOKUP(MOD(A325,1000),[2]怪物武器挂载坐标辅助表!A:A,[2]怪物武器挂载坐标辅助表!E:E,"错误",0),";",_xlfn.XLOOKUP(MOD(A325,1000),[2]怪物武器挂载坐标辅助表!A:A,[2]怪物武器挂载坐标辅助表!F:F,"错误",0)),"")</f>
        <v>-770;-269;8000;30</v>
      </c>
      <c r="G325" s="1">
        <v>1</v>
      </c>
    </row>
    <row r="326" spans="1:7">
      <c r="A326" s="1" t="str">
        <f t="shared" si="15"/>
        <v>1032407</v>
      </c>
      <c r="B326" s="1" t="str">
        <f>CONCATENATE(_xlfn.XLOOKUP(D326,[1]怪物设计!$D$77:$D$136,[1]怪物设计!$U$77:$U$136),"-",E326)</f>
        <v>鳄鱼3-407</v>
      </c>
      <c r="D326" s="1">
        <f t="shared" si="17"/>
        <v>1032</v>
      </c>
      <c r="E326" s="1">
        <v>407</v>
      </c>
      <c r="F326" s="17" t="str">
        <f>IF(E326&gt;0,CONCATENATE(_xlfn.XLOOKUP(MOD(A326,1000),[2]怪物武器挂载坐标辅助表!A:A,[2]怪物武器挂载坐标辅助表!C:C,"错误",0)+_xlfn.XLOOKUP(ROUNDDOWN(A326/1000,0),[2]怪物武器挂载坐标辅助表!V:V,[2]怪物武器挂载坐标辅助表!Y:Y,"错误",0),";",_xlfn.XLOOKUP(MOD(A326,1000),[2]怪物武器挂载坐标辅助表!A:A,[2]怪物武器挂载坐标辅助表!D:D,"错误",0)+_xlfn.XLOOKUP(ROUNDDOWN(A326/1000,0),[2]怪物武器挂载坐标辅助表!V:V,[2]怪物武器挂载坐标辅助表!Z:Z,"错误",0),";",_xlfn.XLOOKUP(MOD(A326,1000),[2]怪物武器挂载坐标辅助表!A:A,[2]怪物武器挂载坐标辅助表!E:E,"错误",0),";",_xlfn.XLOOKUP(MOD(A326,1000),[2]怪物武器挂载坐标辅助表!A:A,[2]怪物武器挂载坐标辅助表!F:F,"错误",0)),"")</f>
        <v>-674;-229;10000;-5</v>
      </c>
      <c r="G326" s="1">
        <v>1</v>
      </c>
    </row>
    <row r="327" spans="1:7">
      <c r="A327" s="1" t="str">
        <f t="shared" si="15"/>
        <v>1032408</v>
      </c>
      <c r="B327" s="1" t="str">
        <f>CONCATENATE(_xlfn.XLOOKUP(D327,[1]怪物设计!$D$77:$D$136,[1]怪物设计!$U$77:$U$136),"-",E327)</f>
        <v>鳄鱼3-408</v>
      </c>
      <c r="D327" s="1">
        <f t="shared" si="17"/>
        <v>1032</v>
      </c>
      <c r="E327" s="1">
        <v>408</v>
      </c>
      <c r="F327" s="17" t="str">
        <f>IF(E327&gt;0,CONCATENATE(_xlfn.XLOOKUP(MOD(A327,1000),[2]怪物武器挂载坐标辅助表!A:A,[2]怪物武器挂载坐标辅助表!C:C,"错误",0)+_xlfn.XLOOKUP(ROUNDDOWN(A327/1000,0),[2]怪物武器挂载坐标辅助表!V:V,[2]怪物武器挂载坐标辅助表!Y:Y,"错误",0),";",_xlfn.XLOOKUP(MOD(A327,1000),[2]怪物武器挂载坐标辅助表!A:A,[2]怪物武器挂载坐标辅助表!D:D,"错误",0)+_xlfn.XLOOKUP(ROUNDDOWN(A327/1000,0),[2]怪物武器挂载坐标辅助表!V:V,[2]怪物武器挂载坐标辅助表!Z:Z,"错误",0),";",_xlfn.XLOOKUP(MOD(A327,1000),[2]怪物武器挂载坐标辅助表!A:A,[2]怪物武器挂载坐标辅助表!E:E,"错误",0),";",_xlfn.XLOOKUP(MOD(A327,1000),[2]怪物武器挂载坐标辅助表!A:A,[2]怪物武器挂载坐标辅助表!F:F,"错误",0)),"")</f>
        <v>-581;-352;11000;-15</v>
      </c>
      <c r="G327" s="1">
        <v>1</v>
      </c>
    </row>
    <row r="328" spans="1:7">
      <c r="A328" s="1" t="str">
        <f t="shared" si="15"/>
        <v>1032409</v>
      </c>
      <c r="B328" s="1" t="str">
        <f>CONCATENATE(_xlfn.XLOOKUP(D328,[1]怪物设计!$D$77:$D$136,[1]怪物设计!$U$77:$U$136),"-",E328)</f>
        <v>鳄鱼3-409</v>
      </c>
      <c r="D328" s="1">
        <f t="shared" si="17"/>
        <v>1032</v>
      </c>
      <c r="E328" s="1">
        <v>409</v>
      </c>
      <c r="F328" s="17" t="str">
        <f>IF(E328&gt;0,CONCATENATE(_xlfn.XLOOKUP(MOD(A328,1000),[2]怪物武器挂载坐标辅助表!A:A,[2]怪物武器挂载坐标辅助表!C:C,"错误",0)+_xlfn.XLOOKUP(ROUNDDOWN(A328/1000,0),[2]怪物武器挂载坐标辅助表!V:V,[2]怪物武器挂载坐标辅助表!Y:Y,"错误",0),";",_xlfn.XLOOKUP(MOD(A328,1000),[2]怪物武器挂载坐标辅助表!A:A,[2]怪物武器挂载坐标辅助表!D:D,"错误",0)+_xlfn.XLOOKUP(ROUNDDOWN(A328/1000,0),[2]怪物武器挂载坐标辅助表!V:V,[2]怪物武器挂载坐标辅助表!Z:Z,"错误",0),";",_xlfn.XLOOKUP(MOD(A328,1000),[2]怪物武器挂载坐标辅助表!A:A,[2]怪物武器挂载坐标辅助表!E:E,"错误",0),";",_xlfn.XLOOKUP(MOD(A328,1000),[2]怪物武器挂载坐标辅助表!A:A,[2]怪物武器挂载坐标辅助表!F:F,"错误",0)),"")</f>
        <v>-785;-201;7500;-15</v>
      </c>
      <c r="G328" s="1">
        <v>1</v>
      </c>
    </row>
    <row r="329" spans="1:7">
      <c r="A329" s="1" t="str">
        <f t="shared" si="15"/>
        <v>1032501</v>
      </c>
      <c r="B329" s="1" t="str">
        <f>CONCATENATE(_xlfn.XLOOKUP(D329,[1]怪物设计!$D$77:$D$136,[1]怪物设计!$U$77:$U$136),"-",E329)</f>
        <v>鳄鱼3-501</v>
      </c>
      <c r="D329" s="1">
        <f t="shared" si="17"/>
        <v>1032</v>
      </c>
      <c r="E329" s="1">
        <v>501</v>
      </c>
      <c r="F329" s="17" t="str">
        <f>IF(E329&gt;0,CONCATENATE(_xlfn.XLOOKUP(MOD(A329,1000),[2]怪物武器挂载坐标辅助表!A:A,[2]怪物武器挂载坐标辅助表!C:C,"错误",0)+_xlfn.XLOOKUP(ROUNDDOWN(A329/1000,0),[2]怪物武器挂载坐标辅助表!V:V,[2]怪物武器挂载坐标辅助表!Y:Y,"错误",0),";",_xlfn.XLOOKUP(MOD(A329,1000),[2]怪物武器挂载坐标辅助表!A:A,[2]怪物武器挂载坐标辅助表!D:D,"错误",0)+_xlfn.XLOOKUP(ROUNDDOWN(A329/1000,0),[2]怪物武器挂载坐标辅助表!V:V,[2]怪物武器挂载坐标辅助表!Z:Z,"错误",0),";",_xlfn.XLOOKUP(MOD(A329,1000),[2]怪物武器挂载坐标辅助表!A:A,[2]怪物武器挂载坐标辅助表!E:E,"错误",0),";",_xlfn.XLOOKUP(MOD(A329,1000),[2]怪物武器挂载坐标辅助表!A:A,[2]怪物武器挂载坐标辅助表!F:F,"错误",0)),"")</f>
        <v>-760;-84;11000;45</v>
      </c>
      <c r="G329" s="1">
        <v>1</v>
      </c>
    </row>
    <row r="330" spans="1:7">
      <c r="A330" s="1" t="str">
        <f t="shared" si="15"/>
        <v>1032502</v>
      </c>
      <c r="B330" s="1" t="str">
        <f>CONCATENATE(_xlfn.XLOOKUP(D330,[1]怪物设计!$D$77:$D$136,[1]怪物设计!$U$77:$U$136),"-",E330)</f>
        <v>鳄鱼3-502</v>
      </c>
      <c r="D330" s="1">
        <f t="shared" si="17"/>
        <v>1032</v>
      </c>
      <c r="E330" s="1">
        <v>502</v>
      </c>
      <c r="F330" s="17" t="str">
        <f>IF(E330&gt;0,CONCATENATE(_xlfn.XLOOKUP(MOD(A330,1000),[2]怪物武器挂载坐标辅助表!A:A,[2]怪物武器挂载坐标辅助表!C:C,"错误",0)+_xlfn.XLOOKUP(ROUNDDOWN(A330/1000,0),[2]怪物武器挂载坐标辅助表!V:V,[2]怪物武器挂载坐标辅助表!Y:Y,"错误",0),";",_xlfn.XLOOKUP(MOD(A330,1000),[2]怪物武器挂载坐标辅助表!A:A,[2]怪物武器挂载坐标辅助表!D:D,"错误",0)+_xlfn.XLOOKUP(ROUNDDOWN(A330/1000,0),[2]怪物武器挂载坐标辅助表!V:V,[2]怪物武器挂载坐标辅助表!Z:Z,"错误",0),";",_xlfn.XLOOKUP(MOD(A330,1000),[2]怪物武器挂载坐标辅助表!A:A,[2]怪物武器挂载坐标辅助表!E:E,"错误",0),";",_xlfn.XLOOKUP(MOD(A330,1000),[2]怪物武器挂载坐标辅助表!A:A,[2]怪物武器挂载坐标辅助表!F:F,"错误",0)),"")</f>
        <v>-780;-201;8500;0</v>
      </c>
      <c r="G330" s="1">
        <v>1</v>
      </c>
    </row>
    <row r="331" spans="1:7">
      <c r="A331" s="1" t="str">
        <f t="shared" si="15"/>
        <v>1032503</v>
      </c>
      <c r="B331" s="1" t="str">
        <f>CONCATENATE(_xlfn.XLOOKUP(D331,[1]怪物设计!$D$77:$D$136,[1]怪物设计!$U$77:$U$136),"-",E331)</f>
        <v>鳄鱼3-503</v>
      </c>
      <c r="D331" s="1">
        <f t="shared" si="17"/>
        <v>1032</v>
      </c>
      <c r="E331" s="1">
        <v>503</v>
      </c>
      <c r="F331" s="17" t="str">
        <f>IF(E331&gt;0,CONCATENATE(_xlfn.XLOOKUP(MOD(A331,1000),[2]怪物武器挂载坐标辅助表!A:A,[2]怪物武器挂载坐标辅助表!C:C,"错误",0)+_xlfn.XLOOKUP(ROUNDDOWN(A331/1000,0),[2]怪物武器挂载坐标辅助表!V:V,[2]怪物武器挂载坐标辅助表!Y:Y,"错误",0),";",_xlfn.XLOOKUP(MOD(A331,1000),[2]怪物武器挂载坐标辅助表!A:A,[2]怪物武器挂载坐标辅助表!D:D,"错误",0)+_xlfn.XLOOKUP(ROUNDDOWN(A331/1000,0),[2]怪物武器挂载坐标辅助表!V:V,[2]怪物武器挂载坐标辅助表!Z:Z,"错误",0),";",_xlfn.XLOOKUP(MOD(A331,1000),[2]怪物武器挂载坐标辅助表!A:A,[2]怪物武器挂载坐标辅助表!E:E,"错误",0),";",_xlfn.XLOOKUP(MOD(A331,1000),[2]怪物武器挂载坐标辅助表!A:A,[2]怪物武器挂载坐标辅助表!F:F,"错误",0)),"")</f>
        <v>-852;-252;10000;-15</v>
      </c>
      <c r="G331" s="1">
        <v>1</v>
      </c>
    </row>
    <row r="332" spans="1:7">
      <c r="A332" s="1" t="str">
        <f t="shared" ref="A332:A369" si="18">CONCATENATE(D332,E332)</f>
        <v>1032504</v>
      </c>
      <c r="B332" s="1" t="str">
        <f>CONCATENATE(_xlfn.XLOOKUP(D332,[1]怪物设计!$D$77:$D$136,[1]怪物设计!$U$77:$U$136),"-",E332)</f>
        <v>鳄鱼3-504</v>
      </c>
      <c r="D332" s="1">
        <f t="shared" si="17"/>
        <v>1032</v>
      </c>
      <c r="E332" s="1">
        <v>504</v>
      </c>
      <c r="F332" s="17" t="str">
        <f>IF(E332&gt;0,CONCATENATE(_xlfn.XLOOKUP(MOD(A332,1000),[2]怪物武器挂载坐标辅助表!A:A,[2]怪物武器挂载坐标辅助表!C:C,"错误",0)+_xlfn.XLOOKUP(ROUNDDOWN(A332/1000,0),[2]怪物武器挂载坐标辅助表!V:V,[2]怪物武器挂载坐标辅助表!Y:Y,"错误",0),";",_xlfn.XLOOKUP(MOD(A332,1000),[2]怪物武器挂载坐标辅助表!A:A,[2]怪物武器挂载坐标辅助表!D:D,"错误",0)+_xlfn.XLOOKUP(ROUNDDOWN(A332/1000,0),[2]怪物武器挂载坐标辅助表!V:V,[2]怪物武器挂载坐标辅助表!Z:Z,"错误",0),";",_xlfn.XLOOKUP(MOD(A332,1000),[2]怪物武器挂载坐标辅助表!A:A,[2]怪物武器挂载坐标辅助表!E:E,"错误",0),";",_xlfn.XLOOKUP(MOD(A332,1000),[2]怪物武器挂载坐标辅助表!A:A,[2]怪物武器挂载坐标辅助表!F:F,"错误",0)),"")</f>
        <v>-744;-296;9000;-10</v>
      </c>
      <c r="G332" s="1">
        <v>1</v>
      </c>
    </row>
    <row r="333" spans="1:7">
      <c r="A333" s="1" t="str">
        <f t="shared" si="18"/>
        <v>1032505</v>
      </c>
      <c r="B333" s="1" t="str">
        <f>CONCATENATE(_xlfn.XLOOKUP(D333,[1]怪物设计!$D$77:$D$136,[1]怪物设计!$U$77:$U$136),"-",E333)</f>
        <v>鳄鱼3-505</v>
      </c>
      <c r="D333" s="1">
        <f t="shared" si="17"/>
        <v>1032</v>
      </c>
      <c r="E333" s="1">
        <v>505</v>
      </c>
      <c r="F333" s="17" t="str">
        <f>IF(E333&gt;0,CONCATENATE(_xlfn.XLOOKUP(MOD(A333,1000),[2]怪物武器挂载坐标辅助表!A:A,[2]怪物武器挂载坐标辅助表!C:C,"错误",0)+_xlfn.XLOOKUP(ROUNDDOWN(A333/1000,0),[2]怪物武器挂载坐标辅助表!V:V,[2]怪物武器挂载坐标辅助表!Y:Y,"错误",0),";",_xlfn.XLOOKUP(MOD(A333,1000),[2]怪物武器挂载坐标辅助表!A:A,[2]怪物武器挂载坐标辅助表!D:D,"错误",0)+_xlfn.XLOOKUP(ROUNDDOWN(A333/1000,0),[2]怪物武器挂载坐标辅助表!V:V,[2]怪物武器挂载坐标辅助表!Z:Z,"错误",0),";",_xlfn.XLOOKUP(MOD(A333,1000),[2]怪物武器挂载坐标辅助表!A:A,[2]怪物武器挂载坐标辅助表!E:E,"错误",0),";",_xlfn.XLOOKUP(MOD(A333,1000),[2]怪物武器挂载坐标辅助表!A:A,[2]怪物武器挂载坐标辅助表!F:F,"错误",0)),"")</f>
        <v>-851;-300;10000;-5</v>
      </c>
      <c r="G333" s="1">
        <v>1</v>
      </c>
    </row>
    <row r="334" spans="1:7">
      <c r="A334" s="1" t="str">
        <f t="shared" si="18"/>
        <v>1032506</v>
      </c>
      <c r="B334" s="1" t="str">
        <f>CONCATENATE(_xlfn.XLOOKUP(D334,[1]怪物设计!$D$77:$D$136,[1]怪物设计!$U$77:$U$136),"-",E334)</f>
        <v>鳄鱼3-506</v>
      </c>
      <c r="D334" s="1">
        <f t="shared" si="17"/>
        <v>1032</v>
      </c>
      <c r="E334" s="1">
        <v>506</v>
      </c>
      <c r="F334" s="17" t="str">
        <f>IF(E334&gt;0,CONCATENATE(_xlfn.XLOOKUP(MOD(A334,1000),[2]怪物武器挂载坐标辅助表!A:A,[2]怪物武器挂载坐标辅助表!C:C,"错误",0)+_xlfn.XLOOKUP(ROUNDDOWN(A334/1000,0),[2]怪物武器挂载坐标辅助表!V:V,[2]怪物武器挂载坐标辅助表!Y:Y,"错误",0),";",_xlfn.XLOOKUP(MOD(A334,1000),[2]怪物武器挂载坐标辅助表!A:A,[2]怪物武器挂载坐标辅助表!D:D,"错误",0)+_xlfn.XLOOKUP(ROUNDDOWN(A334/1000,0),[2]怪物武器挂载坐标辅助表!V:V,[2]怪物武器挂载坐标辅助表!Z:Z,"错误",0),";",_xlfn.XLOOKUP(MOD(A334,1000),[2]怪物武器挂载坐标辅助表!A:A,[2]怪物武器挂载坐标辅助表!E:E,"错误",0),";",_xlfn.XLOOKUP(MOD(A334,1000),[2]怪物武器挂载坐标辅助表!A:A,[2]怪物武器挂载坐标辅助表!F:F,"错误",0)),"")</f>
        <v>-585;-246;8000;0</v>
      </c>
      <c r="G334" s="1">
        <v>1</v>
      </c>
    </row>
    <row r="335" spans="1:7">
      <c r="A335" s="1" t="str">
        <f t="shared" si="18"/>
        <v>1032507</v>
      </c>
      <c r="B335" s="1" t="str">
        <f>CONCATENATE(_xlfn.XLOOKUP(D335,[1]怪物设计!$D$77:$D$136,[1]怪物设计!$U$77:$U$136),"-",E335)</f>
        <v>鳄鱼3-507</v>
      </c>
      <c r="D335" s="1">
        <f t="shared" si="17"/>
        <v>1032</v>
      </c>
      <c r="E335" s="1">
        <v>507</v>
      </c>
      <c r="F335" s="17" t="str">
        <f>IF(E335&gt;0,CONCATENATE(_xlfn.XLOOKUP(MOD(A335,1000),[2]怪物武器挂载坐标辅助表!A:A,[2]怪物武器挂载坐标辅助表!C:C,"错误",0)+_xlfn.XLOOKUP(ROUNDDOWN(A335/1000,0),[2]怪物武器挂载坐标辅助表!V:V,[2]怪物武器挂载坐标辅助表!Y:Y,"错误",0),";",_xlfn.XLOOKUP(MOD(A335,1000),[2]怪物武器挂载坐标辅助表!A:A,[2]怪物武器挂载坐标辅助表!D:D,"错误",0)+_xlfn.XLOOKUP(ROUNDDOWN(A335/1000,0),[2]怪物武器挂载坐标辅助表!V:V,[2]怪物武器挂载坐标辅助表!Z:Z,"错误",0),";",_xlfn.XLOOKUP(MOD(A335,1000),[2]怪物武器挂载坐标辅助表!A:A,[2]怪物武器挂载坐标辅助表!E:E,"错误",0),";",_xlfn.XLOOKUP(MOD(A335,1000),[2]怪物武器挂载坐标辅助表!A:A,[2]怪物武器挂载坐标辅助表!F:F,"错误",0)),"")</f>
        <v>-685;-265;10000;5</v>
      </c>
      <c r="G335" s="1">
        <v>1</v>
      </c>
    </row>
    <row r="336" spans="1:7">
      <c r="A336" s="1" t="str">
        <f t="shared" si="18"/>
        <v>2011101</v>
      </c>
      <c r="B336" s="1" t="str">
        <f>CONCATENATE(_xlfn.XLOOKUP(D336,[1]怪物设计!$D$77:$D$136,[1]怪物设计!$U$77:$U$136),"-",E336)</f>
        <v>兔子1-101</v>
      </c>
      <c r="D336" s="1">
        <v>2011</v>
      </c>
      <c r="E336" s="1">
        <v>101</v>
      </c>
      <c r="F336" s="17" t="str">
        <f>IF(E336&gt;0,CONCATENATE(_xlfn.XLOOKUP(MOD(A336,1000),[2]怪物武器挂载坐标辅助表!A:A,[2]怪物武器挂载坐标辅助表!C:C,"错误",0)+_xlfn.XLOOKUP(ROUNDDOWN(A336/1000,0),[2]怪物武器挂载坐标辅助表!V:V,[2]怪物武器挂载坐标辅助表!Y:Y,"错误",0),";",_xlfn.XLOOKUP(MOD(A336,1000),[2]怪物武器挂载坐标辅助表!A:A,[2]怪物武器挂载坐标辅助表!D:D,"错误",0)+_xlfn.XLOOKUP(ROUNDDOWN(A336/1000,0),[2]怪物武器挂载坐标辅助表!V:V,[2]怪物武器挂载坐标辅助表!Z:Z,"错误",0),";",_xlfn.XLOOKUP(MOD(A336,1000),[2]怪物武器挂载坐标辅助表!A:A,[2]怪物武器挂载坐标辅助表!E:E,"错误",0),";",_xlfn.XLOOKUP(MOD(A336,1000),[2]怪物武器挂载坐标辅助表!A:A,[2]怪物武器挂载坐标辅助表!F:F,"错误",0)),"")</f>
        <v>-627;-73;11000;0</v>
      </c>
      <c r="G336" s="1">
        <v>1</v>
      </c>
    </row>
    <row r="337" spans="1:7">
      <c r="A337" s="1" t="str">
        <f t="shared" si="18"/>
        <v>2011102</v>
      </c>
      <c r="B337" s="1" t="str">
        <f>CONCATENATE(_xlfn.XLOOKUP(D337,[1]怪物设计!$D$77:$D$136,[1]怪物设计!$U$77:$U$136),"-",E337)</f>
        <v>兔子1-102</v>
      </c>
      <c r="D337" s="1">
        <f t="shared" ref="D337:D369" si="19">D336</f>
        <v>2011</v>
      </c>
      <c r="E337" s="1">
        <v>102</v>
      </c>
      <c r="F337" s="17" t="str">
        <f>IF(E337&gt;0,CONCATENATE(_xlfn.XLOOKUP(MOD(A337,1000),[2]怪物武器挂载坐标辅助表!A:A,[2]怪物武器挂载坐标辅助表!C:C,"错误",0)+_xlfn.XLOOKUP(ROUNDDOWN(A337/1000,0),[2]怪物武器挂载坐标辅助表!V:V,[2]怪物武器挂载坐标辅助表!Y:Y,"错误",0),";",_xlfn.XLOOKUP(MOD(A337,1000),[2]怪物武器挂载坐标辅助表!A:A,[2]怪物武器挂载坐标辅助表!D:D,"错误",0)+_xlfn.XLOOKUP(ROUNDDOWN(A337/1000,0),[2]怪物武器挂载坐标辅助表!V:V,[2]怪物武器挂载坐标辅助表!Z:Z,"错误",0),";",_xlfn.XLOOKUP(MOD(A337,1000),[2]怪物武器挂载坐标辅助表!A:A,[2]怪物武器挂载坐标辅助表!E:E,"错误",0),";",_xlfn.XLOOKUP(MOD(A337,1000),[2]怪物武器挂载坐标辅助表!A:A,[2]怪物武器挂载坐标辅助表!F:F,"错误",0)),"")</f>
        <v>-490;-88;11000;-10</v>
      </c>
      <c r="G337" s="1">
        <v>1</v>
      </c>
    </row>
    <row r="338" spans="1:7">
      <c r="A338" s="1" t="str">
        <f t="shared" si="18"/>
        <v>2011103</v>
      </c>
      <c r="B338" s="1" t="str">
        <f>CONCATENATE(_xlfn.XLOOKUP(D338,[1]怪物设计!$D$77:$D$136,[1]怪物设计!$U$77:$U$136),"-",E338)</f>
        <v>兔子1-103</v>
      </c>
      <c r="D338" s="1">
        <f t="shared" si="19"/>
        <v>2011</v>
      </c>
      <c r="E338" s="1">
        <v>103</v>
      </c>
      <c r="F338" s="17" t="str">
        <f>IF(E338&gt;0,CONCATENATE(_xlfn.XLOOKUP(MOD(A338,1000),[2]怪物武器挂载坐标辅助表!A:A,[2]怪物武器挂载坐标辅助表!C:C,"错误",0)+_xlfn.XLOOKUP(ROUNDDOWN(A338/1000,0),[2]怪物武器挂载坐标辅助表!V:V,[2]怪物武器挂载坐标辅助表!Y:Y,"错误",0),";",_xlfn.XLOOKUP(MOD(A338,1000),[2]怪物武器挂载坐标辅助表!A:A,[2]怪物武器挂载坐标辅助表!D:D,"错误",0)+_xlfn.XLOOKUP(ROUNDDOWN(A338/1000,0),[2]怪物武器挂载坐标辅助表!V:V,[2]怪物武器挂载坐标辅助表!Z:Z,"错误",0),";",_xlfn.XLOOKUP(MOD(A338,1000),[2]怪物武器挂载坐标辅助表!A:A,[2]怪物武器挂载坐标辅助表!E:E,"错误",0),";",_xlfn.XLOOKUP(MOD(A338,1000),[2]怪物武器挂载坐标辅助表!A:A,[2]怪物武器挂载坐标辅助表!F:F,"错误",0)),"")</f>
        <v>-687;-175;10000;-10</v>
      </c>
      <c r="G338" s="1">
        <v>1</v>
      </c>
    </row>
    <row r="339" spans="1:7">
      <c r="A339" s="1" t="str">
        <f t="shared" si="18"/>
        <v>2011104</v>
      </c>
      <c r="B339" s="1" t="str">
        <f>CONCATENATE(_xlfn.XLOOKUP(D339,[1]怪物设计!$D$77:$D$136,[1]怪物设计!$U$77:$U$136),"-",E339)</f>
        <v>兔子1-104</v>
      </c>
      <c r="D339" s="1">
        <f t="shared" si="19"/>
        <v>2011</v>
      </c>
      <c r="E339" s="1">
        <v>104</v>
      </c>
      <c r="F339" s="17" t="str">
        <f>IF(E339&gt;0,CONCATENATE(_xlfn.XLOOKUP(MOD(A339,1000),[2]怪物武器挂载坐标辅助表!A:A,[2]怪物武器挂载坐标辅助表!C:C,"错误",0)+_xlfn.XLOOKUP(ROUNDDOWN(A339/1000,0),[2]怪物武器挂载坐标辅助表!V:V,[2]怪物武器挂载坐标辅助表!Y:Y,"错误",0),";",_xlfn.XLOOKUP(MOD(A339,1000),[2]怪物武器挂载坐标辅助表!A:A,[2]怪物武器挂载坐标辅助表!D:D,"错误",0)+_xlfn.XLOOKUP(ROUNDDOWN(A339/1000,0),[2]怪物武器挂载坐标辅助表!V:V,[2]怪物武器挂载坐标辅助表!Z:Z,"错误",0),";",_xlfn.XLOOKUP(MOD(A339,1000),[2]怪物武器挂载坐标辅助表!A:A,[2]怪物武器挂载坐标辅助表!E:E,"错误",0),";",_xlfn.XLOOKUP(MOD(A339,1000),[2]怪物武器挂载坐标辅助表!A:A,[2]怪物武器挂载坐标辅助表!F:F,"错误",0)),"")</f>
        <v>-631;-76;11000;0</v>
      </c>
      <c r="G339" s="1">
        <v>1</v>
      </c>
    </row>
    <row r="340" spans="1:7">
      <c r="A340" s="1" t="str">
        <f t="shared" si="18"/>
        <v>2011105</v>
      </c>
      <c r="B340" s="1" t="str">
        <f>CONCATENATE(_xlfn.XLOOKUP(D340,[1]怪物设计!$D$77:$D$136,[1]怪物设计!$U$77:$U$136),"-",E340)</f>
        <v>兔子1-105</v>
      </c>
      <c r="D340" s="1">
        <f t="shared" si="19"/>
        <v>2011</v>
      </c>
      <c r="E340" s="1">
        <v>105</v>
      </c>
      <c r="F340" s="17" t="str">
        <f>IF(E340&gt;0,CONCATENATE(_xlfn.XLOOKUP(MOD(A340,1000),[2]怪物武器挂载坐标辅助表!A:A,[2]怪物武器挂载坐标辅助表!C:C,"错误",0)+_xlfn.XLOOKUP(ROUNDDOWN(A340/1000,0),[2]怪物武器挂载坐标辅助表!V:V,[2]怪物武器挂载坐标辅助表!Y:Y,"错误",0),";",_xlfn.XLOOKUP(MOD(A340,1000),[2]怪物武器挂载坐标辅助表!A:A,[2]怪物武器挂载坐标辅助表!D:D,"错误",0)+_xlfn.XLOOKUP(ROUNDDOWN(A340/1000,0),[2]怪物武器挂载坐标辅助表!V:V,[2]怪物武器挂载坐标辅助表!Z:Z,"错误",0),";",_xlfn.XLOOKUP(MOD(A340,1000),[2]怪物武器挂载坐标辅助表!A:A,[2]怪物武器挂载坐标辅助表!E:E,"错误",0),";",_xlfn.XLOOKUP(MOD(A340,1000),[2]怪物武器挂载坐标辅助表!A:A,[2]怪物武器挂载坐标辅助表!F:F,"错误",0)),"")</f>
        <v>-532;-105;10000;0</v>
      </c>
      <c r="G340" s="1">
        <v>1</v>
      </c>
    </row>
    <row r="341" spans="1:7">
      <c r="A341" s="1" t="str">
        <f t="shared" si="18"/>
        <v>2011106</v>
      </c>
      <c r="B341" s="1" t="str">
        <f>CONCATENATE(_xlfn.XLOOKUP(D341,[1]怪物设计!$D$77:$D$136,[1]怪物设计!$U$77:$U$136),"-",E341)</f>
        <v>兔子1-106</v>
      </c>
      <c r="D341" s="1">
        <f t="shared" si="19"/>
        <v>2011</v>
      </c>
      <c r="E341" s="1">
        <v>106</v>
      </c>
      <c r="F341" s="17" t="str">
        <f>IF(E341&gt;0,CONCATENATE(_xlfn.XLOOKUP(MOD(A341,1000),[2]怪物武器挂载坐标辅助表!A:A,[2]怪物武器挂载坐标辅助表!C:C,"错误",0)+_xlfn.XLOOKUP(ROUNDDOWN(A341/1000,0),[2]怪物武器挂载坐标辅助表!V:V,[2]怪物武器挂载坐标辅助表!Y:Y,"错误",0),";",_xlfn.XLOOKUP(MOD(A341,1000),[2]怪物武器挂载坐标辅助表!A:A,[2]怪物武器挂载坐标辅助表!D:D,"错误",0)+_xlfn.XLOOKUP(ROUNDDOWN(A341/1000,0),[2]怪物武器挂载坐标辅助表!V:V,[2]怪物武器挂载坐标辅助表!Z:Z,"错误",0),";",_xlfn.XLOOKUP(MOD(A341,1000),[2]怪物武器挂载坐标辅助表!A:A,[2]怪物武器挂载坐标辅助表!E:E,"错误",0),";",_xlfn.XLOOKUP(MOD(A341,1000),[2]怪物武器挂载坐标辅助表!A:A,[2]怪物武器挂载坐标辅助表!F:F,"错误",0)),"")</f>
        <v>-665;-122;8000;0</v>
      </c>
      <c r="G341" s="1">
        <v>1</v>
      </c>
    </row>
    <row r="342" spans="1:7">
      <c r="A342" s="1" t="str">
        <f t="shared" si="18"/>
        <v>2011201</v>
      </c>
      <c r="B342" s="1" t="str">
        <f>CONCATENATE(_xlfn.XLOOKUP(D342,[1]怪物设计!$D$77:$D$136,[1]怪物设计!$U$77:$U$136),"-",E342)</f>
        <v>兔子1-201</v>
      </c>
      <c r="D342" s="1">
        <f t="shared" si="19"/>
        <v>2011</v>
      </c>
      <c r="E342" s="1">
        <v>201</v>
      </c>
      <c r="F342" s="17" t="str">
        <f>IF(E342&gt;0,CONCATENATE(_xlfn.XLOOKUP(MOD(A342,1000),[2]怪物武器挂载坐标辅助表!A:A,[2]怪物武器挂载坐标辅助表!C:C,"错误",0)+_xlfn.XLOOKUP(ROUNDDOWN(A342/1000,0),[2]怪物武器挂载坐标辅助表!V:V,[2]怪物武器挂载坐标辅助表!Y:Y,"错误",0),";",_xlfn.XLOOKUP(MOD(A342,1000),[2]怪物武器挂载坐标辅助表!A:A,[2]怪物武器挂载坐标辅助表!D:D,"错误",0)+_xlfn.XLOOKUP(ROUNDDOWN(A342/1000,0),[2]怪物武器挂载坐标辅助表!V:V,[2]怪物武器挂载坐标辅助表!Z:Z,"错误",0),";",_xlfn.XLOOKUP(MOD(A342,1000),[2]怪物武器挂载坐标辅助表!A:A,[2]怪物武器挂载坐标辅助表!E:E,"错误",0),";",_xlfn.XLOOKUP(MOD(A342,1000),[2]怪物武器挂载坐标辅助表!A:A,[2]怪物武器挂载坐标辅助表!F:F,"错误",0)),"")</f>
        <v>-463;-29;10000;-25</v>
      </c>
      <c r="G342" s="1">
        <v>1</v>
      </c>
    </row>
    <row r="343" spans="1:7">
      <c r="A343" s="1" t="str">
        <f t="shared" si="18"/>
        <v>2011202</v>
      </c>
      <c r="B343" s="1" t="str">
        <f>CONCATENATE(_xlfn.XLOOKUP(D343,[1]怪物设计!$D$77:$D$136,[1]怪物设计!$U$77:$U$136),"-",E343)</f>
        <v>兔子1-202</v>
      </c>
      <c r="D343" s="1">
        <f t="shared" si="19"/>
        <v>2011</v>
      </c>
      <c r="E343" s="1">
        <v>202</v>
      </c>
      <c r="F343" s="17" t="str">
        <f>IF(E343&gt;0,CONCATENATE(_xlfn.XLOOKUP(MOD(A343,1000),[2]怪物武器挂载坐标辅助表!A:A,[2]怪物武器挂载坐标辅助表!C:C,"错误",0)+_xlfn.XLOOKUP(ROUNDDOWN(A343/1000,0),[2]怪物武器挂载坐标辅助表!V:V,[2]怪物武器挂载坐标辅助表!Y:Y,"错误",0),";",_xlfn.XLOOKUP(MOD(A343,1000),[2]怪物武器挂载坐标辅助表!A:A,[2]怪物武器挂载坐标辅助表!D:D,"错误",0)+_xlfn.XLOOKUP(ROUNDDOWN(A343/1000,0),[2]怪物武器挂载坐标辅助表!V:V,[2]怪物武器挂载坐标辅助表!Z:Z,"错误",0),";",_xlfn.XLOOKUP(MOD(A343,1000),[2]怪物武器挂载坐标辅助表!A:A,[2]怪物武器挂载坐标辅助表!E:E,"错误",0),";",_xlfn.XLOOKUP(MOD(A343,1000),[2]怪物武器挂载坐标辅助表!A:A,[2]怪物武器挂载坐标辅助表!F:F,"错误",0)),"")</f>
        <v>-432;-94;10000;0</v>
      </c>
      <c r="G343" s="1">
        <v>1</v>
      </c>
    </row>
    <row r="344" spans="1:7">
      <c r="A344" s="1" t="str">
        <f t="shared" si="18"/>
        <v>2011203</v>
      </c>
      <c r="B344" s="1" t="str">
        <f>CONCATENATE(_xlfn.XLOOKUP(D344,[1]怪物设计!$D$77:$D$136,[1]怪物设计!$U$77:$U$136),"-",E344)</f>
        <v>兔子1-203</v>
      </c>
      <c r="D344" s="1">
        <f t="shared" si="19"/>
        <v>2011</v>
      </c>
      <c r="E344" s="1">
        <v>203</v>
      </c>
      <c r="F344" s="17" t="str">
        <f>IF(E344&gt;0,CONCATENATE(_xlfn.XLOOKUP(MOD(A344,1000),[2]怪物武器挂载坐标辅助表!A:A,[2]怪物武器挂载坐标辅助表!C:C,"错误",0)+_xlfn.XLOOKUP(ROUNDDOWN(A344/1000,0),[2]怪物武器挂载坐标辅助表!V:V,[2]怪物武器挂载坐标辅助表!Y:Y,"错误",0),";",_xlfn.XLOOKUP(MOD(A344,1000),[2]怪物武器挂载坐标辅助表!A:A,[2]怪物武器挂载坐标辅助表!D:D,"错误",0)+_xlfn.XLOOKUP(ROUNDDOWN(A344/1000,0),[2]怪物武器挂载坐标辅助表!V:V,[2]怪物武器挂载坐标辅助表!Z:Z,"错误",0),";",_xlfn.XLOOKUP(MOD(A344,1000),[2]怪物武器挂载坐标辅助表!A:A,[2]怪物武器挂载坐标辅助表!E:E,"错误",0),";",_xlfn.XLOOKUP(MOD(A344,1000),[2]怪物武器挂载坐标辅助表!A:A,[2]怪物武器挂载坐标辅助表!F:F,"错误",0)),"")</f>
        <v>-475;-124;10000;-10</v>
      </c>
      <c r="G344" s="1">
        <v>1</v>
      </c>
    </row>
    <row r="345" spans="1:7">
      <c r="A345" s="1" t="str">
        <f t="shared" si="18"/>
        <v>2011204</v>
      </c>
      <c r="B345" s="1" t="str">
        <f>CONCATENATE(_xlfn.XLOOKUP(D345,[1]怪物设计!$D$77:$D$136,[1]怪物设计!$U$77:$U$136),"-",E345)</f>
        <v>兔子1-204</v>
      </c>
      <c r="D345" s="1">
        <f t="shared" si="19"/>
        <v>2011</v>
      </c>
      <c r="E345" s="1">
        <v>204</v>
      </c>
      <c r="F345" s="17" t="str">
        <f>IF(E345&gt;0,CONCATENATE(_xlfn.XLOOKUP(MOD(A345,1000),[2]怪物武器挂载坐标辅助表!A:A,[2]怪物武器挂载坐标辅助表!C:C,"错误",0)+_xlfn.XLOOKUP(ROUNDDOWN(A345/1000,0),[2]怪物武器挂载坐标辅助表!V:V,[2]怪物武器挂载坐标辅助表!Y:Y,"错误",0),";",_xlfn.XLOOKUP(MOD(A345,1000),[2]怪物武器挂载坐标辅助表!A:A,[2]怪物武器挂载坐标辅助表!D:D,"错误",0)+_xlfn.XLOOKUP(ROUNDDOWN(A345/1000,0),[2]怪物武器挂载坐标辅助表!V:V,[2]怪物武器挂载坐标辅助表!Z:Z,"错误",0),";",_xlfn.XLOOKUP(MOD(A345,1000),[2]怪物武器挂载坐标辅助表!A:A,[2]怪物武器挂载坐标辅助表!E:E,"错误",0),";",_xlfn.XLOOKUP(MOD(A345,1000),[2]怪物武器挂载坐标辅助表!A:A,[2]怪物武器挂载坐标辅助表!F:F,"错误",0)),"")</f>
        <v>-462;-223;5000;0</v>
      </c>
      <c r="G345" s="1">
        <v>1</v>
      </c>
    </row>
    <row r="346" spans="1:7">
      <c r="A346" s="1" t="str">
        <f t="shared" si="18"/>
        <v>2011205</v>
      </c>
      <c r="B346" s="1" t="str">
        <f>CONCATENATE(_xlfn.XLOOKUP(D346,[1]怪物设计!$D$77:$D$136,[1]怪物设计!$U$77:$U$136),"-",E346)</f>
        <v>兔子1-205</v>
      </c>
      <c r="D346" s="1">
        <f t="shared" si="19"/>
        <v>2011</v>
      </c>
      <c r="E346" s="1">
        <v>205</v>
      </c>
      <c r="F346" s="17" t="str">
        <f>IF(E346&gt;0,CONCATENATE(_xlfn.XLOOKUP(MOD(A346,1000),[2]怪物武器挂载坐标辅助表!A:A,[2]怪物武器挂载坐标辅助表!C:C,"错误",0)+_xlfn.XLOOKUP(ROUNDDOWN(A346/1000,0),[2]怪物武器挂载坐标辅助表!V:V,[2]怪物武器挂载坐标辅助表!Y:Y,"错误",0),";",_xlfn.XLOOKUP(MOD(A346,1000),[2]怪物武器挂载坐标辅助表!A:A,[2]怪物武器挂载坐标辅助表!D:D,"错误",0)+_xlfn.XLOOKUP(ROUNDDOWN(A346/1000,0),[2]怪物武器挂载坐标辅助表!V:V,[2]怪物武器挂载坐标辅助表!Z:Z,"错误",0),";",_xlfn.XLOOKUP(MOD(A346,1000),[2]怪物武器挂载坐标辅助表!A:A,[2]怪物武器挂载坐标辅助表!E:E,"错误",0),";",_xlfn.XLOOKUP(MOD(A346,1000),[2]怪物武器挂载坐标辅助表!A:A,[2]怪物武器挂载坐标辅助表!F:F,"错误",0)),"")</f>
        <v>-466;32;10000;-10</v>
      </c>
      <c r="G346" s="1">
        <v>1</v>
      </c>
    </row>
    <row r="347" spans="1:7">
      <c r="A347" s="1" t="str">
        <f t="shared" si="18"/>
        <v>2011206</v>
      </c>
      <c r="B347" s="1" t="str">
        <f>CONCATENATE(_xlfn.XLOOKUP(D347,[1]怪物设计!$D$77:$D$136,[1]怪物设计!$U$77:$U$136),"-",E347)</f>
        <v>兔子1-206</v>
      </c>
      <c r="D347" s="1">
        <f t="shared" si="19"/>
        <v>2011</v>
      </c>
      <c r="E347" s="1">
        <v>206</v>
      </c>
      <c r="F347" s="17" t="str">
        <f>IF(E347&gt;0,CONCATENATE(_xlfn.XLOOKUP(MOD(A347,1000),[2]怪物武器挂载坐标辅助表!A:A,[2]怪物武器挂载坐标辅助表!C:C,"错误",0)+_xlfn.XLOOKUP(ROUNDDOWN(A347/1000,0),[2]怪物武器挂载坐标辅助表!V:V,[2]怪物武器挂载坐标辅助表!Y:Y,"错误",0),";",_xlfn.XLOOKUP(MOD(A347,1000),[2]怪物武器挂载坐标辅助表!A:A,[2]怪物武器挂载坐标辅助表!D:D,"错误",0)+_xlfn.XLOOKUP(ROUNDDOWN(A347/1000,0),[2]怪物武器挂载坐标辅助表!V:V,[2]怪物武器挂载坐标辅助表!Z:Z,"错误",0),";",_xlfn.XLOOKUP(MOD(A347,1000),[2]怪物武器挂载坐标辅助表!A:A,[2]怪物武器挂载坐标辅助表!E:E,"错误",0),";",_xlfn.XLOOKUP(MOD(A347,1000),[2]怪物武器挂载坐标辅助表!A:A,[2]怪物武器挂载坐标辅助表!F:F,"错误",0)),"")</f>
        <v>-563;-154;7000;150</v>
      </c>
      <c r="G347" s="1">
        <v>1</v>
      </c>
    </row>
    <row r="348" spans="1:7">
      <c r="A348" s="1" t="str">
        <f t="shared" si="18"/>
        <v>2011207</v>
      </c>
      <c r="B348" s="1" t="str">
        <f>CONCATENATE(_xlfn.XLOOKUP(D348,[1]怪物设计!$D$77:$D$136,[1]怪物设计!$U$77:$U$136),"-",E348)</f>
        <v>兔子1-207</v>
      </c>
      <c r="D348" s="1">
        <f t="shared" si="19"/>
        <v>2011</v>
      </c>
      <c r="E348" s="1">
        <v>207</v>
      </c>
      <c r="F348" s="17" t="str">
        <f>IF(E348&gt;0,CONCATENATE(_xlfn.XLOOKUP(MOD(A348,1000),[2]怪物武器挂载坐标辅助表!A:A,[2]怪物武器挂载坐标辅助表!C:C,"错误",0)+_xlfn.XLOOKUP(ROUNDDOWN(A348/1000,0),[2]怪物武器挂载坐标辅助表!V:V,[2]怪物武器挂载坐标辅助表!Y:Y,"错误",0),";",_xlfn.XLOOKUP(MOD(A348,1000),[2]怪物武器挂载坐标辅助表!A:A,[2]怪物武器挂载坐标辅助表!D:D,"错误",0)+_xlfn.XLOOKUP(ROUNDDOWN(A348/1000,0),[2]怪物武器挂载坐标辅助表!V:V,[2]怪物武器挂载坐标辅助表!Z:Z,"错误",0),";",_xlfn.XLOOKUP(MOD(A348,1000),[2]怪物武器挂载坐标辅助表!A:A,[2]怪物武器挂载坐标辅助表!E:E,"错误",0),";",_xlfn.XLOOKUP(MOD(A348,1000),[2]怪物武器挂载坐标辅助表!A:A,[2]怪物武器挂载坐标辅助表!F:F,"错误",0)),"")</f>
        <v>-654;-121;10000;15</v>
      </c>
      <c r="G348" s="1">
        <v>1</v>
      </c>
    </row>
    <row r="349" spans="1:7">
      <c r="A349" s="1" t="str">
        <f t="shared" si="18"/>
        <v>2011301</v>
      </c>
      <c r="B349" s="1" t="str">
        <f>CONCATENATE(_xlfn.XLOOKUP(D349,[1]怪物设计!$D$77:$D$136,[1]怪物设计!$U$77:$U$136),"-",E349)</f>
        <v>兔子1-301</v>
      </c>
      <c r="D349" s="1">
        <f t="shared" si="19"/>
        <v>2011</v>
      </c>
      <c r="E349" s="1">
        <v>301</v>
      </c>
      <c r="F349" s="17" t="str">
        <f>IF(E349&gt;0,CONCATENATE(_xlfn.XLOOKUP(MOD(A349,1000),[2]怪物武器挂载坐标辅助表!A:A,[2]怪物武器挂载坐标辅助表!C:C,"错误",0)+_xlfn.XLOOKUP(ROUNDDOWN(A349/1000,0),[2]怪物武器挂载坐标辅助表!V:V,[2]怪物武器挂载坐标辅助表!Y:Y,"错误",0),";",_xlfn.XLOOKUP(MOD(A349,1000),[2]怪物武器挂载坐标辅助表!A:A,[2]怪物武器挂载坐标辅助表!D:D,"错误",0)+_xlfn.XLOOKUP(ROUNDDOWN(A349/1000,0),[2]怪物武器挂载坐标辅助表!V:V,[2]怪物武器挂载坐标辅助表!Z:Z,"错误",0),";",_xlfn.XLOOKUP(MOD(A349,1000),[2]怪物武器挂载坐标辅助表!A:A,[2]怪物武器挂载坐标辅助表!E:E,"错误",0),";",_xlfn.XLOOKUP(MOD(A349,1000),[2]怪物武器挂载坐标辅助表!A:A,[2]怪物武器挂载坐标辅助表!F:F,"错误",0)),"")</f>
        <v>-536;49;10000;0</v>
      </c>
      <c r="G349" s="1">
        <v>1</v>
      </c>
    </row>
    <row r="350" spans="1:7">
      <c r="A350" s="1" t="str">
        <f t="shared" si="18"/>
        <v>2011302</v>
      </c>
      <c r="B350" s="1" t="str">
        <f>CONCATENATE(_xlfn.XLOOKUP(D350,[1]怪物设计!$D$77:$D$136,[1]怪物设计!$U$77:$U$136),"-",E350)</f>
        <v>兔子1-302</v>
      </c>
      <c r="D350" s="1">
        <f t="shared" si="19"/>
        <v>2011</v>
      </c>
      <c r="E350" s="1">
        <v>302</v>
      </c>
      <c r="F350" s="17" t="str">
        <f>IF(E350&gt;0,CONCATENATE(_xlfn.XLOOKUP(MOD(A350,1000),[2]怪物武器挂载坐标辅助表!A:A,[2]怪物武器挂载坐标辅助表!C:C,"错误",0)+_xlfn.XLOOKUP(ROUNDDOWN(A350/1000,0),[2]怪物武器挂载坐标辅助表!V:V,[2]怪物武器挂载坐标辅助表!Y:Y,"错误",0),";",_xlfn.XLOOKUP(MOD(A350,1000),[2]怪物武器挂载坐标辅助表!A:A,[2]怪物武器挂载坐标辅助表!D:D,"错误",0)+_xlfn.XLOOKUP(ROUNDDOWN(A350/1000,0),[2]怪物武器挂载坐标辅助表!V:V,[2]怪物武器挂载坐标辅助表!Z:Z,"错误",0),";",_xlfn.XLOOKUP(MOD(A350,1000),[2]怪物武器挂载坐标辅助表!A:A,[2]怪物武器挂载坐标辅助表!E:E,"错误",0),";",_xlfn.XLOOKUP(MOD(A350,1000),[2]怪物武器挂载坐标辅助表!A:A,[2]怪物武器挂载坐标辅助表!F:F,"错误",0)),"")</f>
        <v>-573;-35;9000;0</v>
      </c>
      <c r="G350" s="1">
        <v>1</v>
      </c>
    </row>
    <row r="351" spans="1:7">
      <c r="A351" s="1" t="str">
        <f t="shared" si="18"/>
        <v>2011303</v>
      </c>
      <c r="B351" s="1" t="str">
        <f>CONCATENATE(_xlfn.XLOOKUP(D351,[1]怪物设计!$D$77:$D$136,[1]怪物设计!$U$77:$U$136),"-",E351)</f>
        <v>兔子1-303</v>
      </c>
      <c r="D351" s="1">
        <f t="shared" si="19"/>
        <v>2011</v>
      </c>
      <c r="E351" s="1">
        <v>303</v>
      </c>
      <c r="F351" s="17" t="str">
        <f>IF(E351&gt;0,CONCATENATE(_xlfn.XLOOKUP(MOD(A351,1000),[2]怪物武器挂载坐标辅助表!A:A,[2]怪物武器挂载坐标辅助表!C:C,"错误",0)+_xlfn.XLOOKUP(ROUNDDOWN(A351/1000,0),[2]怪物武器挂载坐标辅助表!V:V,[2]怪物武器挂载坐标辅助表!Y:Y,"错误",0),";",_xlfn.XLOOKUP(MOD(A351,1000),[2]怪物武器挂载坐标辅助表!A:A,[2]怪物武器挂载坐标辅助表!D:D,"错误",0)+_xlfn.XLOOKUP(ROUNDDOWN(A351/1000,0),[2]怪物武器挂载坐标辅助表!V:V,[2]怪物武器挂载坐标辅助表!Z:Z,"错误",0),";",_xlfn.XLOOKUP(MOD(A351,1000),[2]怪物武器挂载坐标辅助表!A:A,[2]怪物武器挂载坐标辅助表!E:E,"错误",0),";",_xlfn.XLOOKUP(MOD(A351,1000),[2]怪物武器挂载坐标辅助表!A:A,[2]怪物武器挂载坐标辅助表!F:F,"错误",0)),"")</f>
        <v>-507;-54;10000;0</v>
      </c>
      <c r="G351" s="1">
        <v>1</v>
      </c>
    </row>
    <row r="352" spans="1:7">
      <c r="A352" s="1" t="str">
        <f t="shared" si="18"/>
        <v>2011304</v>
      </c>
      <c r="B352" s="1" t="str">
        <f>CONCATENATE(_xlfn.XLOOKUP(D352,[1]怪物设计!$D$77:$D$136,[1]怪物设计!$U$77:$U$136),"-",E352)</f>
        <v>兔子1-304</v>
      </c>
      <c r="D352" s="1">
        <f t="shared" si="19"/>
        <v>2011</v>
      </c>
      <c r="E352" s="1">
        <v>304</v>
      </c>
      <c r="F352" s="17" t="str">
        <f>IF(E352&gt;0,CONCATENATE(_xlfn.XLOOKUP(MOD(A352,1000),[2]怪物武器挂载坐标辅助表!A:A,[2]怪物武器挂载坐标辅助表!C:C,"错误",0)+_xlfn.XLOOKUP(ROUNDDOWN(A352/1000,0),[2]怪物武器挂载坐标辅助表!V:V,[2]怪物武器挂载坐标辅助表!Y:Y,"错误",0),";",_xlfn.XLOOKUP(MOD(A352,1000),[2]怪物武器挂载坐标辅助表!A:A,[2]怪物武器挂载坐标辅助表!D:D,"错误",0)+_xlfn.XLOOKUP(ROUNDDOWN(A352/1000,0),[2]怪物武器挂载坐标辅助表!V:V,[2]怪物武器挂载坐标辅助表!Z:Z,"错误",0),";",_xlfn.XLOOKUP(MOD(A352,1000),[2]怪物武器挂载坐标辅助表!A:A,[2]怪物武器挂载坐标辅助表!E:E,"错误",0),";",_xlfn.XLOOKUP(MOD(A352,1000),[2]怪物武器挂载坐标辅助表!A:A,[2]怪物武器挂载坐标辅助表!F:F,"错误",0)),"")</f>
        <v>-710;-83;10000;5</v>
      </c>
      <c r="G352" s="1">
        <v>1</v>
      </c>
    </row>
    <row r="353" spans="1:7">
      <c r="A353" s="1" t="str">
        <f t="shared" si="18"/>
        <v>2011305</v>
      </c>
      <c r="B353" s="1" t="str">
        <f>CONCATENATE(_xlfn.XLOOKUP(D353,[1]怪物设计!$D$77:$D$136,[1]怪物设计!$U$77:$U$136),"-",E353)</f>
        <v>兔子1-305</v>
      </c>
      <c r="D353" s="1">
        <f t="shared" si="19"/>
        <v>2011</v>
      </c>
      <c r="E353" s="1">
        <v>305</v>
      </c>
      <c r="F353" s="17" t="str">
        <f>IF(E353&gt;0,CONCATENATE(_xlfn.XLOOKUP(MOD(A353,1000),[2]怪物武器挂载坐标辅助表!A:A,[2]怪物武器挂载坐标辅助表!C:C,"错误",0)+_xlfn.XLOOKUP(ROUNDDOWN(A353/1000,0),[2]怪物武器挂载坐标辅助表!V:V,[2]怪物武器挂载坐标辅助表!Y:Y,"错误",0),";",_xlfn.XLOOKUP(MOD(A353,1000),[2]怪物武器挂载坐标辅助表!A:A,[2]怪物武器挂载坐标辅助表!D:D,"错误",0)+_xlfn.XLOOKUP(ROUNDDOWN(A353/1000,0),[2]怪物武器挂载坐标辅助表!V:V,[2]怪物武器挂载坐标辅助表!Z:Z,"错误",0),";",_xlfn.XLOOKUP(MOD(A353,1000),[2]怪物武器挂载坐标辅助表!A:A,[2]怪物武器挂载坐标辅助表!E:E,"错误",0),";",_xlfn.XLOOKUP(MOD(A353,1000),[2]怪物武器挂载坐标辅助表!A:A,[2]怪物武器挂载坐标辅助表!F:F,"错误",0)),"")</f>
        <v>-663;-225;9000;-25</v>
      </c>
      <c r="G353" s="1">
        <v>1</v>
      </c>
    </row>
    <row r="354" spans="1:7">
      <c r="A354" s="1" t="str">
        <f t="shared" si="18"/>
        <v>2011401</v>
      </c>
      <c r="B354" s="1" t="str">
        <f>CONCATENATE(_xlfn.XLOOKUP(D354,[1]怪物设计!$D$77:$D$136,[1]怪物设计!$U$77:$U$136),"-",E354)</f>
        <v>兔子1-401</v>
      </c>
      <c r="D354" s="1">
        <f t="shared" si="19"/>
        <v>2011</v>
      </c>
      <c r="E354" s="1">
        <v>401</v>
      </c>
      <c r="F354" s="17" t="str">
        <f>IF(E354&gt;0,CONCATENATE(_xlfn.XLOOKUP(MOD(A354,1000),[2]怪物武器挂载坐标辅助表!A:A,[2]怪物武器挂载坐标辅助表!C:C,"错误",0)+_xlfn.XLOOKUP(ROUNDDOWN(A354/1000,0),[2]怪物武器挂载坐标辅助表!V:V,[2]怪物武器挂载坐标辅助表!Y:Y,"错误",0),";",_xlfn.XLOOKUP(MOD(A354,1000),[2]怪物武器挂载坐标辅助表!A:A,[2]怪物武器挂载坐标辅助表!D:D,"错误",0)+_xlfn.XLOOKUP(ROUNDDOWN(A354/1000,0),[2]怪物武器挂载坐标辅助表!V:V,[2]怪物武器挂载坐标辅助表!Z:Z,"错误",0),";",_xlfn.XLOOKUP(MOD(A354,1000),[2]怪物武器挂载坐标辅助表!A:A,[2]怪物武器挂载坐标辅助表!E:E,"错误",0),";",_xlfn.XLOOKUP(MOD(A354,1000),[2]怪物武器挂载坐标辅助表!A:A,[2]怪物武器挂载坐标辅助表!F:F,"错误",0)),"")</f>
        <v>-534;-207;10000;0</v>
      </c>
      <c r="G354" s="1">
        <v>1</v>
      </c>
    </row>
    <row r="355" spans="1:7">
      <c r="A355" s="1" t="str">
        <f t="shared" si="18"/>
        <v>2011402</v>
      </c>
      <c r="B355" s="1" t="str">
        <f>CONCATENATE(_xlfn.XLOOKUP(D355,[1]怪物设计!$D$77:$D$136,[1]怪物设计!$U$77:$U$136),"-",E355)</f>
        <v>兔子1-402</v>
      </c>
      <c r="D355" s="1">
        <f t="shared" si="19"/>
        <v>2011</v>
      </c>
      <c r="E355" s="1">
        <v>402</v>
      </c>
      <c r="F355" s="17" t="str">
        <f>IF(E355&gt;0,CONCATENATE(_xlfn.XLOOKUP(MOD(A355,1000),[2]怪物武器挂载坐标辅助表!A:A,[2]怪物武器挂载坐标辅助表!C:C,"错误",0)+_xlfn.XLOOKUP(ROUNDDOWN(A355/1000,0),[2]怪物武器挂载坐标辅助表!V:V,[2]怪物武器挂载坐标辅助表!Y:Y,"错误",0),";",_xlfn.XLOOKUP(MOD(A355,1000),[2]怪物武器挂载坐标辅助表!A:A,[2]怪物武器挂载坐标辅助表!D:D,"错误",0)+_xlfn.XLOOKUP(ROUNDDOWN(A355/1000,0),[2]怪物武器挂载坐标辅助表!V:V,[2]怪物武器挂载坐标辅助表!Z:Z,"错误",0),";",_xlfn.XLOOKUP(MOD(A355,1000),[2]怪物武器挂载坐标辅助表!A:A,[2]怪物武器挂载坐标辅助表!E:E,"错误",0),";",_xlfn.XLOOKUP(MOD(A355,1000),[2]怪物武器挂载坐标辅助表!A:A,[2]怪物武器挂载坐标辅助表!F:F,"错误",0)),"")</f>
        <v>-540;-201;10000;0</v>
      </c>
      <c r="G355" s="1">
        <v>1</v>
      </c>
    </row>
    <row r="356" spans="1:7">
      <c r="A356" s="1" t="str">
        <f t="shared" si="18"/>
        <v>2011403</v>
      </c>
      <c r="B356" s="1" t="str">
        <f>CONCATENATE(_xlfn.XLOOKUP(D356,[1]怪物设计!$D$77:$D$136,[1]怪物设计!$U$77:$U$136),"-",E356)</f>
        <v>兔子1-403</v>
      </c>
      <c r="D356" s="1">
        <f t="shared" si="19"/>
        <v>2011</v>
      </c>
      <c r="E356" s="1">
        <v>403</v>
      </c>
      <c r="F356" s="17" t="str">
        <f>IF(E356&gt;0,CONCATENATE(_xlfn.XLOOKUP(MOD(A356,1000),[2]怪物武器挂载坐标辅助表!A:A,[2]怪物武器挂载坐标辅助表!C:C,"错误",0)+_xlfn.XLOOKUP(ROUNDDOWN(A356/1000,0),[2]怪物武器挂载坐标辅助表!V:V,[2]怪物武器挂载坐标辅助表!Y:Y,"错误",0),";",_xlfn.XLOOKUP(MOD(A356,1000),[2]怪物武器挂载坐标辅助表!A:A,[2]怪物武器挂载坐标辅助表!D:D,"错误",0)+_xlfn.XLOOKUP(ROUNDDOWN(A356/1000,0),[2]怪物武器挂载坐标辅助表!V:V,[2]怪物武器挂载坐标辅助表!Z:Z,"错误",0),";",_xlfn.XLOOKUP(MOD(A356,1000),[2]怪物武器挂载坐标辅助表!A:A,[2]怪物武器挂载坐标辅助表!E:E,"错误",0),";",_xlfn.XLOOKUP(MOD(A356,1000),[2]怪物武器挂载坐标辅助表!A:A,[2]怪物武器挂载坐标辅助表!F:F,"错误",0)),"")</f>
        <v>-550;-194;10000;0</v>
      </c>
      <c r="G356" s="1">
        <v>1</v>
      </c>
    </row>
    <row r="357" spans="1:7">
      <c r="A357" s="1" t="str">
        <f t="shared" si="18"/>
        <v>2011404</v>
      </c>
      <c r="B357" s="1" t="str">
        <f>CONCATENATE(_xlfn.XLOOKUP(D357,[1]怪物设计!$D$77:$D$136,[1]怪物设计!$U$77:$U$136),"-",E357)</f>
        <v>兔子1-404</v>
      </c>
      <c r="D357" s="1">
        <f t="shared" si="19"/>
        <v>2011</v>
      </c>
      <c r="E357" s="1">
        <v>404</v>
      </c>
      <c r="F357" s="17" t="str">
        <f>IF(E357&gt;0,CONCATENATE(_xlfn.XLOOKUP(MOD(A357,1000),[2]怪物武器挂载坐标辅助表!A:A,[2]怪物武器挂载坐标辅助表!C:C,"错误",0)+_xlfn.XLOOKUP(ROUNDDOWN(A357/1000,0),[2]怪物武器挂载坐标辅助表!V:V,[2]怪物武器挂载坐标辅助表!Y:Y,"错误",0),";",_xlfn.XLOOKUP(MOD(A357,1000),[2]怪物武器挂载坐标辅助表!A:A,[2]怪物武器挂载坐标辅助表!D:D,"错误",0)+_xlfn.XLOOKUP(ROUNDDOWN(A357/1000,0),[2]怪物武器挂载坐标辅助表!V:V,[2]怪物武器挂载坐标辅助表!Z:Z,"错误",0),";",_xlfn.XLOOKUP(MOD(A357,1000),[2]怪物武器挂载坐标辅助表!A:A,[2]怪物武器挂载坐标辅助表!E:E,"错误",0),";",_xlfn.XLOOKUP(MOD(A357,1000),[2]怪物武器挂载坐标辅助表!A:A,[2]怪物武器挂载坐标辅助表!F:F,"错误",0)),"")</f>
        <v>-760;-194;10000;0</v>
      </c>
      <c r="G357" s="1">
        <v>1</v>
      </c>
    </row>
    <row r="358" spans="1:7">
      <c r="A358" s="1" t="str">
        <f t="shared" si="18"/>
        <v>2011405</v>
      </c>
      <c r="B358" s="1" t="str">
        <f>CONCATENATE(_xlfn.XLOOKUP(D358,[1]怪物设计!$D$77:$D$136,[1]怪物设计!$U$77:$U$136),"-",E358)</f>
        <v>兔子1-405</v>
      </c>
      <c r="D358" s="1">
        <f t="shared" si="19"/>
        <v>2011</v>
      </c>
      <c r="E358" s="1">
        <v>405</v>
      </c>
      <c r="F358" s="17" t="str">
        <f>IF(E358&gt;0,CONCATENATE(_xlfn.XLOOKUP(MOD(A358,1000),[2]怪物武器挂载坐标辅助表!A:A,[2]怪物武器挂载坐标辅助表!C:C,"错误",0)+_xlfn.XLOOKUP(ROUNDDOWN(A358/1000,0),[2]怪物武器挂载坐标辅助表!V:V,[2]怪物武器挂载坐标辅助表!Y:Y,"错误",0),";",_xlfn.XLOOKUP(MOD(A358,1000),[2]怪物武器挂载坐标辅助表!A:A,[2]怪物武器挂载坐标辅助表!D:D,"错误",0)+_xlfn.XLOOKUP(ROUNDDOWN(A358/1000,0),[2]怪物武器挂载坐标辅助表!V:V,[2]怪物武器挂载坐标辅助表!Z:Z,"错误",0),";",_xlfn.XLOOKUP(MOD(A358,1000),[2]怪物武器挂载坐标辅助表!A:A,[2]怪物武器挂载坐标辅助表!E:E,"错误",0),";",_xlfn.XLOOKUP(MOD(A358,1000),[2]怪物武器挂载坐标辅助表!A:A,[2]怪物武器挂载坐标辅助表!F:F,"错误",0)),"")</f>
        <v>-567;-196;10000;0</v>
      </c>
      <c r="G358" s="1">
        <v>1</v>
      </c>
    </row>
    <row r="359" spans="1:7">
      <c r="A359" s="1" t="str">
        <f t="shared" si="18"/>
        <v>2011406</v>
      </c>
      <c r="B359" s="1" t="str">
        <f>CONCATENATE(_xlfn.XLOOKUP(D359,[1]怪物设计!$D$77:$D$136,[1]怪物设计!$U$77:$U$136),"-",E359)</f>
        <v>兔子1-406</v>
      </c>
      <c r="D359" s="1">
        <f t="shared" si="19"/>
        <v>2011</v>
      </c>
      <c r="E359" s="1">
        <v>406</v>
      </c>
      <c r="F359" s="17" t="str">
        <f>IF(E359&gt;0,CONCATENATE(_xlfn.XLOOKUP(MOD(A359,1000),[2]怪物武器挂载坐标辅助表!A:A,[2]怪物武器挂载坐标辅助表!C:C,"错误",0)+_xlfn.XLOOKUP(ROUNDDOWN(A359/1000,0),[2]怪物武器挂载坐标辅助表!V:V,[2]怪物武器挂载坐标辅助表!Y:Y,"错误",0),";",_xlfn.XLOOKUP(MOD(A359,1000),[2]怪物武器挂载坐标辅助表!A:A,[2]怪物武器挂载坐标辅助表!D:D,"错误",0)+_xlfn.XLOOKUP(ROUNDDOWN(A359/1000,0),[2]怪物武器挂载坐标辅助表!V:V,[2]怪物武器挂载坐标辅助表!Z:Z,"错误",0),";",_xlfn.XLOOKUP(MOD(A359,1000),[2]怪物武器挂载坐标辅助表!A:A,[2]怪物武器挂载坐标辅助表!E:E,"错误",0),";",_xlfn.XLOOKUP(MOD(A359,1000),[2]怪物武器挂载坐标辅助表!A:A,[2]怪物武器挂载坐标辅助表!F:F,"错误",0)),"")</f>
        <v>-624;-184;8000;30</v>
      </c>
      <c r="G359" s="1">
        <v>1</v>
      </c>
    </row>
    <row r="360" spans="1:7">
      <c r="A360" s="1" t="str">
        <f t="shared" si="18"/>
        <v>2011407</v>
      </c>
      <c r="B360" s="1" t="str">
        <f>CONCATENATE(_xlfn.XLOOKUP(D360,[1]怪物设计!$D$77:$D$136,[1]怪物设计!$U$77:$U$136),"-",E360)</f>
        <v>兔子1-407</v>
      </c>
      <c r="D360" s="1">
        <f t="shared" si="19"/>
        <v>2011</v>
      </c>
      <c r="E360" s="1">
        <v>407</v>
      </c>
      <c r="F360" s="17" t="str">
        <f>IF(E360&gt;0,CONCATENATE(_xlfn.XLOOKUP(MOD(A360,1000),[2]怪物武器挂载坐标辅助表!A:A,[2]怪物武器挂载坐标辅助表!C:C,"错误",0)+_xlfn.XLOOKUP(ROUNDDOWN(A360/1000,0),[2]怪物武器挂载坐标辅助表!V:V,[2]怪物武器挂载坐标辅助表!Y:Y,"错误",0),";",_xlfn.XLOOKUP(MOD(A360,1000),[2]怪物武器挂载坐标辅助表!A:A,[2]怪物武器挂载坐标辅助表!D:D,"错误",0)+_xlfn.XLOOKUP(ROUNDDOWN(A360/1000,0),[2]怪物武器挂载坐标辅助表!V:V,[2]怪物武器挂载坐标辅助表!Z:Z,"错误",0),";",_xlfn.XLOOKUP(MOD(A360,1000),[2]怪物武器挂载坐标辅助表!A:A,[2]怪物武器挂载坐标辅助表!E:E,"错误",0),";",_xlfn.XLOOKUP(MOD(A360,1000),[2]怪物武器挂载坐标辅助表!A:A,[2]怪物武器挂载坐标辅助表!F:F,"错误",0)),"")</f>
        <v>-528;-144;10000;-5</v>
      </c>
      <c r="G360" s="1">
        <v>1</v>
      </c>
    </row>
    <row r="361" spans="1:7">
      <c r="A361" s="1" t="str">
        <f t="shared" si="18"/>
        <v>2011408</v>
      </c>
      <c r="B361" s="1" t="str">
        <f>CONCATENATE(_xlfn.XLOOKUP(D361,[1]怪物设计!$D$77:$D$136,[1]怪物设计!$U$77:$U$136),"-",E361)</f>
        <v>兔子1-408</v>
      </c>
      <c r="D361" s="1">
        <f t="shared" si="19"/>
        <v>2011</v>
      </c>
      <c r="E361" s="1">
        <v>408</v>
      </c>
      <c r="F361" s="17" t="str">
        <f>IF(E361&gt;0,CONCATENATE(_xlfn.XLOOKUP(MOD(A361,1000),[2]怪物武器挂载坐标辅助表!A:A,[2]怪物武器挂载坐标辅助表!C:C,"错误",0)+_xlfn.XLOOKUP(ROUNDDOWN(A361/1000,0),[2]怪物武器挂载坐标辅助表!V:V,[2]怪物武器挂载坐标辅助表!Y:Y,"错误",0),";",_xlfn.XLOOKUP(MOD(A361,1000),[2]怪物武器挂载坐标辅助表!A:A,[2]怪物武器挂载坐标辅助表!D:D,"错误",0)+_xlfn.XLOOKUP(ROUNDDOWN(A361/1000,0),[2]怪物武器挂载坐标辅助表!V:V,[2]怪物武器挂载坐标辅助表!Z:Z,"错误",0),";",_xlfn.XLOOKUP(MOD(A361,1000),[2]怪物武器挂载坐标辅助表!A:A,[2]怪物武器挂载坐标辅助表!E:E,"错误",0),";",_xlfn.XLOOKUP(MOD(A361,1000),[2]怪物武器挂载坐标辅助表!A:A,[2]怪物武器挂载坐标辅助表!F:F,"错误",0)),"")</f>
        <v>-435;-267;11000;-15</v>
      </c>
      <c r="G361" s="1">
        <v>1</v>
      </c>
    </row>
    <row r="362" spans="1:7">
      <c r="A362" s="1" t="str">
        <f t="shared" si="18"/>
        <v>2011409</v>
      </c>
      <c r="B362" s="1" t="str">
        <f>CONCATENATE(_xlfn.XLOOKUP(D362,[1]怪物设计!$D$77:$D$136,[1]怪物设计!$U$77:$U$136),"-",E362)</f>
        <v>兔子1-409</v>
      </c>
      <c r="D362" s="1">
        <f t="shared" si="19"/>
        <v>2011</v>
      </c>
      <c r="E362" s="1">
        <v>409</v>
      </c>
      <c r="F362" s="17" t="str">
        <f>IF(E362&gt;0,CONCATENATE(_xlfn.XLOOKUP(MOD(A362,1000),[2]怪物武器挂载坐标辅助表!A:A,[2]怪物武器挂载坐标辅助表!C:C,"错误",0)+_xlfn.XLOOKUP(ROUNDDOWN(A362/1000,0),[2]怪物武器挂载坐标辅助表!V:V,[2]怪物武器挂载坐标辅助表!Y:Y,"错误",0),";",_xlfn.XLOOKUP(MOD(A362,1000),[2]怪物武器挂载坐标辅助表!A:A,[2]怪物武器挂载坐标辅助表!D:D,"错误",0)+_xlfn.XLOOKUP(ROUNDDOWN(A362/1000,0),[2]怪物武器挂载坐标辅助表!V:V,[2]怪物武器挂载坐标辅助表!Z:Z,"错误",0),";",_xlfn.XLOOKUP(MOD(A362,1000),[2]怪物武器挂载坐标辅助表!A:A,[2]怪物武器挂载坐标辅助表!E:E,"错误",0),";",_xlfn.XLOOKUP(MOD(A362,1000),[2]怪物武器挂载坐标辅助表!A:A,[2]怪物武器挂载坐标辅助表!F:F,"错误",0)),"")</f>
        <v>-639;-116;7500;-15</v>
      </c>
      <c r="G362" s="1">
        <v>1</v>
      </c>
    </row>
    <row r="363" spans="1:7">
      <c r="A363" s="1" t="str">
        <f t="shared" si="18"/>
        <v>2011501</v>
      </c>
      <c r="B363" s="1" t="str">
        <f>CONCATENATE(_xlfn.XLOOKUP(D363,[1]怪物设计!$D$77:$D$136,[1]怪物设计!$U$77:$U$136),"-",E363)</f>
        <v>兔子1-501</v>
      </c>
      <c r="D363" s="1">
        <f t="shared" si="19"/>
        <v>2011</v>
      </c>
      <c r="E363" s="1">
        <v>501</v>
      </c>
      <c r="F363" s="17" t="str">
        <f>IF(E363&gt;0,CONCATENATE(_xlfn.XLOOKUP(MOD(A363,1000),[2]怪物武器挂载坐标辅助表!A:A,[2]怪物武器挂载坐标辅助表!C:C,"错误",0)+_xlfn.XLOOKUP(ROUNDDOWN(A363/1000,0),[2]怪物武器挂载坐标辅助表!V:V,[2]怪物武器挂载坐标辅助表!Y:Y,"错误",0),";",_xlfn.XLOOKUP(MOD(A363,1000),[2]怪物武器挂载坐标辅助表!A:A,[2]怪物武器挂载坐标辅助表!D:D,"错误",0)+_xlfn.XLOOKUP(ROUNDDOWN(A363/1000,0),[2]怪物武器挂载坐标辅助表!V:V,[2]怪物武器挂载坐标辅助表!Z:Z,"错误",0),";",_xlfn.XLOOKUP(MOD(A363,1000),[2]怪物武器挂载坐标辅助表!A:A,[2]怪物武器挂载坐标辅助表!E:E,"错误",0),";",_xlfn.XLOOKUP(MOD(A363,1000),[2]怪物武器挂载坐标辅助表!A:A,[2]怪物武器挂载坐标辅助表!F:F,"错误",0)),"")</f>
        <v>-614;1;11000;45</v>
      </c>
      <c r="G363" s="1">
        <v>1</v>
      </c>
    </row>
    <row r="364" spans="1:7">
      <c r="A364" s="1" t="str">
        <f t="shared" si="18"/>
        <v>2011502</v>
      </c>
      <c r="B364" s="1" t="str">
        <f>CONCATENATE(_xlfn.XLOOKUP(D364,[1]怪物设计!$D$77:$D$136,[1]怪物设计!$U$77:$U$136),"-",E364)</f>
        <v>兔子1-502</v>
      </c>
      <c r="D364" s="1">
        <f t="shared" si="19"/>
        <v>2011</v>
      </c>
      <c r="E364" s="1">
        <v>502</v>
      </c>
      <c r="F364" s="17" t="str">
        <f>IF(E364&gt;0,CONCATENATE(_xlfn.XLOOKUP(MOD(A364,1000),[2]怪物武器挂载坐标辅助表!A:A,[2]怪物武器挂载坐标辅助表!C:C,"错误",0)+_xlfn.XLOOKUP(ROUNDDOWN(A364/1000,0),[2]怪物武器挂载坐标辅助表!V:V,[2]怪物武器挂载坐标辅助表!Y:Y,"错误",0),";",_xlfn.XLOOKUP(MOD(A364,1000),[2]怪物武器挂载坐标辅助表!A:A,[2]怪物武器挂载坐标辅助表!D:D,"错误",0)+_xlfn.XLOOKUP(ROUNDDOWN(A364/1000,0),[2]怪物武器挂载坐标辅助表!V:V,[2]怪物武器挂载坐标辅助表!Z:Z,"错误",0),";",_xlfn.XLOOKUP(MOD(A364,1000),[2]怪物武器挂载坐标辅助表!A:A,[2]怪物武器挂载坐标辅助表!E:E,"错误",0),";",_xlfn.XLOOKUP(MOD(A364,1000),[2]怪物武器挂载坐标辅助表!A:A,[2]怪物武器挂载坐标辅助表!F:F,"错误",0)),"")</f>
        <v>-634;-116;8500;0</v>
      </c>
      <c r="G364" s="1">
        <v>1</v>
      </c>
    </row>
    <row r="365" spans="1:7">
      <c r="A365" s="1" t="str">
        <f t="shared" si="18"/>
        <v>2011503</v>
      </c>
      <c r="B365" s="1" t="str">
        <f>CONCATENATE(_xlfn.XLOOKUP(D365,[1]怪物设计!$D$77:$D$136,[1]怪物设计!$U$77:$U$136),"-",E365)</f>
        <v>兔子1-503</v>
      </c>
      <c r="D365" s="1">
        <f t="shared" si="19"/>
        <v>2011</v>
      </c>
      <c r="E365" s="1">
        <v>503</v>
      </c>
      <c r="F365" s="17" t="str">
        <f>IF(E365&gt;0,CONCATENATE(_xlfn.XLOOKUP(MOD(A365,1000),[2]怪物武器挂载坐标辅助表!A:A,[2]怪物武器挂载坐标辅助表!C:C,"错误",0)+_xlfn.XLOOKUP(ROUNDDOWN(A365/1000,0),[2]怪物武器挂载坐标辅助表!V:V,[2]怪物武器挂载坐标辅助表!Y:Y,"错误",0),";",_xlfn.XLOOKUP(MOD(A365,1000),[2]怪物武器挂载坐标辅助表!A:A,[2]怪物武器挂载坐标辅助表!D:D,"错误",0)+_xlfn.XLOOKUP(ROUNDDOWN(A365/1000,0),[2]怪物武器挂载坐标辅助表!V:V,[2]怪物武器挂载坐标辅助表!Z:Z,"错误",0),";",_xlfn.XLOOKUP(MOD(A365,1000),[2]怪物武器挂载坐标辅助表!A:A,[2]怪物武器挂载坐标辅助表!E:E,"错误",0),";",_xlfn.XLOOKUP(MOD(A365,1000),[2]怪物武器挂载坐标辅助表!A:A,[2]怪物武器挂载坐标辅助表!F:F,"错误",0)),"")</f>
        <v>-706;-167;10000;-15</v>
      </c>
      <c r="G365" s="1">
        <v>1</v>
      </c>
    </row>
    <row r="366" spans="1:7">
      <c r="A366" s="1" t="str">
        <f t="shared" si="18"/>
        <v>2011504</v>
      </c>
      <c r="B366" s="1" t="str">
        <f>CONCATENATE(_xlfn.XLOOKUP(D366,[1]怪物设计!$D$77:$D$136,[1]怪物设计!$U$77:$U$136),"-",E366)</f>
        <v>兔子1-504</v>
      </c>
      <c r="D366" s="1">
        <f t="shared" si="19"/>
        <v>2011</v>
      </c>
      <c r="E366" s="1">
        <v>504</v>
      </c>
      <c r="F366" s="17" t="str">
        <f>IF(E366&gt;0,CONCATENATE(_xlfn.XLOOKUP(MOD(A366,1000),[2]怪物武器挂载坐标辅助表!A:A,[2]怪物武器挂载坐标辅助表!C:C,"错误",0)+_xlfn.XLOOKUP(ROUNDDOWN(A366/1000,0),[2]怪物武器挂载坐标辅助表!V:V,[2]怪物武器挂载坐标辅助表!Y:Y,"错误",0),";",_xlfn.XLOOKUP(MOD(A366,1000),[2]怪物武器挂载坐标辅助表!A:A,[2]怪物武器挂载坐标辅助表!D:D,"错误",0)+_xlfn.XLOOKUP(ROUNDDOWN(A366/1000,0),[2]怪物武器挂载坐标辅助表!V:V,[2]怪物武器挂载坐标辅助表!Z:Z,"错误",0),";",_xlfn.XLOOKUP(MOD(A366,1000),[2]怪物武器挂载坐标辅助表!A:A,[2]怪物武器挂载坐标辅助表!E:E,"错误",0),";",_xlfn.XLOOKUP(MOD(A366,1000),[2]怪物武器挂载坐标辅助表!A:A,[2]怪物武器挂载坐标辅助表!F:F,"错误",0)),"")</f>
        <v>-598;-211;9000;-10</v>
      </c>
      <c r="G366" s="1">
        <v>1</v>
      </c>
    </row>
    <row r="367" spans="1:7">
      <c r="A367" s="1" t="str">
        <f t="shared" si="18"/>
        <v>2011505</v>
      </c>
      <c r="B367" s="1" t="str">
        <f>CONCATENATE(_xlfn.XLOOKUP(D367,[1]怪物设计!$D$77:$D$136,[1]怪物设计!$U$77:$U$136),"-",E367)</f>
        <v>兔子1-505</v>
      </c>
      <c r="D367" s="1">
        <f t="shared" si="19"/>
        <v>2011</v>
      </c>
      <c r="E367" s="1">
        <v>505</v>
      </c>
      <c r="F367" s="17" t="str">
        <f>IF(E367&gt;0,CONCATENATE(_xlfn.XLOOKUP(MOD(A367,1000),[2]怪物武器挂载坐标辅助表!A:A,[2]怪物武器挂载坐标辅助表!C:C,"错误",0)+_xlfn.XLOOKUP(ROUNDDOWN(A367/1000,0),[2]怪物武器挂载坐标辅助表!V:V,[2]怪物武器挂载坐标辅助表!Y:Y,"错误",0),";",_xlfn.XLOOKUP(MOD(A367,1000),[2]怪物武器挂载坐标辅助表!A:A,[2]怪物武器挂载坐标辅助表!D:D,"错误",0)+_xlfn.XLOOKUP(ROUNDDOWN(A367/1000,0),[2]怪物武器挂载坐标辅助表!V:V,[2]怪物武器挂载坐标辅助表!Z:Z,"错误",0),";",_xlfn.XLOOKUP(MOD(A367,1000),[2]怪物武器挂载坐标辅助表!A:A,[2]怪物武器挂载坐标辅助表!E:E,"错误",0),";",_xlfn.XLOOKUP(MOD(A367,1000),[2]怪物武器挂载坐标辅助表!A:A,[2]怪物武器挂载坐标辅助表!F:F,"错误",0)),"")</f>
        <v>-705;-215;10000;-5</v>
      </c>
      <c r="G367" s="1">
        <v>1</v>
      </c>
    </row>
    <row r="368" spans="1:7">
      <c r="A368" s="1" t="str">
        <f t="shared" si="18"/>
        <v>2011506</v>
      </c>
      <c r="B368" s="1" t="str">
        <f>CONCATENATE(_xlfn.XLOOKUP(D368,[1]怪物设计!$D$77:$D$136,[1]怪物设计!$U$77:$U$136),"-",E368)</f>
        <v>兔子1-506</v>
      </c>
      <c r="D368" s="1">
        <f t="shared" si="19"/>
        <v>2011</v>
      </c>
      <c r="E368" s="1">
        <v>506</v>
      </c>
      <c r="F368" s="17" t="str">
        <f>IF(E368&gt;0,CONCATENATE(_xlfn.XLOOKUP(MOD(A368,1000),[2]怪物武器挂载坐标辅助表!A:A,[2]怪物武器挂载坐标辅助表!C:C,"错误",0)+_xlfn.XLOOKUP(ROUNDDOWN(A368/1000,0),[2]怪物武器挂载坐标辅助表!V:V,[2]怪物武器挂载坐标辅助表!Y:Y,"错误",0),";",_xlfn.XLOOKUP(MOD(A368,1000),[2]怪物武器挂载坐标辅助表!A:A,[2]怪物武器挂载坐标辅助表!D:D,"错误",0)+_xlfn.XLOOKUP(ROUNDDOWN(A368/1000,0),[2]怪物武器挂载坐标辅助表!V:V,[2]怪物武器挂载坐标辅助表!Z:Z,"错误",0),";",_xlfn.XLOOKUP(MOD(A368,1000),[2]怪物武器挂载坐标辅助表!A:A,[2]怪物武器挂载坐标辅助表!E:E,"错误",0),";",_xlfn.XLOOKUP(MOD(A368,1000),[2]怪物武器挂载坐标辅助表!A:A,[2]怪物武器挂载坐标辅助表!F:F,"错误",0)),"")</f>
        <v>-439;-161;8000;0</v>
      </c>
      <c r="G368" s="1">
        <v>1</v>
      </c>
    </row>
    <row r="369" spans="1:7">
      <c r="A369" s="1" t="str">
        <f t="shared" si="18"/>
        <v>2011507</v>
      </c>
      <c r="B369" s="1" t="str">
        <f>CONCATENATE(_xlfn.XLOOKUP(D369,[1]怪物设计!$D$77:$D$136,[1]怪物设计!$U$77:$U$136),"-",E369)</f>
        <v>兔子1-507</v>
      </c>
      <c r="D369" s="1">
        <f t="shared" si="19"/>
        <v>2011</v>
      </c>
      <c r="E369" s="1">
        <v>507</v>
      </c>
      <c r="F369" s="17" t="str">
        <f>IF(E369&gt;0,CONCATENATE(_xlfn.XLOOKUP(MOD(A369,1000),[2]怪物武器挂载坐标辅助表!A:A,[2]怪物武器挂载坐标辅助表!C:C,"错误",0)+_xlfn.XLOOKUP(ROUNDDOWN(A369/1000,0),[2]怪物武器挂载坐标辅助表!V:V,[2]怪物武器挂载坐标辅助表!Y:Y,"错误",0),";",_xlfn.XLOOKUP(MOD(A369,1000),[2]怪物武器挂载坐标辅助表!A:A,[2]怪物武器挂载坐标辅助表!D:D,"错误",0)+_xlfn.XLOOKUP(ROUNDDOWN(A369/1000,0),[2]怪物武器挂载坐标辅助表!V:V,[2]怪物武器挂载坐标辅助表!Z:Z,"错误",0),";",_xlfn.XLOOKUP(MOD(A369,1000),[2]怪物武器挂载坐标辅助表!A:A,[2]怪物武器挂载坐标辅助表!E:E,"错误",0),";",_xlfn.XLOOKUP(MOD(A369,1000),[2]怪物武器挂载坐标辅助表!A:A,[2]怪物武器挂载坐标辅助表!F:F,"错误",0)),"")</f>
        <v>-539;-180;10000;5</v>
      </c>
      <c r="G369" s="1">
        <v>1</v>
      </c>
    </row>
    <row r="370" spans="1:7">
      <c r="A370" s="1" t="str">
        <f t="shared" ref="A370:A403" si="20">CONCATENATE(D370,E370)</f>
        <v>2022101</v>
      </c>
      <c r="B370" s="1" t="str">
        <f>CONCATENATE(_xlfn.XLOOKUP(D370,[1]怪物设计!$D$77:$D$136,[1]怪物设计!$U$77:$U$136),"-",E370)</f>
        <v>兔子2-101</v>
      </c>
      <c r="D370" s="1">
        <v>2022</v>
      </c>
      <c r="E370" s="1">
        <v>101</v>
      </c>
      <c r="F370" s="17" t="str">
        <f>IF(E370&gt;0,CONCATENATE(_xlfn.XLOOKUP(MOD(A370,1000),[2]怪物武器挂载坐标辅助表!A:A,[2]怪物武器挂载坐标辅助表!C:C,"错误",0)+_xlfn.XLOOKUP(ROUNDDOWN(A370/1000,0),[2]怪物武器挂载坐标辅助表!V:V,[2]怪物武器挂载坐标辅助表!Y:Y,"错误",0),";",_xlfn.XLOOKUP(MOD(A370,1000),[2]怪物武器挂载坐标辅助表!A:A,[2]怪物武器挂载坐标辅助表!D:D,"错误",0)+_xlfn.XLOOKUP(ROUNDDOWN(A370/1000,0),[2]怪物武器挂载坐标辅助表!V:V,[2]怪物武器挂载坐标辅助表!Z:Z,"错误",0),";",_xlfn.XLOOKUP(MOD(A370,1000),[2]怪物武器挂载坐标辅助表!A:A,[2]怪物武器挂载坐标辅助表!E:E,"错误",0),";",_xlfn.XLOOKUP(MOD(A370,1000),[2]怪物武器挂载坐标辅助表!A:A,[2]怪物武器挂载坐标辅助表!F:F,"错误",0)),"")</f>
        <v>-627;-73;11000;0</v>
      </c>
      <c r="G370" s="1">
        <v>1</v>
      </c>
    </row>
    <row r="371" spans="1:7">
      <c r="A371" s="1" t="str">
        <f t="shared" si="20"/>
        <v>2022102</v>
      </c>
      <c r="B371" s="1" t="str">
        <f>CONCATENATE(_xlfn.XLOOKUP(D371,[1]怪物设计!$D$77:$D$136,[1]怪物设计!$U$77:$U$136),"-",E371)</f>
        <v>兔子2-102</v>
      </c>
      <c r="D371" s="1">
        <f t="shared" ref="D371:D403" si="21">D370</f>
        <v>2022</v>
      </c>
      <c r="E371" s="1">
        <v>102</v>
      </c>
      <c r="F371" s="17" t="str">
        <f>IF(E371&gt;0,CONCATENATE(_xlfn.XLOOKUP(MOD(A371,1000),[2]怪物武器挂载坐标辅助表!A:A,[2]怪物武器挂载坐标辅助表!C:C,"错误",0)+_xlfn.XLOOKUP(ROUNDDOWN(A371/1000,0),[2]怪物武器挂载坐标辅助表!V:V,[2]怪物武器挂载坐标辅助表!Y:Y,"错误",0),";",_xlfn.XLOOKUP(MOD(A371,1000),[2]怪物武器挂载坐标辅助表!A:A,[2]怪物武器挂载坐标辅助表!D:D,"错误",0)+_xlfn.XLOOKUP(ROUNDDOWN(A371/1000,0),[2]怪物武器挂载坐标辅助表!V:V,[2]怪物武器挂载坐标辅助表!Z:Z,"错误",0),";",_xlfn.XLOOKUP(MOD(A371,1000),[2]怪物武器挂载坐标辅助表!A:A,[2]怪物武器挂载坐标辅助表!E:E,"错误",0),";",_xlfn.XLOOKUP(MOD(A371,1000),[2]怪物武器挂载坐标辅助表!A:A,[2]怪物武器挂载坐标辅助表!F:F,"错误",0)),"")</f>
        <v>-490;-88;11000;-10</v>
      </c>
      <c r="G371" s="1">
        <v>1</v>
      </c>
    </row>
    <row r="372" spans="1:7">
      <c r="A372" s="1" t="str">
        <f t="shared" si="20"/>
        <v>2022103</v>
      </c>
      <c r="B372" s="1" t="str">
        <f>CONCATENATE(_xlfn.XLOOKUP(D372,[1]怪物设计!$D$77:$D$136,[1]怪物设计!$U$77:$U$136),"-",E372)</f>
        <v>兔子2-103</v>
      </c>
      <c r="D372" s="1">
        <f t="shared" si="21"/>
        <v>2022</v>
      </c>
      <c r="E372" s="1">
        <v>103</v>
      </c>
      <c r="F372" s="17" t="str">
        <f>IF(E372&gt;0,CONCATENATE(_xlfn.XLOOKUP(MOD(A372,1000),[2]怪物武器挂载坐标辅助表!A:A,[2]怪物武器挂载坐标辅助表!C:C,"错误",0)+_xlfn.XLOOKUP(ROUNDDOWN(A372/1000,0),[2]怪物武器挂载坐标辅助表!V:V,[2]怪物武器挂载坐标辅助表!Y:Y,"错误",0),";",_xlfn.XLOOKUP(MOD(A372,1000),[2]怪物武器挂载坐标辅助表!A:A,[2]怪物武器挂载坐标辅助表!D:D,"错误",0)+_xlfn.XLOOKUP(ROUNDDOWN(A372/1000,0),[2]怪物武器挂载坐标辅助表!V:V,[2]怪物武器挂载坐标辅助表!Z:Z,"错误",0),";",_xlfn.XLOOKUP(MOD(A372,1000),[2]怪物武器挂载坐标辅助表!A:A,[2]怪物武器挂载坐标辅助表!E:E,"错误",0),";",_xlfn.XLOOKUP(MOD(A372,1000),[2]怪物武器挂载坐标辅助表!A:A,[2]怪物武器挂载坐标辅助表!F:F,"错误",0)),"")</f>
        <v>-687;-175;10000;-10</v>
      </c>
      <c r="G372" s="1">
        <v>1</v>
      </c>
    </row>
    <row r="373" spans="1:7">
      <c r="A373" s="1" t="str">
        <f t="shared" si="20"/>
        <v>2022104</v>
      </c>
      <c r="B373" s="1" t="str">
        <f>CONCATENATE(_xlfn.XLOOKUP(D373,[1]怪物设计!$D$77:$D$136,[1]怪物设计!$U$77:$U$136),"-",E373)</f>
        <v>兔子2-104</v>
      </c>
      <c r="D373" s="1">
        <f t="shared" si="21"/>
        <v>2022</v>
      </c>
      <c r="E373" s="1">
        <v>104</v>
      </c>
      <c r="F373" s="17" t="str">
        <f>IF(E373&gt;0,CONCATENATE(_xlfn.XLOOKUP(MOD(A373,1000),[2]怪物武器挂载坐标辅助表!A:A,[2]怪物武器挂载坐标辅助表!C:C,"错误",0)+_xlfn.XLOOKUP(ROUNDDOWN(A373/1000,0),[2]怪物武器挂载坐标辅助表!V:V,[2]怪物武器挂载坐标辅助表!Y:Y,"错误",0),";",_xlfn.XLOOKUP(MOD(A373,1000),[2]怪物武器挂载坐标辅助表!A:A,[2]怪物武器挂载坐标辅助表!D:D,"错误",0)+_xlfn.XLOOKUP(ROUNDDOWN(A373/1000,0),[2]怪物武器挂载坐标辅助表!V:V,[2]怪物武器挂载坐标辅助表!Z:Z,"错误",0),";",_xlfn.XLOOKUP(MOD(A373,1000),[2]怪物武器挂载坐标辅助表!A:A,[2]怪物武器挂载坐标辅助表!E:E,"错误",0),";",_xlfn.XLOOKUP(MOD(A373,1000),[2]怪物武器挂载坐标辅助表!A:A,[2]怪物武器挂载坐标辅助表!F:F,"错误",0)),"")</f>
        <v>-631;-76;11000;0</v>
      </c>
      <c r="G373" s="1">
        <v>1</v>
      </c>
    </row>
    <row r="374" spans="1:7">
      <c r="A374" s="1" t="str">
        <f t="shared" si="20"/>
        <v>2022105</v>
      </c>
      <c r="B374" s="1" t="str">
        <f>CONCATENATE(_xlfn.XLOOKUP(D374,[1]怪物设计!$D$77:$D$136,[1]怪物设计!$U$77:$U$136),"-",E374)</f>
        <v>兔子2-105</v>
      </c>
      <c r="D374" s="1">
        <f t="shared" si="21"/>
        <v>2022</v>
      </c>
      <c r="E374" s="1">
        <v>105</v>
      </c>
      <c r="F374" s="17" t="str">
        <f>IF(E374&gt;0,CONCATENATE(_xlfn.XLOOKUP(MOD(A374,1000),[2]怪物武器挂载坐标辅助表!A:A,[2]怪物武器挂载坐标辅助表!C:C,"错误",0)+_xlfn.XLOOKUP(ROUNDDOWN(A374/1000,0),[2]怪物武器挂载坐标辅助表!V:V,[2]怪物武器挂载坐标辅助表!Y:Y,"错误",0),";",_xlfn.XLOOKUP(MOD(A374,1000),[2]怪物武器挂载坐标辅助表!A:A,[2]怪物武器挂载坐标辅助表!D:D,"错误",0)+_xlfn.XLOOKUP(ROUNDDOWN(A374/1000,0),[2]怪物武器挂载坐标辅助表!V:V,[2]怪物武器挂载坐标辅助表!Z:Z,"错误",0),";",_xlfn.XLOOKUP(MOD(A374,1000),[2]怪物武器挂载坐标辅助表!A:A,[2]怪物武器挂载坐标辅助表!E:E,"错误",0),";",_xlfn.XLOOKUP(MOD(A374,1000),[2]怪物武器挂载坐标辅助表!A:A,[2]怪物武器挂载坐标辅助表!F:F,"错误",0)),"")</f>
        <v>-532;-105;10000;0</v>
      </c>
      <c r="G374" s="1">
        <v>1</v>
      </c>
    </row>
    <row r="375" spans="1:7">
      <c r="A375" s="1" t="str">
        <f t="shared" si="20"/>
        <v>2022106</v>
      </c>
      <c r="B375" s="1" t="str">
        <f>CONCATENATE(_xlfn.XLOOKUP(D375,[1]怪物设计!$D$77:$D$136,[1]怪物设计!$U$77:$U$136),"-",E375)</f>
        <v>兔子2-106</v>
      </c>
      <c r="D375" s="1">
        <f t="shared" si="21"/>
        <v>2022</v>
      </c>
      <c r="E375" s="1">
        <v>106</v>
      </c>
      <c r="F375" s="17" t="str">
        <f>IF(E375&gt;0,CONCATENATE(_xlfn.XLOOKUP(MOD(A375,1000),[2]怪物武器挂载坐标辅助表!A:A,[2]怪物武器挂载坐标辅助表!C:C,"错误",0)+_xlfn.XLOOKUP(ROUNDDOWN(A375/1000,0),[2]怪物武器挂载坐标辅助表!V:V,[2]怪物武器挂载坐标辅助表!Y:Y,"错误",0),";",_xlfn.XLOOKUP(MOD(A375,1000),[2]怪物武器挂载坐标辅助表!A:A,[2]怪物武器挂载坐标辅助表!D:D,"错误",0)+_xlfn.XLOOKUP(ROUNDDOWN(A375/1000,0),[2]怪物武器挂载坐标辅助表!V:V,[2]怪物武器挂载坐标辅助表!Z:Z,"错误",0),";",_xlfn.XLOOKUP(MOD(A375,1000),[2]怪物武器挂载坐标辅助表!A:A,[2]怪物武器挂载坐标辅助表!E:E,"错误",0),";",_xlfn.XLOOKUP(MOD(A375,1000),[2]怪物武器挂载坐标辅助表!A:A,[2]怪物武器挂载坐标辅助表!F:F,"错误",0)),"")</f>
        <v>-665;-122;8000;0</v>
      </c>
      <c r="G375" s="1">
        <v>1</v>
      </c>
    </row>
    <row r="376" spans="1:7">
      <c r="A376" s="1" t="str">
        <f t="shared" si="20"/>
        <v>2022201</v>
      </c>
      <c r="B376" s="1" t="str">
        <f>CONCATENATE(_xlfn.XLOOKUP(D376,[1]怪物设计!$D$77:$D$136,[1]怪物设计!$U$77:$U$136),"-",E376)</f>
        <v>兔子2-201</v>
      </c>
      <c r="D376" s="1">
        <f t="shared" si="21"/>
        <v>2022</v>
      </c>
      <c r="E376" s="1">
        <v>201</v>
      </c>
      <c r="F376" s="17" t="str">
        <f>IF(E376&gt;0,CONCATENATE(_xlfn.XLOOKUP(MOD(A376,1000),[2]怪物武器挂载坐标辅助表!A:A,[2]怪物武器挂载坐标辅助表!C:C,"错误",0)+_xlfn.XLOOKUP(ROUNDDOWN(A376/1000,0),[2]怪物武器挂载坐标辅助表!V:V,[2]怪物武器挂载坐标辅助表!Y:Y,"错误",0),";",_xlfn.XLOOKUP(MOD(A376,1000),[2]怪物武器挂载坐标辅助表!A:A,[2]怪物武器挂载坐标辅助表!D:D,"错误",0)+_xlfn.XLOOKUP(ROUNDDOWN(A376/1000,0),[2]怪物武器挂载坐标辅助表!V:V,[2]怪物武器挂载坐标辅助表!Z:Z,"错误",0),";",_xlfn.XLOOKUP(MOD(A376,1000),[2]怪物武器挂载坐标辅助表!A:A,[2]怪物武器挂载坐标辅助表!E:E,"错误",0),";",_xlfn.XLOOKUP(MOD(A376,1000),[2]怪物武器挂载坐标辅助表!A:A,[2]怪物武器挂载坐标辅助表!F:F,"错误",0)),"")</f>
        <v>-463;-29;10000;-25</v>
      </c>
      <c r="G376" s="1">
        <v>1</v>
      </c>
    </row>
    <row r="377" spans="1:7">
      <c r="A377" s="1" t="str">
        <f t="shared" si="20"/>
        <v>2022202</v>
      </c>
      <c r="B377" s="1" t="str">
        <f>CONCATENATE(_xlfn.XLOOKUP(D377,[1]怪物设计!$D$77:$D$136,[1]怪物设计!$U$77:$U$136),"-",E377)</f>
        <v>兔子2-202</v>
      </c>
      <c r="D377" s="1">
        <f t="shared" si="21"/>
        <v>2022</v>
      </c>
      <c r="E377" s="1">
        <v>202</v>
      </c>
      <c r="F377" s="17" t="str">
        <f>IF(E377&gt;0,CONCATENATE(_xlfn.XLOOKUP(MOD(A377,1000),[2]怪物武器挂载坐标辅助表!A:A,[2]怪物武器挂载坐标辅助表!C:C,"错误",0)+_xlfn.XLOOKUP(ROUNDDOWN(A377/1000,0),[2]怪物武器挂载坐标辅助表!V:V,[2]怪物武器挂载坐标辅助表!Y:Y,"错误",0),";",_xlfn.XLOOKUP(MOD(A377,1000),[2]怪物武器挂载坐标辅助表!A:A,[2]怪物武器挂载坐标辅助表!D:D,"错误",0)+_xlfn.XLOOKUP(ROUNDDOWN(A377/1000,0),[2]怪物武器挂载坐标辅助表!V:V,[2]怪物武器挂载坐标辅助表!Z:Z,"错误",0),";",_xlfn.XLOOKUP(MOD(A377,1000),[2]怪物武器挂载坐标辅助表!A:A,[2]怪物武器挂载坐标辅助表!E:E,"错误",0),";",_xlfn.XLOOKUP(MOD(A377,1000),[2]怪物武器挂载坐标辅助表!A:A,[2]怪物武器挂载坐标辅助表!F:F,"错误",0)),"")</f>
        <v>-432;-94;10000;0</v>
      </c>
      <c r="G377" s="1">
        <v>1</v>
      </c>
    </row>
    <row r="378" spans="1:7">
      <c r="A378" s="1" t="str">
        <f t="shared" si="20"/>
        <v>2022203</v>
      </c>
      <c r="B378" s="1" t="str">
        <f>CONCATENATE(_xlfn.XLOOKUP(D378,[1]怪物设计!$D$77:$D$136,[1]怪物设计!$U$77:$U$136),"-",E378)</f>
        <v>兔子2-203</v>
      </c>
      <c r="D378" s="1">
        <f t="shared" si="21"/>
        <v>2022</v>
      </c>
      <c r="E378" s="1">
        <v>203</v>
      </c>
      <c r="F378" s="17" t="str">
        <f>IF(E378&gt;0,CONCATENATE(_xlfn.XLOOKUP(MOD(A378,1000),[2]怪物武器挂载坐标辅助表!A:A,[2]怪物武器挂载坐标辅助表!C:C,"错误",0)+_xlfn.XLOOKUP(ROUNDDOWN(A378/1000,0),[2]怪物武器挂载坐标辅助表!V:V,[2]怪物武器挂载坐标辅助表!Y:Y,"错误",0),";",_xlfn.XLOOKUP(MOD(A378,1000),[2]怪物武器挂载坐标辅助表!A:A,[2]怪物武器挂载坐标辅助表!D:D,"错误",0)+_xlfn.XLOOKUP(ROUNDDOWN(A378/1000,0),[2]怪物武器挂载坐标辅助表!V:V,[2]怪物武器挂载坐标辅助表!Z:Z,"错误",0),";",_xlfn.XLOOKUP(MOD(A378,1000),[2]怪物武器挂载坐标辅助表!A:A,[2]怪物武器挂载坐标辅助表!E:E,"错误",0),";",_xlfn.XLOOKUP(MOD(A378,1000),[2]怪物武器挂载坐标辅助表!A:A,[2]怪物武器挂载坐标辅助表!F:F,"错误",0)),"")</f>
        <v>-475;-124;10000;-10</v>
      </c>
      <c r="G378" s="1">
        <v>1</v>
      </c>
    </row>
    <row r="379" spans="1:7">
      <c r="A379" s="1" t="str">
        <f t="shared" si="20"/>
        <v>2022204</v>
      </c>
      <c r="B379" s="1" t="str">
        <f>CONCATENATE(_xlfn.XLOOKUP(D379,[1]怪物设计!$D$77:$D$136,[1]怪物设计!$U$77:$U$136),"-",E379)</f>
        <v>兔子2-204</v>
      </c>
      <c r="D379" s="1">
        <f t="shared" si="21"/>
        <v>2022</v>
      </c>
      <c r="E379" s="1">
        <v>204</v>
      </c>
      <c r="F379" s="17" t="str">
        <f>IF(E379&gt;0,CONCATENATE(_xlfn.XLOOKUP(MOD(A379,1000),[2]怪物武器挂载坐标辅助表!A:A,[2]怪物武器挂载坐标辅助表!C:C,"错误",0)+_xlfn.XLOOKUP(ROUNDDOWN(A379/1000,0),[2]怪物武器挂载坐标辅助表!V:V,[2]怪物武器挂载坐标辅助表!Y:Y,"错误",0),";",_xlfn.XLOOKUP(MOD(A379,1000),[2]怪物武器挂载坐标辅助表!A:A,[2]怪物武器挂载坐标辅助表!D:D,"错误",0)+_xlfn.XLOOKUP(ROUNDDOWN(A379/1000,0),[2]怪物武器挂载坐标辅助表!V:V,[2]怪物武器挂载坐标辅助表!Z:Z,"错误",0),";",_xlfn.XLOOKUP(MOD(A379,1000),[2]怪物武器挂载坐标辅助表!A:A,[2]怪物武器挂载坐标辅助表!E:E,"错误",0),";",_xlfn.XLOOKUP(MOD(A379,1000),[2]怪物武器挂载坐标辅助表!A:A,[2]怪物武器挂载坐标辅助表!F:F,"错误",0)),"")</f>
        <v>-462;-223;5000;0</v>
      </c>
      <c r="G379" s="1">
        <v>1</v>
      </c>
    </row>
    <row r="380" spans="1:7">
      <c r="A380" s="1" t="str">
        <f t="shared" si="20"/>
        <v>2022205</v>
      </c>
      <c r="B380" s="1" t="str">
        <f>CONCATENATE(_xlfn.XLOOKUP(D380,[1]怪物设计!$D$77:$D$136,[1]怪物设计!$U$77:$U$136),"-",E380)</f>
        <v>兔子2-205</v>
      </c>
      <c r="D380" s="1">
        <f t="shared" si="21"/>
        <v>2022</v>
      </c>
      <c r="E380" s="1">
        <v>205</v>
      </c>
      <c r="F380" s="17" t="str">
        <f>IF(E380&gt;0,CONCATENATE(_xlfn.XLOOKUP(MOD(A380,1000),[2]怪物武器挂载坐标辅助表!A:A,[2]怪物武器挂载坐标辅助表!C:C,"错误",0)+_xlfn.XLOOKUP(ROUNDDOWN(A380/1000,0),[2]怪物武器挂载坐标辅助表!V:V,[2]怪物武器挂载坐标辅助表!Y:Y,"错误",0),";",_xlfn.XLOOKUP(MOD(A380,1000),[2]怪物武器挂载坐标辅助表!A:A,[2]怪物武器挂载坐标辅助表!D:D,"错误",0)+_xlfn.XLOOKUP(ROUNDDOWN(A380/1000,0),[2]怪物武器挂载坐标辅助表!V:V,[2]怪物武器挂载坐标辅助表!Z:Z,"错误",0),";",_xlfn.XLOOKUP(MOD(A380,1000),[2]怪物武器挂载坐标辅助表!A:A,[2]怪物武器挂载坐标辅助表!E:E,"错误",0),";",_xlfn.XLOOKUP(MOD(A380,1000),[2]怪物武器挂载坐标辅助表!A:A,[2]怪物武器挂载坐标辅助表!F:F,"错误",0)),"")</f>
        <v>-466;32;10000;-10</v>
      </c>
      <c r="G380" s="1">
        <v>1</v>
      </c>
    </row>
    <row r="381" spans="1:7">
      <c r="A381" s="1" t="str">
        <f t="shared" si="20"/>
        <v>2022206</v>
      </c>
      <c r="B381" s="1" t="str">
        <f>CONCATENATE(_xlfn.XLOOKUP(D381,[1]怪物设计!$D$77:$D$136,[1]怪物设计!$U$77:$U$136),"-",E381)</f>
        <v>兔子2-206</v>
      </c>
      <c r="D381" s="1">
        <f t="shared" si="21"/>
        <v>2022</v>
      </c>
      <c r="E381" s="1">
        <v>206</v>
      </c>
      <c r="F381" s="17" t="str">
        <f>IF(E381&gt;0,CONCATENATE(_xlfn.XLOOKUP(MOD(A381,1000),[2]怪物武器挂载坐标辅助表!A:A,[2]怪物武器挂载坐标辅助表!C:C,"错误",0)+_xlfn.XLOOKUP(ROUNDDOWN(A381/1000,0),[2]怪物武器挂载坐标辅助表!V:V,[2]怪物武器挂载坐标辅助表!Y:Y,"错误",0),";",_xlfn.XLOOKUP(MOD(A381,1000),[2]怪物武器挂载坐标辅助表!A:A,[2]怪物武器挂载坐标辅助表!D:D,"错误",0)+_xlfn.XLOOKUP(ROUNDDOWN(A381/1000,0),[2]怪物武器挂载坐标辅助表!V:V,[2]怪物武器挂载坐标辅助表!Z:Z,"错误",0),";",_xlfn.XLOOKUP(MOD(A381,1000),[2]怪物武器挂载坐标辅助表!A:A,[2]怪物武器挂载坐标辅助表!E:E,"错误",0),";",_xlfn.XLOOKUP(MOD(A381,1000),[2]怪物武器挂载坐标辅助表!A:A,[2]怪物武器挂载坐标辅助表!F:F,"错误",0)),"")</f>
        <v>-563;-154;7000;150</v>
      </c>
      <c r="G381" s="1">
        <v>1</v>
      </c>
    </row>
    <row r="382" spans="1:7">
      <c r="A382" s="1" t="str">
        <f t="shared" si="20"/>
        <v>2022207</v>
      </c>
      <c r="B382" s="1" t="str">
        <f>CONCATENATE(_xlfn.XLOOKUP(D382,[1]怪物设计!$D$77:$D$136,[1]怪物设计!$U$77:$U$136),"-",E382)</f>
        <v>兔子2-207</v>
      </c>
      <c r="D382" s="1">
        <f t="shared" si="21"/>
        <v>2022</v>
      </c>
      <c r="E382" s="1">
        <v>207</v>
      </c>
      <c r="F382" s="17" t="str">
        <f>IF(E382&gt;0,CONCATENATE(_xlfn.XLOOKUP(MOD(A382,1000),[2]怪物武器挂载坐标辅助表!A:A,[2]怪物武器挂载坐标辅助表!C:C,"错误",0)+_xlfn.XLOOKUP(ROUNDDOWN(A382/1000,0),[2]怪物武器挂载坐标辅助表!V:V,[2]怪物武器挂载坐标辅助表!Y:Y,"错误",0),";",_xlfn.XLOOKUP(MOD(A382,1000),[2]怪物武器挂载坐标辅助表!A:A,[2]怪物武器挂载坐标辅助表!D:D,"错误",0)+_xlfn.XLOOKUP(ROUNDDOWN(A382/1000,0),[2]怪物武器挂载坐标辅助表!V:V,[2]怪物武器挂载坐标辅助表!Z:Z,"错误",0),";",_xlfn.XLOOKUP(MOD(A382,1000),[2]怪物武器挂载坐标辅助表!A:A,[2]怪物武器挂载坐标辅助表!E:E,"错误",0),";",_xlfn.XLOOKUP(MOD(A382,1000),[2]怪物武器挂载坐标辅助表!A:A,[2]怪物武器挂载坐标辅助表!F:F,"错误",0)),"")</f>
        <v>-654;-121;10000;15</v>
      </c>
      <c r="G382" s="1">
        <v>1</v>
      </c>
    </row>
    <row r="383" spans="1:7">
      <c r="A383" s="1" t="str">
        <f t="shared" si="20"/>
        <v>2022301</v>
      </c>
      <c r="B383" s="1" t="str">
        <f>CONCATENATE(_xlfn.XLOOKUP(D383,[1]怪物设计!$D$77:$D$136,[1]怪物设计!$U$77:$U$136),"-",E383)</f>
        <v>兔子2-301</v>
      </c>
      <c r="D383" s="1">
        <f t="shared" si="21"/>
        <v>2022</v>
      </c>
      <c r="E383" s="1">
        <v>301</v>
      </c>
      <c r="F383" s="17" t="str">
        <f>IF(E383&gt;0,CONCATENATE(_xlfn.XLOOKUP(MOD(A383,1000),[2]怪物武器挂载坐标辅助表!A:A,[2]怪物武器挂载坐标辅助表!C:C,"错误",0)+_xlfn.XLOOKUP(ROUNDDOWN(A383/1000,0),[2]怪物武器挂载坐标辅助表!V:V,[2]怪物武器挂载坐标辅助表!Y:Y,"错误",0),";",_xlfn.XLOOKUP(MOD(A383,1000),[2]怪物武器挂载坐标辅助表!A:A,[2]怪物武器挂载坐标辅助表!D:D,"错误",0)+_xlfn.XLOOKUP(ROUNDDOWN(A383/1000,0),[2]怪物武器挂载坐标辅助表!V:V,[2]怪物武器挂载坐标辅助表!Z:Z,"错误",0),";",_xlfn.XLOOKUP(MOD(A383,1000),[2]怪物武器挂载坐标辅助表!A:A,[2]怪物武器挂载坐标辅助表!E:E,"错误",0),";",_xlfn.XLOOKUP(MOD(A383,1000),[2]怪物武器挂载坐标辅助表!A:A,[2]怪物武器挂载坐标辅助表!F:F,"错误",0)),"")</f>
        <v>-536;49;10000;0</v>
      </c>
      <c r="G383" s="1">
        <v>1</v>
      </c>
    </row>
    <row r="384" spans="1:7">
      <c r="A384" s="1" t="str">
        <f t="shared" si="20"/>
        <v>2022302</v>
      </c>
      <c r="B384" s="1" t="str">
        <f>CONCATENATE(_xlfn.XLOOKUP(D384,[1]怪物设计!$D$77:$D$136,[1]怪物设计!$U$77:$U$136),"-",E384)</f>
        <v>兔子2-302</v>
      </c>
      <c r="D384" s="1">
        <f t="shared" si="21"/>
        <v>2022</v>
      </c>
      <c r="E384" s="1">
        <v>302</v>
      </c>
      <c r="F384" s="17" t="str">
        <f>IF(E384&gt;0,CONCATENATE(_xlfn.XLOOKUP(MOD(A384,1000),[2]怪物武器挂载坐标辅助表!A:A,[2]怪物武器挂载坐标辅助表!C:C,"错误",0)+_xlfn.XLOOKUP(ROUNDDOWN(A384/1000,0),[2]怪物武器挂载坐标辅助表!V:V,[2]怪物武器挂载坐标辅助表!Y:Y,"错误",0),";",_xlfn.XLOOKUP(MOD(A384,1000),[2]怪物武器挂载坐标辅助表!A:A,[2]怪物武器挂载坐标辅助表!D:D,"错误",0)+_xlfn.XLOOKUP(ROUNDDOWN(A384/1000,0),[2]怪物武器挂载坐标辅助表!V:V,[2]怪物武器挂载坐标辅助表!Z:Z,"错误",0),";",_xlfn.XLOOKUP(MOD(A384,1000),[2]怪物武器挂载坐标辅助表!A:A,[2]怪物武器挂载坐标辅助表!E:E,"错误",0),";",_xlfn.XLOOKUP(MOD(A384,1000),[2]怪物武器挂载坐标辅助表!A:A,[2]怪物武器挂载坐标辅助表!F:F,"错误",0)),"")</f>
        <v>-573;-35;9000;0</v>
      </c>
      <c r="G384" s="1">
        <v>1</v>
      </c>
    </row>
    <row r="385" spans="1:7">
      <c r="A385" s="1" t="str">
        <f t="shared" si="20"/>
        <v>2022303</v>
      </c>
      <c r="B385" s="1" t="str">
        <f>CONCATENATE(_xlfn.XLOOKUP(D385,[1]怪物设计!$D$77:$D$136,[1]怪物设计!$U$77:$U$136),"-",E385)</f>
        <v>兔子2-303</v>
      </c>
      <c r="D385" s="1">
        <f t="shared" si="21"/>
        <v>2022</v>
      </c>
      <c r="E385" s="1">
        <v>303</v>
      </c>
      <c r="F385" s="17" t="str">
        <f>IF(E385&gt;0,CONCATENATE(_xlfn.XLOOKUP(MOD(A385,1000),[2]怪物武器挂载坐标辅助表!A:A,[2]怪物武器挂载坐标辅助表!C:C,"错误",0)+_xlfn.XLOOKUP(ROUNDDOWN(A385/1000,0),[2]怪物武器挂载坐标辅助表!V:V,[2]怪物武器挂载坐标辅助表!Y:Y,"错误",0),";",_xlfn.XLOOKUP(MOD(A385,1000),[2]怪物武器挂载坐标辅助表!A:A,[2]怪物武器挂载坐标辅助表!D:D,"错误",0)+_xlfn.XLOOKUP(ROUNDDOWN(A385/1000,0),[2]怪物武器挂载坐标辅助表!V:V,[2]怪物武器挂载坐标辅助表!Z:Z,"错误",0),";",_xlfn.XLOOKUP(MOD(A385,1000),[2]怪物武器挂载坐标辅助表!A:A,[2]怪物武器挂载坐标辅助表!E:E,"错误",0),";",_xlfn.XLOOKUP(MOD(A385,1000),[2]怪物武器挂载坐标辅助表!A:A,[2]怪物武器挂载坐标辅助表!F:F,"错误",0)),"")</f>
        <v>-507;-54;10000;0</v>
      </c>
      <c r="G385" s="1">
        <v>1</v>
      </c>
    </row>
    <row r="386" spans="1:7">
      <c r="A386" s="1" t="str">
        <f t="shared" si="20"/>
        <v>2022304</v>
      </c>
      <c r="B386" s="1" t="str">
        <f>CONCATENATE(_xlfn.XLOOKUP(D386,[1]怪物设计!$D$77:$D$136,[1]怪物设计!$U$77:$U$136),"-",E386)</f>
        <v>兔子2-304</v>
      </c>
      <c r="D386" s="1">
        <f t="shared" si="21"/>
        <v>2022</v>
      </c>
      <c r="E386" s="1">
        <v>304</v>
      </c>
      <c r="F386" s="17" t="str">
        <f>IF(E386&gt;0,CONCATENATE(_xlfn.XLOOKUP(MOD(A386,1000),[2]怪物武器挂载坐标辅助表!A:A,[2]怪物武器挂载坐标辅助表!C:C,"错误",0)+_xlfn.XLOOKUP(ROUNDDOWN(A386/1000,0),[2]怪物武器挂载坐标辅助表!V:V,[2]怪物武器挂载坐标辅助表!Y:Y,"错误",0),";",_xlfn.XLOOKUP(MOD(A386,1000),[2]怪物武器挂载坐标辅助表!A:A,[2]怪物武器挂载坐标辅助表!D:D,"错误",0)+_xlfn.XLOOKUP(ROUNDDOWN(A386/1000,0),[2]怪物武器挂载坐标辅助表!V:V,[2]怪物武器挂载坐标辅助表!Z:Z,"错误",0),";",_xlfn.XLOOKUP(MOD(A386,1000),[2]怪物武器挂载坐标辅助表!A:A,[2]怪物武器挂载坐标辅助表!E:E,"错误",0),";",_xlfn.XLOOKUP(MOD(A386,1000),[2]怪物武器挂载坐标辅助表!A:A,[2]怪物武器挂载坐标辅助表!F:F,"错误",0)),"")</f>
        <v>-710;-83;10000;5</v>
      </c>
      <c r="G386" s="1">
        <v>1</v>
      </c>
    </row>
    <row r="387" spans="1:7">
      <c r="A387" s="1" t="str">
        <f t="shared" si="20"/>
        <v>2022305</v>
      </c>
      <c r="B387" s="1" t="str">
        <f>CONCATENATE(_xlfn.XLOOKUP(D387,[1]怪物设计!$D$77:$D$136,[1]怪物设计!$U$77:$U$136),"-",E387)</f>
        <v>兔子2-305</v>
      </c>
      <c r="D387" s="1">
        <f t="shared" si="21"/>
        <v>2022</v>
      </c>
      <c r="E387" s="1">
        <v>305</v>
      </c>
      <c r="F387" s="17" t="str">
        <f>IF(E387&gt;0,CONCATENATE(_xlfn.XLOOKUP(MOD(A387,1000),[2]怪物武器挂载坐标辅助表!A:A,[2]怪物武器挂载坐标辅助表!C:C,"错误",0)+_xlfn.XLOOKUP(ROUNDDOWN(A387/1000,0),[2]怪物武器挂载坐标辅助表!V:V,[2]怪物武器挂载坐标辅助表!Y:Y,"错误",0),";",_xlfn.XLOOKUP(MOD(A387,1000),[2]怪物武器挂载坐标辅助表!A:A,[2]怪物武器挂载坐标辅助表!D:D,"错误",0)+_xlfn.XLOOKUP(ROUNDDOWN(A387/1000,0),[2]怪物武器挂载坐标辅助表!V:V,[2]怪物武器挂载坐标辅助表!Z:Z,"错误",0),";",_xlfn.XLOOKUP(MOD(A387,1000),[2]怪物武器挂载坐标辅助表!A:A,[2]怪物武器挂载坐标辅助表!E:E,"错误",0),";",_xlfn.XLOOKUP(MOD(A387,1000),[2]怪物武器挂载坐标辅助表!A:A,[2]怪物武器挂载坐标辅助表!F:F,"错误",0)),"")</f>
        <v>-663;-225;9000;-25</v>
      </c>
      <c r="G387" s="1">
        <v>1</v>
      </c>
    </row>
    <row r="388" spans="1:7">
      <c r="A388" s="1" t="str">
        <f t="shared" si="20"/>
        <v>2022401</v>
      </c>
      <c r="B388" s="1" t="str">
        <f>CONCATENATE(_xlfn.XLOOKUP(D388,[1]怪物设计!$D$77:$D$136,[1]怪物设计!$U$77:$U$136),"-",E388)</f>
        <v>兔子2-401</v>
      </c>
      <c r="D388" s="1">
        <f t="shared" si="21"/>
        <v>2022</v>
      </c>
      <c r="E388" s="1">
        <v>401</v>
      </c>
      <c r="F388" s="17" t="str">
        <f>IF(E388&gt;0,CONCATENATE(_xlfn.XLOOKUP(MOD(A388,1000),[2]怪物武器挂载坐标辅助表!A:A,[2]怪物武器挂载坐标辅助表!C:C,"错误",0)+_xlfn.XLOOKUP(ROUNDDOWN(A388/1000,0),[2]怪物武器挂载坐标辅助表!V:V,[2]怪物武器挂载坐标辅助表!Y:Y,"错误",0),";",_xlfn.XLOOKUP(MOD(A388,1000),[2]怪物武器挂载坐标辅助表!A:A,[2]怪物武器挂载坐标辅助表!D:D,"错误",0)+_xlfn.XLOOKUP(ROUNDDOWN(A388/1000,0),[2]怪物武器挂载坐标辅助表!V:V,[2]怪物武器挂载坐标辅助表!Z:Z,"错误",0),";",_xlfn.XLOOKUP(MOD(A388,1000),[2]怪物武器挂载坐标辅助表!A:A,[2]怪物武器挂载坐标辅助表!E:E,"错误",0),";",_xlfn.XLOOKUP(MOD(A388,1000),[2]怪物武器挂载坐标辅助表!A:A,[2]怪物武器挂载坐标辅助表!F:F,"错误",0)),"")</f>
        <v>-534;-207;10000;0</v>
      </c>
      <c r="G388" s="1">
        <v>1</v>
      </c>
    </row>
    <row r="389" spans="1:7">
      <c r="A389" s="1" t="str">
        <f t="shared" si="20"/>
        <v>2022402</v>
      </c>
      <c r="B389" s="1" t="str">
        <f>CONCATENATE(_xlfn.XLOOKUP(D389,[1]怪物设计!$D$77:$D$136,[1]怪物设计!$U$77:$U$136),"-",E389)</f>
        <v>兔子2-402</v>
      </c>
      <c r="D389" s="1">
        <f t="shared" si="21"/>
        <v>2022</v>
      </c>
      <c r="E389" s="1">
        <v>402</v>
      </c>
      <c r="F389" s="17" t="str">
        <f>IF(E389&gt;0,CONCATENATE(_xlfn.XLOOKUP(MOD(A389,1000),[2]怪物武器挂载坐标辅助表!A:A,[2]怪物武器挂载坐标辅助表!C:C,"错误",0)+_xlfn.XLOOKUP(ROUNDDOWN(A389/1000,0),[2]怪物武器挂载坐标辅助表!V:V,[2]怪物武器挂载坐标辅助表!Y:Y,"错误",0),";",_xlfn.XLOOKUP(MOD(A389,1000),[2]怪物武器挂载坐标辅助表!A:A,[2]怪物武器挂载坐标辅助表!D:D,"错误",0)+_xlfn.XLOOKUP(ROUNDDOWN(A389/1000,0),[2]怪物武器挂载坐标辅助表!V:V,[2]怪物武器挂载坐标辅助表!Z:Z,"错误",0),";",_xlfn.XLOOKUP(MOD(A389,1000),[2]怪物武器挂载坐标辅助表!A:A,[2]怪物武器挂载坐标辅助表!E:E,"错误",0),";",_xlfn.XLOOKUP(MOD(A389,1000),[2]怪物武器挂载坐标辅助表!A:A,[2]怪物武器挂载坐标辅助表!F:F,"错误",0)),"")</f>
        <v>-540;-201;10000;0</v>
      </c>
      <c r="G389" s="1">
        <v>1</v>
      </c>
    </row>
    <row r="390" spans="1:7">
      <c r="A390" s="1" t="str">
        <f t="shared" si="20"/>
        <v>2022403</v>
      </c>
      <c r="B390" s="1" t="str">
        <f>CONCATENATE(_xlfn.XLOOKUP(D390,[1]怪物设计!$D$77:$D$136,[1]怪物设计!$U$77:$U$136),"-",E390)</f>
        <v>兔子2-403</v>
      </c>
      <c r="D390" s="1">
        <f t="shared" si="21"/>
        <v>2022</v>
      </c>
      <c r="E390" s="1">
        <v>403</v>
      </c>
      <c r="F390" s="17" t="str">
        <f>IF(E390&gt;0,CONCATENATE(_xlfn.XLOOKUP(MOD(A390,1000),[2]怪物武器挂载坐标辅助表!A:A,[2]怪物武器挂载坐标辅助表!C:C,"错误",0)+_xlfn.XLOOKUP(ROUNDDOWN(A390/1000,0),[2]怪物武器挂载坐标辅助表!V:V,[2]怪物武器挂载坐标辅助表!Y:Y,"错误",0),";",_xlfn.XLOOKUP(MOD(A390,1000),[2]怪物武器挂载坐标辅助表!A:A,[2]怪物武器挂载坐标辅助表!D:D,"错误",0)+_xlfn.XLOOKUP(ROUNDDOWN(A390/1000,0),[2]怪物武器挂载坐标辅助表!V:V,[2]怪物武器挂载坐标辅助表!Z:Z,"错误",0),";",_xlfn.XLOOKUP(MOD(A390,1000),[2]怪物武器挂载坐标辅助表!A:A,[2]怪物武器挂载坐标辅助表!E:E,"错误",0),";",_xlfn.XLOOKUP(MOD(A390,1000),[2]怪物武器挂载坐标辅助表!A:A,[2]怪物武器挂载坐标辅助表!F:F,"错误",0)),"")</f>
        <v>-550;-194;10000;0</v>
      </c>
      <c r="G390" s="1">
        <v>1</v>
      </c>
    </row>
    <row r="391" spans="1:7">
      <c r="A391" s="1" t="str">
        <f t="shared" si="20"/>
        <v>2022404</v>
      </c>
      <c r="B391" s="1" t="str">
        <f>CONCATENATE(_xlfn.XLOOKUP(D391,[1]怪物设计!$D$77:$D$136,[1]怪物设计!$U$77:$U$136),"-",E391)</f>
        <v>兔子2-404</v>
      </c>
      <c r="D391" s="1">
        <f t="shared" si="21"/>
        <v>2022</v>
      </c>
      <c r="E391" s="1">
        <v>404</v>
      </c>
      <c r="F391" s="17" t="str">
        <f>IF(E391&gt;0,CONCATENATE(_xlfn.XLOOKUP(MOD(A391,1000),[2]怪物武器挂载坐标辅助表!A:A,[2]怪物武器挂载坐标辅助表!C:C,"错误",0)+_xlfn.XLOOKUP(ROUNDDOWN(A391/1000,0),[2]怪物武器挂载坐标辅助表!V:V,[2]怪物武器挂载坐标辅助表!Y:Y,"错误",0),";",_xlfn.XLOOKUP(MOD(A391,1000),[2]怪物武器挂载坐标辅助表!A:A,[2]怪物武器挂载坐标辅助表!D:D,"错误",0)+_xlfn.XLOOKUP(ROUNDDOWN(A391/1000,0),[2]怪物武器挂载坐标辅助表!V:V,[2]怪物武器挂载坐标辅助表!Z:Z,"错误",0),";",_xlfn.XLOOKUP(MOD(A391,1000),[2]怪物武器挂载坐标辅助表!A:A,[2]怪物武器挂载坐标辅助表!E:E,"错误",0),";",_xlfn.XLOOKUP(MOD(A391,1000),[2]怪物武器挂载坐标辅助表!A:A,[2]怪物武器挂载坐标辅助表!F:F,"错误",0)),"")</f>
        <v>-760;-194;10000;0</v>
      </c>
      <c r="G391" s="1">
        <v>1</v>
      </c>
    </row>
    <row r="392" spans="1:7">
      <c r="A392" s="1" t="str">
        <f t="shared" si="20"/>
        <v>2022405</v>
      </c>
      <c r="B392" s="1" t="str">
        <f>CONCATENATE(_xlfn.XLOOKUP(D392,[1]怪物设计!$D$77:$D$136,[1]怪物设计!$U$77:$U$136),"-",E392)</f>
        <v>兔子2-405</v>
      </c>
      <c r="D392" s="1">
        <f t="shared" si="21"/>
        <v>2022</v>
      </c>
      <c r="E392" s="1">
        <v>405</v>
      </c>
      <c r="F392" s="17" t="str">
        <f>IF(E392&gt;0,CONCATENATE(_xlfn.XLOOKUP(MOD(A392,1000),[2]怪物武器挂载坐标辅助表!A:A,[2]怪物武器挂载坐标辅助表!C:C,"错误",0)+_xlfn.XLOOKUP(ROUNDDOWN(A392/1000,0),[2]怪物武器挂载坐标辅助表!V:V,[2]怪物武器挂载坐标辅助表!Y:Y,"错误",0),";",_xlfn.XLOOKUP(MOD(A392,1000),[2]怪物武器挂载坐标辅助表!A:A,[2]怪物武器挂载坐标辅助表!D:D,"错误",0)+_xlfn.XLOOKUP(ROUNDDOWN(A392/1000,0),[2]怪物武器挂载坐标辅助表!V:V,[2]怪物武器挂载坐标辅助表!Z:Z,"错误",0),";",_xlfn.XLOOKUP(MOD(A392,1000),[2]怪物武器挂载坐标辅助表!A:A,[2]怪物武器挂载坐标辅助表!E:E,"错误",0),";",_xlfn.XLOOKUP(MOD(A392,1000),[2]怪物武器挂载坐标辅助表!A:A,[2]怪物武器挂载坐标辅助表!F:F,"错误",0)),"")</f>
        <v>-567;-196;10000;0</v>
      </c>
      <c r="G392" s="1">
        <v>1</v>
      </c>
    </row>
    <row r="393" spans="1:7">
      <c r="A393" s="1" t="str">
        <f t="shared" si="20"/>
        <v>2022406</v>
      </c>
      <c r="B393" s="1" t="str">
        <f>CONCATENATE(_xlfn.XLOOKUP(D393,[1]怪物设计!$D$77:$D$136,[1]怪物设计!$U$77:$U$136),"-",E393)</f>
        <v>兔子2-406</v>
      </c>
      <c r="D393" s="1">
        <f t="shared" si="21"/>
        <v>2022</v>
      </c>
      <c r="E393" s="1">
        <v>406</v>
      </c>
      <c r="F393" s="17" t="str">
        <f>IF(E393&gt;0,CONCATENATE(_xlfn.XLOOKUP(MOD(A393,1000),[2]怪物武器挂载坐标辅助表!A:A,[2]怪物武器挂载坐标辅助表!C:C,"错误",0)+_xlfn.XLOOKUP(ROUNDDOWN(A393/1000,0),[2]怪物武器挂载坐标辅助表!V:V,[2]怪物武器挂载坐标辅助表!Y:Y,"错误",0),";",_xlfn.XLOOKUP(MOD(A393,1000),[2]怪物武器挂载坐标辅助表!A:A,[2]怪物武器挂载坐标辅助表!D:D,"错误",0)+_xlfn.XLOOKUP(ROUNDDOWN(A393/1000,0),[2]怪物武器挂载坐标辅助表!V:V,[2]怪物武器挂载坐标辅助表!Z:Z,"错误",0),";",_xlfn.XLOOKUP(MOD(A393,1000),[2]怪物武器挂载坐标辅助表!A:A,[2]怪物武器挂载坐标辅助表!E:E,"错误",0),";",_xlfn.XLOOKUP(MOD(A393,1000),[2]怪物武器挂载坐标辅助表!A:A,[2]怪物武器挂载坐标辅助表!F:F,"错误",0)),"")</f>
        <v>-624;-184;8000;30</v>
      </c>
      <c r="G393" s="1">
        <v>1</v>
      </c>
    </row>
    <row r="394" spans="1:7">
      <c r="A394" s="1" t="str">
        <f t="shared" si="20"/>
        <v>2022407</v>
      </c>
      <c r="B394" s="1" t="str">
        <f>CONCATENATE(_xlfn.XLOOKUP(D394,[1]怪物设计!$D$77:$D$136,[1]怪物设计!$U$77:$U$136),"-",E394)</f>
        <v>兔子2-407</v>
      </c>
      <c r="D394" s="1">
        <f t="shared" si="21"/>
        <v>2022</v>
      </c>
      <c r="E394" s="1">
        <v>407</v>
      </c>
      <c r="F394" s="17" t="str">
        <f>IF(E394&gt;0,CONCATENATE(_xlfn.XLOOKUP(MOD(A394,1000),[2]怪物武器挂载坐标辅助表!A:A,[2]怪物武器挂载坐标辅助表!C:C,"错误",0)+_xlfn.XLOOKUP(ROUNDDOWN(A394/1000,0),[2]怪物武器挂载坐标辅助表!V:V,[2]怪物武器挂载坐标辅助表!Y:Y,"错误",0),";",_xlfn.XLOOKUP(MOD(A394,1000),[2]怪物武器挂载坐标辅助表!A:A,[2]怪物武器挂载坐标辅助表!D:D,"错误",0)+_xlfn.XLOOKUP(ROUNDDOWN(A394/1000,0),[2]怪物武器挂载坐标辅助表!V:V,[2]怪物武器挂载坐标辅助表!Z:Z,"错误",0),";",_xlfn.XLOOKUP(MOD(A394,1000),[2]怪物武器挂载坐标辅助表!A:A,[2]怪物武器挂载坐标辅助表!E:E,"错误",0),";",_xlfn.XLOOKUP(MOD(A394,1000),[2]怪物武器挂载坐标辅助表!A:A,[2]怪物武器挂载坐标辅助表!F:F,"错误",0)),"")</f>
        <v>-528;-144;10000;-5</v>
      </c>
      <c r="G394" s="1">
        <v>1</v>
      </c>
    </row>
    <row r="395" spans="1:7">
      <c r="A395" s="1" t="str">
        <f t="shared" si="20"/>
        <v>2022408</v>
      </c>
      <c r="B395" s="1" t="str">
        <f>CONCATENATE(_xlfn.XLOOKUP(D395,[1]怪物设计!$D$77:$D$136,[1]怪物设计!$U$77:$U$136),"-",E395)</f>
        <v>兔子2-408</v>
      </c>
      <c r="D395" s="1">
        <f t="shared" si="21"/>
        <v>2022</v>
      </c>
      <c r="E395" s="1">
        <v>408</v>
      </c>
      <c r="F395" s="17" t="str">
        <f>IF(E395&gt;0,CONCATENATE(_xlfn.XLOOKUP(MOD(A395,1000),[2]怪物武器挂载坐标辅助表!A:A,[2]怪物武器挂载坐标辅助表!C:C,"错误",0)+_xlfn.XLOOKUP(ROUNDDOWN(A395/1000,0),[2]怪物武器挂载坐标辅助表!V:V,[2]怪物武器挂载坐标辅助表!Y:Y,"错误",0),";",_xlfn.XLOOKUP(MOD(A395,1000),[2]怪物武器挂载坐标辅助表!A:A,[2]怪物武器挂载坐标辅助表!D:D,"错误",0)+_xlfn.XLOOKUP(ROUNDDOWN(A395/1000,0),[2]怪物武器挂载坐标辅助表!V:V,[2]怪物武器挂载坐标辅助表!Z:Z,"错误",0),";",_xlfn.XLOOKUP(MOD(A395,1000),[2]怪物武器挂载坐标辅助表!A:A,[2]怪物武器挂载坐标辅助表!E:E,"错误",0),";",_xlfn.XLOOKUP(MOD(A395,1000),[2]怪物武器挂载坐标辅助表!A:A,[2]怪物武器挂载坐标辅助表!F:F,"错误",0)),"")</f>
        <v>-435;-267;11000;-15</v>
      </c>
      <c r="G395" s="1">
        <v>1</v>
      </c>
    </row>
    <row r="396" spans="1:7">
      <c r="A396" s="1" t="str">
        <f t="shared" si="20"/>
        <v>2022409</v>
      </c>
      <c r="B396" s="1" t="str">
        <f>CONCATENATE(_xlfn.XLOOKUP(D396,[1]怪物设计!$D$77:$D$136,[1]怪物设计!$U$77:$U$136),"-",E396)</f>
        <v>兔子2-409</v>
      </c>
      <c r="D396" s="1">
        <f t="shared" si="21"/>
        <v>2022</v>
      </c>
      <c r="E396" s="1">
        <v>409</v>
      </c>
      <c r="F396" s="17" t="str">
        <f>IF(E396&gt;0,CONCATENATE(_xlfn.XLOOKUP(MOD(A396,1000),[2]怪物武器挂载坐标辅助表!A:A,[2]怪物武器挂载坐标辅助表!C:C,"错误",0)+_xlfn.XLOOKUP(ROUNDDOWN(A396/1000,0),[2]怪物武器挂载坐标辅助表!V:V,[2]怪物武器挂载坐标辅助表!Y:Y,"错误",0),";",_xlfn.XLOOKUP(MOD(A396,1000),[2]怪物武器挂载坐标辅助表!A:A,[2]怪物武器挂载坐标辅助表!D:D,"错误",0)+_xlfn.XLOOKUP(ROUNDDOWN(A396/1000,0),[2]怪物武器挂载坐标辅助表!V:V,[2]怪物武器挂载坐标辅助表!Z:Z,"错误",0),";",_xlfn.XLOOKUP(MOD(A396,1000),[2]怪物武器挂载坐标辅助表!A:A,[2]怪物武器挂载坐标辅助表!E:E,"错误",0),";",_xlfn.XLOOKUP(MOD(A396,1000),[2]怪物武器挂载坐标辅助表!A:A,[2]怪物武器挂载坐标辅助表!F:F,"错误",0)),"")</f>
        <v>-639;-116;7500;-15</v>
      </c>
      <c r="G396" s="1">
        <v>1</v>
      </c>
    </row>
    <row r="397" spans="1:7">
      <c r="A397" s="1" t="str">
        <f t="shared" si="20"/>
        <v>2022501</v>
      </c>
      <c r="B397" s="1" t="str">
        <f>CONCATENATE(_xlfn.XLOOKUP(D397,[1]怪物设计!$D$77:$D$136,[1]怪物设计!$U$77:$U$136),"-",E397)</f>
        <v>兔子2-501</v>
      </c>
      <c r="D397" s="1">
        <f t="shared" si="21"/>
        <v>2022</v>
      </c>
      <c r="E397" s="1">
        <v>501</v>
      </c>
      <c r="F397" s="17" t="str">
        <f>IF(E397&gt;0,CONCATENATE(_xlfn.XLOOKUP(MOD(A397,1000),[2]怪物武器挂载坐标辅助表!A:A,[2]怪物武器挂载坐标辅助表!C:C,"错误",0)+_xlfn.XLOOKUP(ROUNDDOWN(A397/1000,0),[2]怪物武器挂载坐标辅助表!V:V,[2]怪物武器挂载坐标辅助表!Y:Y,"错误",0),";",_xlfn.XLOOKUP(MOD(A397,1000),[2]怪物武器挂载坐标辅助表!A:A,[2]怪物武器挂载坐标辅助表!D:D,"错误",0)+_xlfn.XLOOKUP(ROUNDDOWN(A397/1000,0),[2]怪物武器挂载坐标辅助表!V:V,[2]怪物武器挂载坐标辅助表!Z:Z,"错误",0),";",_xlfn.XLOOKUP(MOD(A397,1000),[2]怪物武器挂载坐标辅助表!A:A,[2]怪物武器挂载坐标辅助表!E:E,"错误",0),";",_xlfn.XLOOKUP(MOD(A397,1000),[2]怪物武器挂载坐标辅助表!A:A,[2]怪物武器挂载坐标辅助表!F:F,"错误",0)),"")</f>
        <v>-614;1;11000;45</v>
      </c>
      <c r="G397" s="1">
        <v>1</v>
      </c>
    </row>
    <row r="398" spans="1:7">
      <c r="A398" s="1" t="str">
        <f t="shared" si="20"/>
        <v>2022502</v>
      </c>
      <c r="B398" s="1" t="str">
        <f>CONCATENATE(_xlfn.XLOOKUP(D398,[1]怪物设计!$D$77:$D$136,[1]怪物设计!$U$77:$U$136),"-",E398)</f>
        <v>兔子2-502</v>
      </c>
      <c r="D398" s="1">
        <f t="shared" si="21"/>
        <v>2022</v>
      </c>
      <c r="E398" s="1">
        <v>502</v>
      </c>
      <c r="F398" s="17" t="str">
        <f>IF(E398&gt;0,CONCATENATE(_xlfn.XLOOKUP(MOD(A398,1000),[2]怪物武器挂载坐标辅助表!A:A,[2]怪物武器挂载坐标辅助表!C:C,"错误",0)+_xlfn.XLOOKUP(ROUNDDOWN(A398/1000,0),[2]怪物武器挂载坐标辅助表!V:V,[2]怪物武器挂载坐标辅助表!Y:Y,"错误",0),";",_xlfn.XLOOKUP(MOD(A398,1000),[2]怪物武器挂载坐标辅助表!A:A,[2]怪物武器挂载坐标辅助表!D:D,"错误",0)+_xlfn.XLOOKUP(ROUNDDOWN(A398/1000,0),[2]怪物武器挂载坐标辅助表!V:V,[2]怪物武器挂载坐标辅助表!Z:Z,"错误",0),";",_xlfn.XLOOKUP(MOD(A398,1000),[2]怪物武器挂载坐标辅助表!A:A,[2]怪物武器挂载坐标辅助表!E:E,"错误",0),";",_xlfn.XLOOKUP(MOD(A398,1000),[2]怪物武器挂载坐标辅助表!A:A,[2]怪物武器挂载坐标辅助表!F:F,"错误",0)),"")</f>
        <v>-634;-116;8500;0</v>
      </c>
      <c r="G398" s="1">
        <v>1</v>
      </c>
    </row>
    <row r="399" spans="1:7">
      <c r="A399" s="1" t="str">
        <f t="shared" si="20"/>
        <v>2022503</v>
      </c>
      <c r="B399" s="1" t="str">
        <f>CONCATENATE(_xlfn.XLOOKUP(D399,[1]怪物设计!$D$77:$D$136,[1]怪物设计!$U$77:$U$136),"-",E399)</f>
        <v>兔子2-503</v>
      </c>
      <c r="D399" s="1">
        <f t="shared" si="21"/>
        <v>2022</v>
      </c>
      <c r="E399" s="1">
        <v>503</v>
      </c>
      <c r="F399" s="17" t="str">
        <f>IF(E399&gt;0,CONCATENATE(_xlfn.XLOOKUP(MOD(A399,1000),[2]怪物武器挂载坐标辅助表!A:A,[2]怪物武器挂载坐标辅助表!C:C,"错误",0)+_xlfn.XLOOKUP(ROUNDDOWN(A399/1000,0),[2]怪物武器挂载坐标辅助表!V:V,[2]怪物武器挂载坐标辅助表!Y:Y,"错误",0),";",_xlfn.XLOOKUP(MOD(A399,1000),[2]怪物武器挂载坐标辅助表!A:A,[2]怪物武器挂载坐标辅助表!D:D,"错误",0)+_xlfn.XLOOKUP(ROUNDDOWN(A399/1000,0),[2]怪物武器挂载坐标辅助表!V:V,[2]怪物武器挂载坐标辅助表!Z:Z,"错误",0),";",_xlfn.XLOOKUP(MOD(A399,1000),[2]怪物武器挂载坐标辅助表!A:A,[2]怪物武器挂载坐标辅助表!E:E,"错误",0),";",_xlfn.XLOOKUP(MOD(A399,1000),[2]怪物武器挂载坐标辅助表!A:A,[2]怪物武器挂载坐标辅助表!F:F,"错误",0)),"")</f>
        <v>-706;-167;10000;-15</v>
      </c>
      <c r="G399" s="1">
        <v>1</v>
      </c>
    </row>
    <row r="400" spans="1:7">
      <c r="A400" s="1" t="str">
        <f t="shared" si="20"/>
        <v>2022504</v>
      </c>
      <c r="B400" s="1" t="str">
        <f>CONCATENATE(_xlfn.XLOOKUP(D400,[1]怪物设计!$D$77:$D$136,[1]怪物设计!$U$77:$U$136),"-",E400)</f>
        <v>兔子2-504</v>
      </c>
      <c r="D400" s="1">
        <f t="shared" si="21"/>
        <v>2022</v>
      </c>
      <c r="E400" s="1">
        <v>504</v>
      </c>
      <c r="F400" s="17" t="str">
        <f>IF(E400&gt;0,CONCATENATE(_xlfn.XLOOKUP(MOD(A400,1000),[2]怪物武器挂载坐标辅助表!A:A,[2]怪物武器挂载坐标辅助表!C:C,"错误",0)+_xlfn.XLOOKUP(ROUNDDOWN(A400/1000,0),[2]怪物武器挂载坐标辅助表!V:V,[2]怪物武器挂载坐标辅助表!Y:Y,"错误",0),";",_xlfn.XLOOKUP(MOD(A400,1000),[2]怪物武器挂载坐标辅助表!A:A,[2]怪物武器挂载坐标辅助表!D:D,"错误",0)+_xlfn.XLOOKUP(ROUNDDOWN(A400/1000,0),[2]怪物武器挂载坐标辅助表!V:V,[2]怪物武器挂载坐标辅助表!Z:Z,"错误",0),";",_xlfn.XLOOKUP(MOD(A400,1000),[2]怪物武器挂载坐标辅助表!A:A,[2]怪物武器挂载坐标辅助表!E:E,"错误",0),";",_xlfn.XLOOKUP(MOD(A400,1000),[2]怪物武器挂载坐标辅助表!A:A,[2]怪物武器挂载坐标辅助表!F:F,"错误",0)),"")</f>
        <v>-598;-211;9000;-10</v>
      </c>
      <c r="G400" s="1">
        <v>1</v>
      </c>
    </row>
    <row r="401" spans="1:7">
      <c r="A401" s="1" t="str">
        <f t="shared" si="20"/>
        <v>2022505</v>
      </c>
      <c r="B401" s="1" t="str">
        <f>CONCATENATE(_xlfn.XLOOKUP(D401,[1]怪物设计!$D$77:$D$136,[1]怪物设计!$U$77:$U$136),"-",E401)</f>
        <v>兔子2-505</v>
      </c>
      <c r="D401" s="1">
        <f t="shared" si="21"/>
        <v>2022</v>
      </c>
      <c r="E401" s="1">
        <v>505</v>
      </c>
      <c r="F401" s="17" t="str">
        <f>IF(E401&gt;0,CONCATENATE(_xlfn.XLOOKUP(MOD(A401,1000),[2]怪物武器挂载坐标辅助表!A:A,[2]怪物武器挂载坐标辅助表!C:C,"错误",0)+_xlfn.XLOOKUP(ROUNDDOWN(A401/1000,0),[2]怪物武器挂载坐标辅助表!V:V,[2]怪物武器挂载坐标辅助表!Y:Y,"错误",0),";",_xlfn.XLOOKUP(MOD(A401,1000),[2]怪物武器挂载坐标辅助表!A:A,[2]怪物武器挂载坐标辅助表!D:D,"错误",0)+_xlfn.XLOOKUP(ROUNDDOWN(A401/1000,0),[2]怪物武器挂载坐标辅助表!V:V,[2]怪物武器挂载坐标辅助表!Z:Z,"错误",0),";",_xlfn.XLOOKUP(MOD(A401,1000),[2]怪物武器挂载坐标辅助表!A:A,[2]怪物武器挂载坐标辅助表!E:E,"错误",0),";",_xlfn.XLOOKUP(MOD(A401,1000),[2]怪物武器挂载坐标辅助表!A:A,[2]怪物武器挂载坐标辅助表!F:F,"错误",0)),"")</f>
        <v>-705;-215;10000;-5</v>
      </c>
      <c r="G401" s="1">
        <v>1</v>
      </c>
    </row>
    <row r="402" spans="1:7">
      <c r="A402" s="1" t="str">
        <f t="shared" si="20"/>
        <v>2022506</v>
      </c>
      <c r="B402" s="1" t="str">
        <f>CONCATENATE(_xlfn.XLOOKUP(D402,[1]怪物设计!$D$77:$D$136,[1]怪物设计!$U$77:$U$136),"-",E402)</f>
        <v>兔子2-506</v>
      </c>
      <c r="D402" s="1">
        <f t="shared" si="21"/>
        <v>2022</v>
      </c>
      <c r="E402" s="1">
        <v>506</v>
      </c>
      <c r="F402" s="17" t="str">
        <f>IF(E402&gt;0,CONCATENATE(_xlfn.XLOOKUP(MOD(A402,1000),[2]怪物武器挂载坐标辅助表!A:A,[2]怪物武器挂载坐标辅助表!C:C,"错误",0)+_xlfn.XLOOKUP(ROUNDDOWN(A402/1000,0),[2]怪物武器挂载坐标辅助表!V:V,[2]怪物武器挂载坐标辅助表!Y:Y,"错误",0),";",_xlfn.XLOOKUP(MOD(A402,1000),[2]怪物武器挂载坐标辅助表!A:A,[2]怪物武器挂载坐标辅助表!D:D,"错误",0)+_xlfn.XLOOKUP(ROUNDDOWN(A402/1000,0),[2]怪物武器挂载坐标辅助表!V:V,[2]怪物武器挂载坐标辅助表!Z:Z,"错误",0),";",_xlfn.XLOOKUP(MOD(A402,1000),[2]怪物武器挂载坐标辅助表!A:A,[2]怪物武器挂载坐标辅助表!E:E,"错误",0),";",_xlfn.XLOOKUP(MOD(A402,1000),[2]怪物武器挂载坐标辅助表!A:A,[2]怪物武器挂载坐标辅助表!F:F,"错误",0)),"")</f>
        <v>-439;-161;8000;0</v>
      </c>
      <c r="G402" s="1">
        <v>1</v>
      </c>
    </row>
    <row r="403" spans="1:7">
      <c r="A403" s="1" t="str">
        <f t="shared" si="20"/>
        <v>2022507</v>
      </c>
      <c r="B403" s="1" t="str">
        <f>CONCATENATE(_xlfn.XLOOKUP(D403,[1]怪物设计!$D$77:$D$136,[1]怪物设计!$U$77:$U$136),"-",E403)</f>
        <v>兔子2-507</v>
      </c>
      <c r="D403" s="1">
        <f t="shared" si="21"/>
        <v>2022</v>
      </c>
      <c r="E403" s="1">
        <v>507</v>
      </c>
      <c r="F403" s="17" t="str">
        <f>IF(E403&gt;0,CONCATENATE(_xlfn.XLOOKUP(MOD(A403,1000),[2]怪物武器挂载坐标辅助表!A:A,[2]怪物武器挂载坐标辅助表!C:C,"错误",0)+_xlfn.XLOOKUP(ROUNDDOWN(A403/1000,0),[2]怪物武器挂载坐标辅助表!V:V,[2]怪物武器挂载坐标辅助表!Y:Y,"错误",0),";",_xlfn.XLOOKUP(MOD(A403,1000),[2]怪物武器挂载坐标辅助表!A:A,[2]怪物武器挂载坐标辅助表!D:D,"错误",0)+_xlfn.XLOOKUP(ROUNDDOWN(A403/1000,0),[2]怪物武器挂载坐标辅助表!V:V,[2]怪物武器挂载坐标辅助表!Z:Z,"错误",0),";",_xlfn.XLOOKUP(MOD(A403,1000),[2]怪物武器挂载坐标辅助表!A:A,[2]怪物武器挂载坐标辅助表!E:E,"错误",0),";",_xlfn.XLOOKUP(MOD(A403,1000),[2]怪物武器挂载坐标辅助表!A:A,[2]怪物武器挂载坐标辅助表!F:F,"错误",0)),"")</f>
        <v>-539;-180;10000;5</v>
      </c>
      <c r="G403" s="1">
        <v>1</v>
      </c>
    </row>
    <row r="404" spans="1:7">
      <c r="A404" s="1" t="str">
        <f t="shared" ref="A404:A467" si="22">CONCATENATE(D404,E404)</f>
        <v>2023101</v>
      </c>
      <c r="B404" s="1" t="str">
        <f>CONCATENATE(_xlfn.XLOOKUP(D404,[1]怪物设计!$D$77:$D$136,[1]怪物设计!$U$77:$U$136),"-",E404)</f>
        <v>兔子3-101</v>
      </c>
      <c r="D404" s="1">
        <v>2023</v>
      </c>
      <c r="E404" s="1">
        <v>101</v>
      </c>
      <c r="F404" s="17" t="str">
        <f>IF(E404&gt;0,CONCATENATE(_xlfn.XLOOKUP(MOD(A404,1000),[2]怪物武器挂载坐标辅助表!A:A,[2]怪物武器挂载坐标辅助表!C:C,"错误",0)+_xlfn.XLOOKUP(ROUNDDOWN(A404/1000,0),[2]怪物武器挂载坐标辅助表!V:V,[2]怪物武器挂载坐标辅助表!Y:Y,"错误",0),";",_xlfn.XLOOKUP(MOD(A404,1000),[2]怪物武器挂载坐标辅助表!A:A,[2]怪物武器挂载坐标辅助表!D:D,"错误",0)+_xlfn.XLOOKUP(ROUNDDOWN(A404/1000,0),[2]怪物武器挂载坐标辅助表!V:V,[2]怪物武器挂载坐标辅助表!Z:Z,"错误",0),";",_xlfn.XLOOKUP(MOD(A404,1000),[2]怪物武器挂载坐标辅助表!A:A,[2]怪物武器挂载坐标辅助表!E:E,"错误",0),";",_xlfn.XLOOKUP(MOD(A404,1000),[2]怪物武器挂载坐标辅助表!A:A,[2]怪物武器挂载坐标辅助表!F:F,"错误",0)),"")</f>
        <v>-627;-73;11000;0</v>
      </c>
      <c r="G404" s="1">
        <v>1</v>
      </c>
    </row>
    <row r="405" spans="1:7">
      <c r="A405" s="1" t="str">
        <f t="shared" si="22"/>
        <v>2023102</v>
      </c>
      <c r="B405" s="1" t="str">
        <f>CONCATENATE(_xlfn.XLOOKUP(D405,[1]怪物设计!$D$77:$D$136,[1]怪物设计!$U$77:$U$136),"-",E405)</f>
        <v>兔子3-102</v>
      </c>
      <c r="D405" s="1">
        <f t="shared" ref="D405:D437" si="23">D404</f>
        <v>2023</v>
      </c>
      <c r="E405" s="1">
        <v>102</v>
      </c>
      <c r="F405" s="17" t="str">
        <f>IF(E405&gt;0,CONCATENATE(_xlfn.XLOOKUP(MOD(A405,1000),[2]怪物武器挂载坐标辅助表!A:A,[2]怪物武器挂载坐标辅助表!C:C,"错误",0)+_xlfn.XLOOKUP(ROUNDDOWN(A405/1000,0),[2]怪物武器挂载坐标辅助表!V:V,[2]怪物武器挂载坐标辅助表!Y:Y,"错误",0),";",_xlfn.XLOOKUP(MOD(A405,1000),[2]怪物武器挂载坐标辅助表!A:A,[2]怪物武器挂载坐标辅助表!D:D,"错误",0)+_xlfn.XLOOKUP(ROUNDDOWN(A405/1000,0),[2]怪物武器挂载坐标辅助表!V:V,[2]怪物武器挂载坐标辅助表!Z:Z,"错误",0),";",_xlfn.XLOOKUP(MOD(A405,1000),[2]怪物武器挂载坐标辅助表!A:A,[2]怪物武器挂载坐标辅助表!E:E,"错误",0),";",_xlfn.XLOOKUP(MOD(A405,1000),[2]怪物武器挂载坐标辅助表!A:A,[2]怪物武器挂载坐标辅助表!F:F,"错误",0)),"")</f>
        <v>-490;-88;11000;-10</v>
      </c>
      <c r="G405" s="1">
        <v>1</v>
      </c>
    </row>
    <row r="406" spans="1:7">
      <c r="A406" s="1" t="str">
        <f t="shared" si="22"/>
        <v>2023103</v>
      </c>
      <c r="B406" s="1" t="str">
        <f>CONCATENATE(_xlfn.XLOOKUP(D406,[1]怪物设计!$D$77:$D$136,[1]怪物设计!$U$77:$U$136),"-",E406)</f>
        <v>兔子3-103</v>
      </c>
      <c r="D406" s="1">
        <f t="shared" si="23"/>
        <v>2023</v>
      </c>
      <c r="E406" s="1">
        <v>103</v>
      </c>
      <c r="F406" s="17" t="str">
        <f>IF(E406&gt;0,CONCATENATE(_xlfn.XLOOKUP(MOD(A406,1000),[2]怪物武器挂载坐标辅助表!A:A,[2]怪物武器挂载坐标辅助表!C:C,"错误",0)+_xlfn.XLOOKUP(ROUNDDOWN(A406/1000,0),[2]怪物武器挂载坐标辅助表!V:V,[2]怪物武器挂载坐标辅助表!Y:Y,"错误",0),";",_xlfn.XLOOKUP(MOD(A406,1000),[2]怪物武器挂载坐标辅助表!A:A,[2]怪物武器挂载坐标辅助表!D:D,"错误",0)+_xlfn.XLOOKUP(ROUNDDOWN(A406/1000,0),[2]怪物武器挂载坐标辅助表!V:V,[2]怪物武器挂载坐标辅助表!Z:Z,"错误",0),";",_xlfn.XLOOKUP(MOD(A406,1000),[2]怪物武器挂载坐标辅助表!A:A,[2]怪物武器挂载坐标辅助表!E:E,"错误",0),";",_xlfn.XLOOKUP(MOD(A406,1000),[2]怪物武器挂载坐标辅助表!A:A,[2]怪物武器挂载坐标辅助表!F:F,"错误",0)),"")</f>
        <v>-687;-175;10000;-10</v>
      </c>
      <c r="G406" s="1">
        <v>1</v>
      </c>
    </row>
    <row r="407" spans="1:7">
      <c r="A407" s="1" t="str">
        <f t="shared" si="22"/>
        <v>2023104</v>
      </c>
      <c r="B407" s="1" t="str">
        <f>CONCATENATE(_xlfn.XLOOKUP(D407,[1]怪物设计!$D$77:$D$136,[1]怪物设计!$U$77:$U$136),"-",E407)</f>
        <v>兔子3-104</v>
      </c>
      <c r="D407" s="1">
        <f t="shared" si="23"/>
        <v>2023</v>
      </c>
      <c r="E407" s="1">
        <v>104</v>
      </c>
      <c r="F407" s="17" t="str">
        <f>IF(E407&gt;0,CONCATENATE(_xlfn.XLOOKUP(MOD(A407,1000),[2]怪物武器挂载坐标辅助表!A:A,[2]怪物武器挂载坐标辅助表!C:C,"错误",0)+_xlfn.XLOOKUP(ROUNDDOWN(A407/1000,0),[2]怪物武器挂载坐标辅助表!V:V,[2]怪物武器挂载坐标辅助表!Y:Y,"错误",0),";",_xlfn.XLOOKUP(MOD(A407,1000),[2]怪物武器挂载坐标辅助表!A:A,[2]怪物武器挂载坐标辅助表!D:D,"错误",0)+_xlfn.XLOOKUP(ROUNDDOWN(A407/1000,0),[2]怪物武器挂载坐标辅助表!V:V,[2]怪物武器挂载坐标辅助表!Z:Z,"错误",0),";",_xlfn.XLOOKUP(MOD(A407,1000),[2]怪物武器挂载坐标辅助表!A:A,[2]怪物武器挂载坐标辅助表!E:E,"错误",0),";",_xlfn.XLOOKUP(MOD(A407,1000),[2]怪物武器挂载坐标辅助表!A:A,[2]怪物武器挂载坐标辅助表!F:F,"错误",0)),"")</f>
        <v>-631;-76;11000;0</v>
      </c>
      <c r="G407" s="1">
        <v>1</v>
      </c>
    </row>
    <row r="408" spans="1:7">
      <c r="A408" s="1" t="str">
        <f t="shared" si="22"/>
        <v>2023105</v>
      </c>
      <c r="B408" s="1" t="str">
        <f>CONCATENATE(_xlfn.XLOOKUP(D408,[1]怪物设计!$D$77:$D$136,[1]怪物设计!$U$77:$U$136),"-",E408)</f>
        <v>兔子3-105</v>
      </c>
      <c r="D408" s="1">
        <f t="shared" si="23"/>
        <v>2023</v>
      </c>
      <c r="E408" s="1">
        <v>105</v>
      </c>
      <c r="F408" s="17" t="str">
        <f>IF(E408&gt;0,CONCATENATE(_xlfn.XLOOKUP(MOD(A408,1000),[2]怪物武器挂载坐标辅助表!A:A,[2]怪物武器挂载坐标辅助表!C:C,"错误",0)+_xlfn.XLOOKUP(ROUNDDOWN(A408/1000,0),[2]怪物武器挂载坐标辅助表!V:V,[2]怪物武器挂载坐标辅助表!Y:Y,"错误",0),";",_xlfn.XLOOKUP(MOD(A408,1000),[2]怪物武器挂载坐标辅助表!A:A,[2]怪物武器挂载坐标辅助表!D:D,"错误",0)+_xlfn.XLOOKUP(ROUNDDOWN(A408/1000,0),[2]怪物武器挂载坐标辅助表!V:V,[2]怪物武器挂载坐标辅助表!Z:Z,"错误",0),";",_xlfn.XLOOKUP(MOD(A408,1000),[2]怪物武器挂载坐标辅助表!A:A,[2]怪物武器挂载坐标辅助表!E:E,"错误",0),";",_xlfn.XLOOKUP(MOD(A408,1000),[2]怪物武器挂载坐标辅助表!A:A,[2]怪物武器挂载坐标辅助表!F:F,"错误",0)),"")</f>
        <v>-532;-105;10000;0</v>
      </c>
      <c r="G408" s="1">
        <v>1</v>
      </c>
    </row>
    <row r="409" spans="1:7">
      <c r="A409" s="1" t="str">
        <f t="shared" si="22"/>
        <v>2023106</v>
      </c>
      <c r="B409" s="1" t="str">
        <f>CONCATENATE(_xlfn.XLOOKUP(D409,[1]怪物设计!$D$77:$D$136,[1]怪物设计!$U$77:$U$136),"-",E409)</f>
        <v>兔子3-106</v>
      </c>
      <c r="D409" s="1">
        <f t="shared" si="23"/>
        <v>2023</v>
      </c>
      <c r="E409" s="1">
        <v>106</v>
      </c>
      <c r="F409" s="17" t="str">
        <f>IF(E409&gt;0,CONCATENATE(_xlfn.XLOOKUP(MOD(A409,1000),[2]怪物武器挂载坐标辅助表!A:A,[2]怪物武器挂载坐标辅助表!C:C,"错误",0)+_xlfn.XLOOKUP(ROUNDDOWN(A409/1000,0),[2]怪物武器挂载坐标辅助表!V:V,[2]怪物武器挂载坐标辅助表!Y:Y,"错误",0),";",_xlfn.XLOOKUP(MOD(A409,1000),[2]怪物武器挂载坐标辅助表!A:A,[2]怪物武器挂载坐标辅助表!D:D,"错误",0)+_xlfn.XLOOKUP(ROUNDDOWN(A409/1000,0),[2]怪物武器挂载坐标辅助表!V:V,[2]怪物武器挂载坐标辅助表!Z:Z,"错误",0),";",_xlfn.XLOOKUP(MOD(A409,1000),[2]怪物武器挂载坐标辅助表!A:A,[2]怪物武器挂载坐标辅助表!E:E,"错误",0),";",_xlfn.XLOOKUP(MOD(A409,1000),[2]怪物武器挂载坐标辅助表!A:A,[2]怪物武器挂载坐标辅助表!F:F,"错误",0)),"")</f>
        <v>-665;-122;8000;0</v>
      </c>
      <c r="G409" s="1">
        <v>1</v>
      </c>
    </row>
    <row r="410" spans="1:7">
      <c r="A410" s="1" t="str">
        <f t="shared" si="22"/>
        <v>2023201</v>
      </c>
      <c r="B410" s="1" t="str">
        <f>CONCATENATE(_xlfn.XLOOKUP(D410,[1]怪物设计!$D$77:$D$136,[1]怪物设计!$U$77:$U$136),"-",E410)</f>
        <v>兔子3-201</v>
      </c>
      <c r="D410" s="1">
        <f t="shared" si="23"/>
        <v>2023</v>
      </c>
      <c r="E410" s="1">
        <v>201</v>
      </c>
      <c r="F410" s="17" t="str">
        <f>IF(E410&gt;0,CONCATENATE(_xlfn.XLOOKUP(MOD(A410,1000),[2]怪物武器挂载坐标辅助表!A:A,[2]怪物武器挂载坐标辅助表!C:C,"错误",0)+_xlfn.XLOOKUP(ROUNDDOWN(A410/1000,0),[2]怪物武器挂载坐标辅助表!V:V,[2]怪物武器挂载坐标辅助表!Y:Y,"错误",0),";",_xlfn.XLOOKUP(MOD(A410,1000),[2]怪物武器挂载坐标辅助表!A:A,[2]怪物武器挂载坐标辅助表!D:D,"错误",0)+_xlfn.XLOOKUP(ROUNDDOWN(A410/1000,0),[2]怪物武器挂载坐标辅助表!V:V,[2]怪物武器挂载坐标辅助表!Z:Z,"错误",0),";",_xlfn.XLOOKUP(MOD(A410,1000),[2]怪物武器挂载坐标辅助表!A:A,[2]怪物武器挂载坐标辅助表!E:E,"错误",0),";",_xlfn.XLOOKUP(MOD(A410,1000),[2]怪物武器挂载坐标辅助表!A:A,[2]怪物武器挂载坐标辅助表!F:F,"错误",0)),"")</f>
        <v>-463;-29;10000;-25</v>
      </c>
      <c r="G410" s="1">
        <v>1</v>
      </c>
    </row>
    <row r="411" spans="1:7">
      <c r="A411" s="1" t="str">
        <f t="shared" si="22"/>
        <v>2023202</v>
      </c>
      <c r="B411" s="1" t="str">
        <f>CONCATENATE(_xlfn.XLOOKUP(D411,[1]怪物设计!$D$77:$D$136,[1]怪物设计!$U$77:$U$136),"-",E411)</f>
        <v>兔子3-202</v>
      </c>
      <c r="D411" s="1">
        <f t="shared" si="23"/>
        <v>2023</v>
      </c>
      <c r="E411" s="1">
        <v>202</v>
      </c>
      <c r="F411" s="17" t="str">
        <f>IF(E411&gt;0,CONCATENATE(_xlfn.XLOOKUP(MOD(A411,1000),[2]怪物武器挂载坐标辅助表!A:A,[2]怪物武器挂载坐标辅助表!C:C,"错误",0)+_xlfn.XLOOKUP(ROUNDDOWN(A411/1000,0),[2]怪物武器挂载坐标辅助表!V:V,[2]怪物武器挂载坐标辅助表!Y:Y,"错误",0),";",_xlfn.XLOOKUP(MOD(A411,1000),[2]怪物武器挂载坐标辅助表!A:A,[2]怪物武器挂载坐标辅助表!D:D,"错误",0)+_xlfn.XLOOKUP(ROUNDDOWN(A411/1000,0),[2]怪物武器挂载坐标辅助表!V:V,[2]怪物武器挂载坐标辅助表!Z:Z,"错误",0),";",_xlfn.XLOOKUP(MOD(A411,1000),[2]怪物武器挂载坐标辅助表!A:A,[2]怪物武器挂载坐标辅助表!E:E,"错误",0),";",_xlfn.XLOOKUP(MOD(A411,1000),[2]怪物武器挂载坐标辅助表!A:A,[2]怪物武器挂载坐标辅助表!F:F,"错误",0)),"")</f>
        <v>-432;-94;10000;0</v>
      </c>
      <c r="G411" s="1">
        <v>1</v>
      </c>
    </row>
    <row r="412" spans="1:7">
      <c r="A412" s="1" t="str">
        <f t="shared" si="22"/>
        <v>2023203</v>
      </c>
      <c r="B412" s="1" t="str">
        <f>CONCATENATE(_xlfn.XLOOKUP(D412,[1]怪物设计!$D$77:$D$136,[1]怪物设计!$U$77:$U$136),"-",E412)</f>
        <v>兔子3-203</v>
      </c>
      <c r="D412" s="1">
        <f t="shared" si="23"/>
        <v>2023</v>
      </c>
      <c r="E412" s="1">
        <v>203</v>
      </c>
      <c r="F412" s="17" t="str">
        <f>IF(E412&gt;0,CONCATENATE(_xlfn.XLOOKUP(MOD(A412,1000),[2]怪物武器挂载坐标辅助表!A:A,[2]怪物武器挂载坐标辅助表!C:C,"错误",0)+_xlfn.XLOOKUP(ROUNDDOWN(A412/1000,0),[2]怪物武器挂载坐标辅助表!V:V,[2]怪物武器挂载坐标辅助表!Y:Y,"错误",0),";",_xlfn.XLOOKUP(MOD(A412,1000),[2]怪物武器挂载坐标辅助表!A:A,[2]怪物武器挂载坐标辅助表!D:D,"错误",0)+_xlfn.XLOOKUP(ROUNDDOWN(A412/1000,0),[2]怪物武器挂载坐标辅助表!V:V,[2]怪物武器挂载坐标辅助表!Z:Z,"错误",0),";",_xlfn.XLOOKUP(MOD(A412,1000),[2]怪物武器挂载坐标辅助表!A:A,[2]怪物武器挂载坐标辅助表!E:E,"错误",0),";",_xlfn.XLOOKUP(MOD(A412,1000),[2]怪物武器挂载坐标辅助表!A:A,[2]怪物武器挂载坐标辅助表!F:F,"错误",0)),"")</f>
        <v>-475;-124;10000;-10</v>
      </c>
      <c r="G412" s="1">
        <v>1</v>
      </c>
    </row>
    <row r="413" spans="1:7">
      <c r="A413" s="1" t="str">
        <f t="shared" si="22"/>
        <v>2023204</v>
      </c>
      <c r="B413" s="1" t="str">
        <f>CONCATENATE(_xlfn.XLOOKUP(D413,[1]怪物设计!$D$77:$D$136,[1]怪物设计!$U$77:$U$136),"-",E413)</f>
        <v>兔子3-204</v>
      </c>
      <c r="D413" s="1">
        <f t="shared" si="23"/>
        <v>2023</v>
      </c>
      <c r="E413" s="1">
        <v>204</v>
      </c>
      <c r="F413" s="17" t="str">
        <f>IF(E413&gt;0,CONCATENATE(_xlfn.XLOOKUP(MOD(A413,1000),[2]怪物武器挂载坐标辅助表!A:A,[2]怪物武器挂载坐标辅助表!C:C,"错误",0)+_xlfn.XLOOKUP(ROUNDDOWN(A413/1000,0),[2]怪物武器挂载坐标辅助表!V:V,[2]怪物武器挂载坐标辅助表!Y:Y,"错误",0),";",_xlfn.XLOOKUP(MOD(A413,1000),[2]怪物武器挂载坐标辅助表!A:A,[2]怪物武器挂载坐标辅助表!D:D,"错误",0)+_xlfn.XLOOKUP(ROUNDDOWN(A413/1000,0),[2]怪物武器挂载坐标辅助表!V:V,[2]怪物武器挂载坐标辅助表!Z:Z,"错误",0),";",_xlfn.XLOOKUP(MOD(A413,1000),[2]怪物武器挂载坐标辅助表!A:A,[2]怪物武器挂载坐标辅助表!E:E,"错误",0),";",_xlfn.XLOOKUP(MOD(A413,1000),[2]怪物武器挂载坐标辅助表!A:A,[2]怪物武器挂载坐标辅助表!F:F,"错误",0)),"")</f>
        <v>-462;-223;5000;0</v>
      </c>
      <c r="G413" s="1">
        <v>1</v>
      </c>
    </row>
    <row r="414" spans="1:7">
      <c r="A414" s="1" t="str">
        <f t="shared" si="22"/>
        <v>2023205</v>
      </c>
      <c r="B414" s="1" t="str">
        <f>CONCATENATE(_xlfn.XLOOKUP(D414,[1]怪物设计!$D$77:$D$136,[1]怪物设计!$U$77:$U$136),"-",E414)</f>
        <v>兔子3-205</v>
      </c>
      <c r="D414" s="1">
        <f t="shared" si="23"/>
        <v>2023</v>
      </c>
      <c r="E414" s="1">
        <v>205</v>
      </c>
      <c r="F414" s="17" t="str">
        <f>IF(E414&gt;0,CONCATENATE(_xlfn.XLOOKUP(MOD(A414,1000),[2]怪物武器挂载坐标辅助表!A:A,[2]怪物武器挂载坐标辅助表!C:C,"错误",0)+_xlfn.XLOOKUP(ROUNDDOWN(A414/1000,0),[2]怪物武器挂载坐标辅助表!V:V,[2]怪物武器挂载坐标辅助表!Y:Y,"错误",0),";",_xlfn.XLOOKUP(MOD(A414,1000),[2]怪物武器挂载坐标辅助表!A:A,[2]怪物武器挂载坐标辅助表!D:D,"错误",0)+_xlfn.XLOOKUP(ROUNDDOWN(A414/1000,0),[2]怪物武器挂载坐标辅助表!V:V,[2]怪物武器挂载坐标辅助表!Z:Z,"错误",0),";",_xlfn.XLOOKUP(MOD(A414,1000),[2]怪物武器挂载坐标辅助表!A:A,[2]怪物武器挂载坐标辅助表!E:E,"错误",0),";",_xlfn.XLOOKUP(MOD(A414,1000),[2]怪物武器挂载坐标辅助表!A:A,[2]怪物武器挂载坐标辅助表!F:F,"错误",0)),"")</f>
        <v>-466;32;10000;-10</v>
      </c>
      <c r="G414" s="1">
        <v>1</v>
      </c>
    </row>
    <row r="415" spans="1:7">
      <c r="A415" s="1" t="str">
        <f t="shared" si="22"/>
        <v>2023206</v>
      </c>
      <c r="B415" s="1" t="str">
        <f>CONCATENATE(_xlfn.XLOOKUP(D415,[1]怪物设计!$D$77:$D$136,[1]怪物设计!$U$77:$U$136),"-",E415)</f>
        <v>兔子3-206</v>
      </c>
      <c r="D415" s="1">
        <f t="shared" si="23"/>
        <v>2023</v>
      </c>
      <c r="E415" s="1">
        <v>206</v>
      </c>
      <c r="F415" s="17" t="str">
        <f>IF(E415&gt;0,CONCATENATE(_xlfn.XLOOKUP(MOD(A415,1000),[2]怪物武器挂载坐标辅助表!A:A,[2]怪物武器挂载坐标辅助表!C:C,"错误",0)+_xlfn.XLOOKUP(ROUNDDOWN(A415/1000,0),[2]怪物武器挂载坐标辅助表!V:V,[2]怪物武器挂载坐标辅助表!Y:Y,"错误",0),";",_xlfn.XLOOKUP(MOD(A415,1000),[2]怪物武器挂载坐标辅助表!A:A,[2]怪物武器挂载坐标辅助表!D:D,"错误",0)+_xlfn.XLOOKUP(ROUNDDOWN(A415/1000,0),[2]怪物武器挂载坐标辅助表!V:V,[2]怪物武器挂载坐标辅助表!Z:Z,"错误",0),";",_xlfn.XLOOKUP(MOD(A415,1000),[2]怪物武器挂载坐标辅助表!A:A,[2]怪物武器挂载坐标辅助表!E:E,"错误",0),";",_xlfn.XLOOKUP(MOD(A415,1000),[2]怪物武器挂载坐标辅助表!A:A,[2]怪物武器挂载坐标辅助表!F:F,"错误",0)),"")</f>
        <v>-563;-154;7000;150</v>
      </c>
      <c r="G415" s="1">
        <v>1</v>
      </c>
    </row>
    <row r="416" spans="1:7">
      <c r="A416" s="1" t="str">
        <f t="shared" si="22"/>
        <v>2023207</v>
      </c>
      <c r="B416" s="1" t="str">
        <f>CONCATENATE(_xlfn.XLOOKUP(D416,[1]怪物设计!$D$77:$D$136,[1]怪物设计!$U$77:$U$136),"-",E416)</f>
        <v>兔子3-207</v>
      </c>
      <c r="D416" s="1">
        <f t="shared" si="23"/>
        <v>2023</v>
      </c>
      <c r="E416" s="1">
        <v>207</v>
      </c>
      <c r="F416" s="17" t="str">
        <f>IF(E416&gt;0,CONCATENATE(_xlfn.XLOOKUP(MOD(A416,1000),[2]怪物武器挂载坐标辅助表!A:A,[2]怪物武器挂载坐标辅助表!C:C,"错误",0)+_xlfn.XLOOKUP(ROUNDDOWN(A416/1000,0),[2]怪物武器挂载坐标辅助表!V:V,[2]怪物武器挂载坐标辅助表!Y:Y,"错误",0),";",_xlfn.XLOOKUP(MOD(A416,1000),[2]怪物武器挂载坐标辅助表!A:A,[2]怪物武器挂载坐标辅助表!D:D,"错误",0)+_xlfn.XLOOKUP(ROUNDDOWN(A416/1000,0),[2]怪物武器挂载坐标辅助表!V:V,[2]怪物武器挂载坐标辅助表!Z:Z,"错误",0),";",_xlfn.XLOOKUP(MOD(A416,1000),[2]怪物武器挂载坐标辅助表!A:A,[2]怪物武器挂载坐标辅助表!E:E,"错误",0),";",_xlfn.XLOOKUP(MOD(A416,1000),[2]怪物武器挂载坐标辅助表!A:A,[2]怪物武器挂载坐标辅助表!F:F,"错误",0)),"")</f>
        <v>-654;-121;10000;15</v>
      </c>
      <c r="G416" s="1">
        <v>1</v>
      </c>
    </row>
    <row r="417" spans="1:7">
      <c r="A417" s="1" t="str">
        <f t="shared" si="22"/>
        <v>2023301</v>
      </c>
      <c r="B417" s="1" t="str">
        <f>CONCATENATE(_xlfn.XLOOKUP(D417,[1]怪物设计!$D$77:$D$136,[1]怪物设计!$U$77:$U$136),"-",E417)</f>
        <v>兔子3-301</v>
      </c>
      <c r="D417" s="1">
        <f t="shared" si="23"/>
        <v>2023</v>
      </c>
      <c r="E417" s="1">
        <v>301</v>
      </c>
      <c r="F417" s="17" t="str">
        <f>IF(E417&gt;0,CONCATENATE(_xlfn.XLOOKUP(MOD(A417,1000),[2]怪物武器挂载坐标辅助表!A:A,[2]怪物武器挂载坐标辅助表!C:C,"错误",0)+_xlfn.XLOOKUP(ROUNDDOWN(A417/1000,0),[2]怪物武器挂载坐标辅助表!V:V,[2]怪物武器挂载坐标辅助表!Y:Y,"错误",0),";",_xlfn.XLOOKUP(MOD(A417,1000),[2]怪物武器挂载坐标辅助表!A:A,[2]怪物武器挂载坐标辅助表!D:D,"错误",0)+_xlfn.XLOOKUP(ROUNDDOWN(A417/1000,0),[2]怪物武器挂载坐标辅助表!V:V,[2]怪物武器挂载坐标辅助表!Z:Z,"错误",0),";",_xlfn.XLOOKUP(MOD(A417,1000),[2]怪物武器挂载坐标辅助表!A:A,[2]怪物武器挂载坐标辅助表!E:E,"错误",0),";",_xlfn.XLOOKUP(MOD(A417,1000),[2]怪物武器挂载坐标辅助表!A:A,[2]怪物武器挂载坐标辅助表!F:F,"错误",0)),"")</f>
        <v>-536;49;10000;0</v>
      </c>
      <c r="G417" s="1">
        <v>1</v>
      </c>
    </row>
    <row r="418" spans="1:7">
      <c r="A418" s="1" t="str">
        <f t="shared" si="22"/>
        <v>2023302</v>
      </c>
      <c r="B418" s="1" t="str">
        <f>CONCATENATE(_xlfn.XLOOKUP(D418,[1]怪物设计!$D$77:$D$136,[1]怪物设计!$U$77:$U$136),"-",E418)</f>
        <v>兔子3-302</v>
      </c>
      <c r="D418" s="1">
        <f t="shared" si="23"/>
        <v>2023</v>
      </c>
      <c r="E418" s="1">
        <v>302</v>
      </c>
      <c r="F418" s="17" t="str">
        <f>IF(E418&gt;0,CONCATENATE(_xlfn.XLOOKUP(MOD(A418,1000),[2]怪物武器挂载坐标辅助表!A:A,[2]怪物武器挂载坐标辅助表!C:C,"错误",0)+_xlfn.XLOOKUP(ROUNDDOWN(A418/1000,0),[2]怪物武器挂载坐标辅助表!V:V,[2]怪物武器挂载坐标辅助表!Y:Y,"错误",0),";",_xlfn.XLOOKUP(MOD(A418,1000),[2]怪物武器挂载坐标辅助表!A:A,[2]怪物武器挂载坐标辅助表!D:D,"错误",0)+_xlfn.XLOOKUP(ROUNDDOWN(A418/1000,0),[2]怪物武器挂载坐标辅助表!V:V,[2]怪物武器挂载坐标辅助表!Z:Z,"错误",0),";",_xlfn.XLOOKUP(MOD(A418,1000),[2]怪物武器挂载坐标辅助表!A:A,[2]怪物武器挂载坐标辅助表!E:E,"错误",0),";",_xlfn.XLOOKUP(MOD(A418,1000),[2]怪物武器挂载坐标辅助表!A:A,[2]怪物武器挂载坐标辅助表!F:F,"错误",0)),"")</f>
        <v>-573;-35;9000;0</v>
      </c>
      <c r="G418" s="1">
        <v>1</v>
      </c>
    </row>
    <row r="419" spans="1:7">
      <c r="A419" s="1" t="str">
        <f t="shared" si="22"/>
        <v>2023303</v>
      </c>
      <c r="B419" s="1" t="str">
        <f>CONCATENATE(_xlfn.XLOOKUP(D419,[1]怪物设计!$D$77:$D$136,[1]怪物设计!$U$77:$U$136),"-",E419)</f>
        <v>兔子3-303</v>
      </c>
      <c r="D419" s="1">
        <f t="shared" si="23"/>
        <v>2023</v>
      </c>
      <c r="E419" s="1">
        <v>303</v>
      </c>
      <c r="F419" s="17" t="str">
        <f>IF(E419&gt;0,CONCATENATE(_xlfn.XLOOKUP(MOD(A419,1000),[2]怪物武器挂载坐标辅助表!A:A,[2]怪物武器挂载坐标辅助表!C:C,"错误",0)+_xlfn.XLOOKUP(ROUNDDOWN(A419/1000,0),[2]怪物武器挂载坐标辅助表!V:V,[2]怪物武器挂载坐标辅助表!Y:Y,"错误",0),";",_xlfn.XLOOKUP(MOD(A419,1000),[2]怪物武器挂载坐标辅助表!A:A,[2]怪物武器挂载坐标辅助表!D:D,"错误",0)+_xlfn.XLOOKUP(ROUNDDOWN(A419/1000,0),[2]怪物武器挂载坐标辅助表!V:V,[2]怪物武器挂载坐标辅助表!Z:Z,"错误",0),";",_xlfn.XLOOKUP(MOD(A419,1000),[2]怪物武器挂载坐标辅助表!A:A,[2]怪物武器挂载坐标辅助表!E:E,"错误",0),";",_xlfn.XLOOKUP(MOD(A419,1000),[2]怪物武器挂载坐标辅助表!A:A,[2]怪物武器挂载坐标辅助表!F:F,"错误",0)),"")</f>
        <v>-507;-54;10000;0</v>
      </c>
      <c r="G419" s="1">
        <v>1</v>
      </c>
    </row>
    <row r="420" spans="1:7">
      <c r="A420" s="1" t="str">
        <f t="shared" si="22"/>
        <v>2023304</v>
      </c>
      <c r="B420" s="1" t="str">
        <f>CONCATENATE(_xlfn.XLOOKUP(D420,[1]怪物设计!$D$77:$D$136,[1]怪物设计!$U$77:$U$136),"-",E420)</f>
        <v>兔子3-304</v>
      </c>
      <c r="D420" s="1">
        <f t="shared" si="23"/>
        <v>2023</v>
      </c>
      <c r="E420" s="1">
        <v>304</v>
      </c>
      <c r="F420" s="17" t="str">
        <f>IF(E420&gt;0,CONCATENATE(_xlfn.XLOOKUP(MOD(A420,1000),[2]怪物武器挂载坐标辅助表!A:A,[2]怪物武器挂载坐标辅助表!C:C,"错误",0)+_xlfn.XLOOKUP(ROUNDDOWN(A420/1000,0),[2]怪物武器挂载坐标辅助表!V:V,[2]怪物武器挂载坐标辅助表!Y:Y,"错误",0),";",_xlfn.XLOOKUP(MOD(A420,1000),[2]怪物武器挂载坐标辅助表!A:A,[2]怪物武器挂载坐标辅助表!D:D,"错误",0)+_xlfn.XLOOKUP(ROUNDDOWN(A420/1000,0),[2]怪物武器挂载坐标辅助表!V:V,[2]怪物武器挂载坐标辅助表!Z:Z,"错误",0),";",_xlfn.XLOOKUP(MOD(A420,1000),[2]怪物武器挂载坐标辅助表!A:A,[2]怪物武器挂载坐标辅助表!E:E,"错误",0),";",_xlfn.XLOOKUP(MOD(A420,1000),[2]怪物武器挂载坐标辅助表!A:A,[2]怪物武器挂载坐标辅助表!F:F,"错误",0)),"")</f>
        <v>-710;-83;10000;5</v>
      </c>
      <c r="G420" s="1">
        <v>1</v>
      </c>
    </row>
    <row r="421" spans="1:7">
      <c r="A421" s="1" t="str">
        <f t="shared" si="22"/>
        <v>2023305</v>
      </c>
      <c r="B421" s="1" t="str">
        <f>CONCATENATE(_xlfn.XLOOKUP(D421,[1]怪物设计!$D$77:$D$136,[1]怪物设计!$U$77:$U$136),"-",E421)</f>
        <v>兔子3-305</v>
      </c>
      <c r="D421" s="1">
        <f t="shared" si="23"/>
        <v>2023</v>
      </c>
      <c r="E421" s="1">
        <v>305</v>
      </c>
      <c r="F421" s="17" t="str">
        <f>IF(E421&gt;0,CONCATENATE(_xlfn.XLOOKUP(MOD(A421,1000),[2]怪物武器挂载坐标辅助表!A:A,[2]怪物武器挂载坐标辅助表!C:C,"错误",0)+_xlfn.XLOOKUP(ROUNDDOWN(A421/1000,0),[2]怪物武器挂载坐标辅助表!V:V,[2]怪物武器挂载坐标辅助表!Y:Y,"错误",0),";",_xlfn.XLOOKUP(MOD(A421,1000),[2]怪物武器挂载坐标辅助表!A:A,[2]怪物武器挂载坐标辅助表!D:D,"错误",0)+_xlfn.XLOOKUP(ROUNDDOWN(A421/1000,0),[2]怪物武器挂载坐标辅助表!V:V,[2]怪物武器挂载坐标辅助表!Z:Z,"错误",0),";",_xlfn.XLOOKUP(MOD(A421,1000),[2]怪物武器挂载坐标辅助表!A:A,[2]怪物武器挂载坐标辅助表!E:E,"错误",0),";",_xlfn.XLOOKUP(MOD(A421,1000),[2]怪物武器挂载坐标辅助表!A:A,[2]怪物武器挂载坐标辅助表!F:F,"错误",0)),"")</f>
        <v>-663;-225;9000;-25</v>
      </c>
      <c r="G421" s="1">
        <v>1</v>
      </c>
    </row>
    <row r="422" spans="1:7">
      <c r="A422" s="1" t="str">
        <f t="shared" si="22"/>
        <v>2023401</v>
      </c>
      <c r="B422" s="1" t="str">
        <f>CONCATENATE(_xlfn.XLOOKUP(D422,[1]怪物设计!$D$77:$D$136,[1]怪物设计!$U$77:$U$136),"-",E422)</f>
        <v>兔子3-401</v>
      </c>
      <c r="D422" s="1">
        <f t="shared" si="23"/>
        <v>2023</v>
      </c>
      <c r="E422" s="1">
        <v>401</v>
      </c>
      <c r="F422" s="17" t="str">
        <f>IF(E422&gt;0,CONCATENATE(_xlfn.XLOOKUP(MOD(A422,1000),[2]怪物武器挂载坐标辅助表!A:A,[2]怪物武器挂载坐标辅助表!C:C,"错误",0)+_xlfn.XLOOKUP(ROUNDDOWN(A422/1000,0),[2]怪物武器挂载坐标辅助表!V:V,[2]怪物武器挂载坐标辅助表!Y:Y,"错误",0),";",_xlfn.XLOOKUP(MOD(A422,1000),[2]怪物武器挂载坐标辅助表!A:A,[2]怪物武器挂载坐标辅助表!D:D,"错误",0)+_xlfn.XLOOKUP(ROUNDDOWN(A422/1000,0),[2]怪物武器挂载坐标辅助表!V:V,[2]怪物武器挂载坐标辅助表!Z:Z,"错误",0),";",_xlfn.XLOOKUP(MOD(A422,1000),[2]怪物武器挂载坐标辅助表!A:A,[2]怪物武器挂载坐标辅助表!E:E,"错误",0),";",_xlfn.XLOOKUP(MOD(A422,1000),[2]怪物武器挂载坐标辅助表!A:A,[2]怪物武器挂载坐标辅助表!F:F,"错误",0)),"")</f>
        <v>-534;-207;10000;0</v>
      </c>
      <c r="G422" s="1">
        <v>1</v>
      </c>
    </row>
    <row r="423" spans="1:7">
      <c r="A423" s="1" t="str">
        <f t="shared" si="22"/>
        <v>2023402</v>
      </c>
      <c r="B423" s="1" t="str">
        <f>CONCATENATE(_xlfn.XLOOKUP(D423,[1]怪物设计!$D$77:$D$136,[1]怪物设计!$U$77:$U$136),"-",E423)</f>
        <v>兔子3-402</v>
      </c>
      <c r="D423" s="1">
        <f t="shared" si="23"/>
        <v>2023</v>
      </c>
      <c r="E423" s="1">
        <v>402</v>
      </c>
      <c r="F423" s="17" t="str">
        <f>IF(E423&gt;0,CONCATENATE(_xlfn.XLOOKUP(MOD(A423,1000),[2]怪物武器挂载坐标辅助表!A:A,[2]怪物武器挂载坐标辅助表!C:C,"错误",0)+_xlfn.XLOOKUP(ROUNDDOWN(A423/1000,0),[2]怪物武器挂载坐标辅助表!V:V,[2]怪物武器挂载坐标辅助表!Y:Y,"错误",0),";",_xlfn.XLOOKUP(MOD(A423,1000),[2]怪物武器挂载坐标辅助表!A:A,[2]怪物武器挂载坐标辅助表!D:D,"错误",0)+_xlfn.XLOOKUP(ROUNDDOWN(A423/1000,0),[2]怪物武器挂载坐标辅助表!V:V,[2]怪物武器挂载坐标辅助表!Z:Z,"错误",0),";",_xlfn.XLOOKUP(MOD(A423,1000),[2]怪物武器挂载坐标辅助表!A:A,[2]怪物武器挂载坐标辅助表!E:E,"错误",0),";",_xlfn.XLOOKUP(MOD(A423,1000),[2]怪物武器挂载坐标辅助表!A:A,[2]怪物武器挂载坐标辅助表!F:F,"错误",0)),"")</f>
        <v>-540;-201;10000;0</v>
      </c>
      <c r="G423" s="1">
        <v>1</v>
      </c>
    </row>
    <row r="424" spans="1:7">
      <c r="A424" s="1" t="str">
        <f t="shared" si="22"/>
        <v>2023403</v>
      </c>
      <c r="B424" s="1" t="str">
        <f>CONCATENATE(_xlfn.XLOOKUP(D424,[1]怪物设计!$D$77:$D$136,[1]怪物设计!$U$77:$U$136),"-",E424)</f>
        <v>兔子3-403</v>
      </c>
      <c r="D424" s="1">
        <f t="shared" si="23"/>
        <v>2023</v>
      </c>
      <c r="E424" s="1">
        <v>403</v>
      </c>
      <c r="F424" s="17" t="str">
        <f>IF(E424&gt;0,CONCATENATE(_xlfn.XLOOKUP(MOD(A424,1000),[2]怪物武器挂载坐标辅助表!A:A,[2]怪物武器挂载坐标辅助表!C:C,"错误",0)+_xlfn.XLOOKUP(ROUNDDOWN(A424/1000,0),[2]怪物武器挂载坐标辅助表!V:V,[2]怪物武器挂载坐标辅助表!Y:Y,"错误",0),";",_xlfn.XLOOKUP(MOD(A424,1000),[2]怪物武器挂载坐标辅助表!A:A,[2]怪物武器挂载坐标辅助表!D:D,"错误",0)+_xlfn.XLOOKUP(ROUNDDOWN(A424/1000,0),[2]怪物武器挂载坐标辅助表!V:V,[2]怪物武器挂载坐标辅助表!Z:Z,"错误",0),";",_xlfn.XLOOKUP(MOD(A424,1000),[2]怪物武器挂载坐标辅助表!A:A,[2]怪物武器挂载坐标辅助表!E:E,"错误",0),";",_xlfn.XLOOKUP(MOD(A424,1000),[2]怪物武器挂载坐标辅助表!A:A,[2]怪物武器挂载坐标辅助表!F:F,"错误",0)),"")</f>
        <v>-550;-194;10000;0</v>
      </c>
      <c r="G424" s="1">
        <v>1</v>
      </c>
    </row>
    <row r="425" spans="1:7">
      <c r="A425" s="1" t="str">
        <f t="shared" si="22"/>
        <v>2023404</v>
      </c>
      <c r="B425" s="1" t="str">
        <f>CONCATENATE(_xlfn.XLOOKUP(D425,[1]怪物设计!$D$77:$D$136,[1]怪物设计!$U$77:$U$136),"-",E425)</f>
        <v>兔子3-404</v>
      </c>
      <c r="D425" s="1">
        <f t="shared" si="23"/>
        <v>2023</v>
      </c>
      <c r="E425" s="1">
        <v>404</v>
      </c>
      <c r="F425" s="17" t="str">
        <f>IF(E425&gt;0,CONCATENATE(_xlfn.XLOOKUP(MOD(A425,1000),[2]怪物武器挂载坐标辅助表!A:A,[2]怪物武器挂载坐标辅助表!C:C,"错误",0)+_xlfn.XLOOKUP(ROUNDDOWN(A425/1000,0),[2]怪物武器挂载坐标辅助表!V:V,[2]怪物武器挂载坐标辅助表!Y:Y,"错误",0),";",_xlfn.XLOOKUP(MOD(A425,1000),[2]怪物武器挂载坐标辅助表!A:A,[2]怪物武器挂载坐标辅助表!D:D,"错误",0)+_xlfn.XLOOKUP(ROUNDDOWN(A425/1000,0),[2]怪物武器挂载坐标辅助表!V:V,[2]怪物武器挂载坐标辅助表!Z:Z,"错误",0),";",_xlfn.XLOOKUP(MOD(A425,1000),[2]怪物武器挂载坐标辅助表!A:A,[2]怪物武器挂载坐标辅助表!E:E,"错误",0),";",_xlfn.XLOOKUP(MOD(A425,1000),[2]怪物武器挂载坐标辅助表!A:A,[2]怪物武器挂载坐标辅助表!F:F,"错误",0)),"")</f>
        <v>-760;-194;10000;0</v>
      </c>
      <c r="G425" s="1">
        <v>1</v>
      </c>
    </row>
    <row r="426" spans="1:7">
      <c r="A426" s="1" t="str">
        <f t="shared" si="22"/>
        <v>2023405</v>
      </c>
      <c r="B426" s="1" t="str">
        <f>CONCATENATE(_xlfn.XLOOKUP(D426,[1]怪物设计!$D$77:$D$136,[1]怪物设计!$U$77:$U$136),"-",E426)</f>
        <v>兔子3-405</v>
      </c>
      <c r="D426" s="1">
        <f t="shared" si="23"/>
        <v>2023</v>
      </c>
      <c r="E426" s="1">
        <v>405</v>
      </c>
      <c r="F426" s="17" t="str">
        <f>IF(E426&gt;0,CONCATENATE(_xlfn.XLOOKUP(MOD(A426,1000),[2]怪物武器挂载坐标辅助表!A:A,[2]怪物武器挂载坐标辅助表!C:C,"错误",0)+_xlfn.XLOOKUP(ROUNDDOWN(A426/1000,0),[2]怪物武器挂载坐标辅助表!V:V,[2]怪物武器挂载坐标辅助表!Y:Y,"错误",0),";",_xlfn.XLOOKUP(MOD(A426,1000),[2]怪物武器挂载坐标辅助表!A:A,[2]怪物武器挂载坐标辅助表!D:D,"错误",0)+_xlfn.XLOOKUP(ROUNDDOWN(A426/1000,0),[2]怪物武器挂载坐标辅助表!V:V,[2]怪物武器挂载坐标辅助表!Z:Z,"错误",0),";",_xlfn.XLOOKUP(MOD(A426,1000),[2]怪物武器挂载坐标辅助表!A:A,[2]怪物武器挂载坐标辅助表!E:E,"错误",0),";",_xlfn.XLOOKUP(MOD(A426,1000),[2]怪物武器挂载坐标辅助表!A:A,[2]怪物武器挂载坐标辅助表!F:F,"错误",0)),"")</f>
        <v>-567;-196;10000;0</v>
      </c>
      <c r="G426" s="1">
        <v>1</v>
      </c>
    </row>
    <row r="427" spans="1:7">
      <c r="A427" s="1" t="str">
        <f t="shared" si="22"/>
        <v>2023406</v>
      </c>
      <c r="B427" s="1" t="str">
        <f>CONCATENATE(_xlfn.XLOOKUP(D427,[1]怪物设计!$D$77:$D$136,[1]怪物设计!$U$77:$U$136),"-",E427)</f>
        <v>兔子3-406</v>
      </c>
      <c r="D427" s="1">
        <f t="shared" si="23"/>
        <v>2023</v>
      </c>
      <c r="E427" s="1">
        <v>406</v>
      </c>
      <c r="F427" s="17" t="str">
        <f>IF(E427&gt;0,CONCATENATE(_xlfn.XLOOKUP(MOD(A427,1000),[2]怪物武器挂载坐标辅助表!A:A,[2]怪物武器挂载坐标辅助表!C:C,"错误",0)+_xlfn.XLOOKUP(ROUNDDOWN(A427/1000,0),[2]怪物武器挂载坐标辅助表!V:V,[2]怪物武器挂载坐标辅助表!Y:Y,"错误",0),";",_xlfn.XLOOKUP(MOD(A427,1000),[2]怪物武器挂载坐标辅助表!A:A,[2]怪物武器挂载坐标辅助表!D:D,"错误",0)+_xlfn.XLOOKUP(ROUNDDOWN(A427/1000,0),[2]怪物武器挂载坐标辅助表!V:V,[2]怪物武器挂载坐标辅助表!Z:Z,"错误",0),";",_xlfn.XLOOKUP(MOD(A427,1000),[2]怪物武器挂载坐标辅助表!A:A,[2]怪物武器挂载坐标辅助表!E:E,"错误",0),";",_xlfn.XLOOKUP(MOD(A427,1000),[2]怪物武器挂载坐标辅助表!A:A,[2]怪物武器挂载坐标辅助表!F:F,"错误",0)),"")</f>
        <v>-624;-184;8000;30</v>
      </c>
      <c r="G427" s="1">
        <v>1</v>
      </c>
    </row>
    <row r="428" spans="1:7">
      <c r="A428" s="1" t="str">
        <f t="shared" si="22"/>
        <v>2023407</v>
      </c>
      <c r="B428" s="1" t="str">
        <f>CONCATENATE(_xlfn.XLOOKUP(D428,[1]怪物设计!$D$77:$D$136,[1]怪物设计!$U$77:$U$136),"-",E428)</f>
        <v>兔子3-407</v>
      </c>
      <c r="D428" s="1">
        <f t="shared" si="23"/>
        <v>2023</v>
      </c>
      <c r="E428" s="1">
        <v>407</v>
      </c>
      <c r="F428" s="17" t="str">
        <f>IF(E428&gt;0,CONCATENATE(_xlfn.XLOOKUP(MOD(A428,1000),[2]怪物武器挂载坐标辅助表!A:A,[2]怪物武器挂载坐标辅助表!C:C,"错误",0)+_xlfn.XLOOKUP(ROUNDDOWN(A428/1000,0),[2]怪物武器挂载坐标辅助表!V:V,[2]怪物武器挂载坐标辅助表!Y:Y,"错误",0),";",_xlfn.XLOOKUP(MOD(A428,1000),[2]怪物武器挂载坐标辅助表!A:A,[2]怪物武器挂载坐标辅助表!D:D,"错误",0)+_xlfn.XLOOKUP(ROUNDDOWN(A428/1000,0),[2]怪物武器挂载坐标辅助表!V:V,[2]怪物武器挂载坐标辅助表!Z:Z,"错误",0),";",_xlfn.XLOOKUP(MOD(A428,1000),[2]怪物武器挂载坐标辅助表!A:A,[2]怪物武器挂载坐标辅助表!E:E,"错误",0),";",_xlfn.XLOOKUP(MOD(A428,1000),[2]怪物武器挂载坐标辅助表!A:A,[2]怪物武器挂载坐标辅助表!F:F,"错误",0)),"")</f>
        <v>-528;-144;10000;-5</v>
      </c>
      <c r="G428" s="1">
        <v>1</v>
      </c>
    </row>
    <row r="429" spans="1:7">
      <c r="A429" s="1" t="str">
        <f t="shared" si="22"/>
        <v>2023408</v>
      </c>
      <c r="B429" s="1" t="str">
        <f>CONCATENATE(_xlfn.XLOOKUP(D429,[1]怪物设计!$D$77:$D$136,[1]怪物设计!$U$77:$U$136),"-",E429)</f>
        <v>兔子3-408</v>
      </c>
      <c r="D429" s="1">
        <f t="shared" si="23"/>
        <v>2023</v>
      </c>
      <c r="E429" s="1">
        <v>408</v>
      </c>
      <c r="F429" s="17" t="str">
        <f>IF(E429&gt;0,CONCATENATE(_xlfn.XLOOKUP(MOD(A429,1000),[2]怪物武器挂载坐标辅助表!A:A,[2]怪物武器挂载坐标辅助表!C:C,"错误",0)+_xlfn.XLOOKUP(ROUNDDOWN(A429/1000,0),[2]怪物武器挂载坐标辅助表!V:V,[2]怪物武器挂载坐标辅助表!Y:Y,"错误",0),";",_xlfn.XLOOKUP(MOD(A429,1000),[2]怪物武器挂载坐标辅助表!A:A,[2]怪物武器挂载坐标辅助表!D:D,"错误",0)+_xlfn.XLOOKUP(ROUNDDOWN(A429/1000,0),[2]怪物武器挂载坐标辅助表!V:V,[2]怪物武器挂载坐标辅助表!Z:Z,"错误",0),";",_xlfn.XLOOKUP(MOD(A429,1000),[2]怪物武器挂载坐标辅助表!A:A,[2]怪物武器挂载坐标辅助表!E:E,"错误",0),";",_xlfn.XLOOKUP(MOD(A429,1000),[2]怪物武器挂载坐标辅助表!A:A,[2]怪物武器挂载坐标辅助表!F:F,"错误",0)),"")</f>
        <v>-435;-267;11000;-15</v>
      </c>
      <c r="G429" s="1">
        <v>1</v>
      </c>
    </row>
    <row r="430" spans="1:7">
      <c r="A430" s="1" t="str">
        <f t="shared" si="22"/>
        <v>2023409</v>
      </c>
      <c r="B430" s="1" t="str">
        <f>CONCATENATE(_xlfn.XLOOKUP(D430,[1]怪物设计!$D$77:$D$136,[1]怪物设计!$U$77:$U$136),"-",E430)</f>
        <v>兔子3-409</v>
      </c>
      <c r="D430" s="1">
        <f t="shared" si="23"/>
        <v>2023</v>
      </c>
      <c r="E430" s="1">
        <v>409</v>
      </c>
      <c r="F430" s="17" t="str">
        <f>IF(E430&gt;0,CONCATENATE(_xlfn.XLOOKUP(MOD(A430,1000),[2]怪物武器挂载坐标辅助表!A:A,[2]怪物武器挂载坐标辅助表!C:C,"错误",0)+_xlfn.XLOOKUP(ROUNDDOWN(A430/1000,0),[2]怪物武器挂载坐标辅助表!V:V,[2]怪物武器挂载坐标辅助表!Y:Y,"错误",0),";",_xlfn.XLOOKUP(MOD(A430,1000),[2]怪物武器挂载坐标辅助表!A:A,[2]怪物武器挂载坐标辅助表!D:D,"错误",0)+_xlfn.XLOOKUP(ROUNDDOWN(A430/1000,0),[2]怪物武器挂载坐标辅助表!V:V,[2]怪物武器挂载坐标辅助表!Z:Z,"错误",0),";",_xlfn.XLOOKUP(MOD(A430,1000),[2]怪物武器挂载坐标辅助表!A:A,[2]怪物武器挂载坐标辅助表!E:E,"错误",0),";",_xlfn.XLOOKUP(MOD(A430,1000),[2]怪物武器挂载坐标辅助表!A:A,[2]怪物武器挂载坐标辅助表!F:F,"错误",0)),"")</f>
        <v>-639;-116;7500;-15</v>
      </c>
      <c r="G430" s="1">
        <v>1</v>
      </c>
    </row>
    <row r="431" spans="1:7">
      <c r="A431" s="1" t="str">
        <f t="shared" si="22"/>
        <v>2023501</v>
      </c>
      <c r="B431" s="1" t="str">
        <f>CONCATENATE(_xlfn.XLOOKUP(D431,[1]怪物设计!$D$77:$D$136,[1]怪物设计!$U$77:$U$136),"-",E431)</f>
        <v>兔子3-501</v>
      </c>
      <c r="D431" s="1">
        <f t="shared" si="23"/>
        <v>2023</v>
      </c>
      <c r="E431" s="1">
        <v>501</v>
      </c>
      <c r="F431" s="17" t="str">
        <f>IF(E431&gt;0,CONCATENATE(_xlfn.XLOOKUP(MOD(A431,1000),[2]怪物武器挂载坐标辅助表!A:A,[2]怪物武器挂载坐标辅助表!C:C,"错误",0)+_xlfn.XLOOKUP(ROUNDDOWN(A431/1000,0),[2]怪物武器挂载坐标辅助表!V:V,[2]怪物武器挂载坐标辅助表!Y:Y,"错误",0),";",_xlfn.XLOOKUP(MOD(A431,1000),[2]怪物武器挂载坐标辅助表!A:A,[2]怪物武器挂载坐标辅助表!D:D,"错误",0)+_xlfn.XLOOKUP(ROUNDDOWN(A431/1000,0),[2]怪物武器挂载坐标辅助表!V:V,[2]怪物武器挂载坐标辅助表!Z:Z,"错误",0),";",_xlfn.XLOOKUP(MOD(A431,1000),[2]怪物武器挂载坐标辅助表!A:A,[2]怪物武器挂载坐标辅助表!E:E,"错误",0),";",_xlfn.XLOOKUP(MOD(A431,1000),[2]怪物武器挂载坐标辅助表!A:A,[2]怪物武器挂载坐标辅助表!F:F,"错误",0)),"")</f>
        <v>-614;1;11000;45</v>
      </c>
      <c r="G431" s="1">
        <v>1</v>
      </c>
    </row>
    <row r="432" spans="1:7">
      <c r="A432" s="1" t="str">
        <f t="shared" si="22"/>
        <v>2023502</v>
      </c>
      <c r="B432" s="1" t="str">
        <f>CONCATENATE(_xlfn.XLOOKUP(D432,[1]怪物设计!$D$77:$D$136,[1]怪物设计!$U$77:$U$136),"-",E432)</f>
        <v>兔子3-502</v>
      </c>
      <c r="D432" s="1">
        <f t="shared" si="23"/>
        <v>2023</v>
      </c>
      <c r="E432" s="1">
        <v>502</v>
      </c>
      <c r="F432" s="17" t="str">
        <f>IF(E432&gt;0,CONCATENATE(_xlfn.XLOOKUP(MOD(A432,1000),[2]怪物武器挂载坐标辅助表!A:A,[2]怪物武器挂载坐标辅助表!C:C,"错误",0)+_xlfn.XLOOKUP(ROUNDDOWN(A432/1000,0),[2]怪物武器挂载坐标辅助表!V:V,[2]怪物武器挂载坐标辅助表!Y:Y,"错误",0),";",_xlfn.XLOOKUP(MOD(A432,1000),[2]怪物武器挂载坐标辅助表!A:A,[2]怪物武器挂载坐标辅助表!D:D,"错误",0)+_xlfn.XLOOKUP(ROUNDDOWN(A432/1000,0),[2]怪物武器挂载坐标辅助表!V:V,[2]怪物武器挂载坐标辅助表!Z:Z,"错误",0),";",_xlfn.XLOOKUP(MOD(A432,1000),[2]怪物武器挂载坐标辅助表!A:A,[2]怪物武器挂载坐标辅助表!E:E,"错误",0),";",_xlfn.XLOOKUP(MOD(A432,1000),[2]怪物武器挂载坐标辅助表!A:A,[2]怪物武器挂载坐标辅助表!F:F,"错误",0)),"")</f>
        <v>-634;-116;8500;0</v>
      </c>
      <c r="G432" s="1">
        <v>1</v>
      </c>
    </row>
    <row r="433" spans="1:7">
      <c r="A433" s="1" t="str">
        <f t="shared" si="22"/>
        <v>2023503</v>
      </c>
      <c r="B433" s="1" t="str">
        <f>CONCATENATE(_xlfn.XLOOKUP(D433,[1]怪物设计!$D$77:$D$136,[1]怪物设计!$U$77:$U$136),"-",E433)</f>
        <v>兔子3-503</v>
      </c>
      <c r="D433" s="1">
        <f t="shared" si="23"/>
        <v>2023</v>
      </c>
      <c r="E433" s="1">
        <v>503</v>
      </c>
      <c r="F433" s="17" t="str">
        <f>IF(E433&gt;0,CONCATENATE(_xlfn.XLOOKUP(MOD(A433,1000),[2]怪物武器挂载坐标辅助表!A:A,[2]怪物武器挂载坐标辅助表!C:C,"错误",0)+_xlfn.XLOOKUP(ROUNDDOWN(A433/1000,0),[2]怪物武器挂载坐标辅助表!V:V,[2]怪物武器挂载坐标辅助表!Y:Y,"错误",0),";",_xlfn.XLOOKUP(MOD(A433,1000),[2]怪物武器挂载坐标辅助表!A:A,[2]怪物武器挂载坐标辅助表!D:D,"错误",0)+_xlfn.XLOOKUP(ROUNDDOWN(A433/1000,0),[2]怪物武器挂载坐标辅助表!V:V,[2]怪物武器挂载坐标辅助表!Z:Z,"错误",0),";",_xlfn.XLOOKUP(MOD(A433,1000),[2]怪物武器挂载坐标辅助表!A:A,[2]怪物武器挂载坐标辅助表!E:E,"错误",0),";",_xlfn.XLOOKUP(MOD(A433,1000),[2]怪物武器挂载坐标辅助表!A:A,[2]怪物武器挂载坐标辅助表!F:F,"错误",0)),"")</f>
        <v>-706;-167;10000;-15</v>
      </c>
      <c r="G433" s="1">
        <v>1</v>
      </c>
    </row>
    <row r="434" spans="1:7">
      <c r="A434" s="1" t="str">
        <f t="shared" si="22"/>
        <v>2023504</v>
      </c>
      <c r="B434" s="1" t="str">
        <f>CONCATENATE(_xlfn.XLOOKUP(D434,[1]怪物设计!$D$77:$D$136,[1]怪物设计!$U$77:$U$136),"-",E434)</f>
        <v>兔子3-504</v>
      </c>
      <c r="D434" s="1">
        <f t="shared" si="23"/>
        <v>2023</v>
      </c>
      <c r="E434" s="1">
        <v>504</v>
      </c>
      <c r="F434" s="17" t="str">
        <f>IF(E434&gt;0,CONCATENATE(_xlfn.XLOOKUP(MOD(A434,1000),[2]怪物武器挂载坐标辅助表!A:A,[2]怪物武器挂载坐标辅助表!C:C,"错误",0)+_xlfn.XLOOKUP(ROUNDDOWN(A434/1000,0),[2]怪物武器挂载坐标辅助表!V:V,[2]怪物武器挂载坐标辅助表!Y:Y,"错误",0),";",_xlfn.XLOOKUP(MOD(A434,1000),[2]怪物武器挂载坐标辅助表!A:A,[2]怪物武器挂载坐标辅助表!D:D,"错误",0)+_xlfn.XLOOKUP(ROUNDDOWN(A434/1000,0),[2]怪物武器挂载坐标辅助表!V:V,[2]怪物武器挂载坐标辅助表!Z:Z,"错误",0),";",_xlfn.XLOOKUP(MOD(A434,1000),[2]怪物武器挂载坐标辅助表!A:A,[2]怪物武器挂载坐标辅助表!E:E,"错误",0),";",_xlfn.XLOOKUP(MOD(A434,1000),[2]怪物武器挂载坐标辅助表!A:A,[2]怪物武器挂载坐标辅助表!F:F,"错误",0)),"")</f>
        <v>-598;-211;9000;-10</v>
      </c>
      <c r="G434" s="1">
        <v>1</v>
      </c>
    </row>
    <row r="435" spans="1:7">
      <c r="A435" s="1" t="str">
        <f t="shared" si="22"/>
        <v>2023505</v>
      </c>
      <c r="B435" s="1" t="str">
        <f>CONCATENATE(_xlfn.XLOOKUP(D435,[1]怪物设计!$D$77:$D$136,[1]怪物设计!$U$77:$U$136),"-",E435)</f>
        <v>兔子3-505</v>
      </c>
      <c r="D435" s="1">
        <f t="shared" si="23"/>
        <v>2023</v>
      </c>
      <c r="E435" s="1">
        <v>505</v>
      </c>
      <c r="F435" s="17" t="str">
        <f>IF(E435&gt;0,CONCATENATE(_xlfn.XLOOKUP(MOD(A435,1000),[2]怪物武器挂载坐标辅助表!A:A,[2]怪物武器挂载坐标辅助表!C:C,"错误",0)+_xlfn.XLOOKUP(ROUNDDOWN(A435/1000,0),[2]怪物武器挂载坐标辅助表!V:V,[2]怪物武器挂载坐标辅助表!Y:Y,"错误",0),";",_xlfn.XLOOKUP(MOD(A435,1000),[2]怪物武器挂载坐标辅助表!A:A,[2]怪物武器挂载坐标辅助表!D:D,"错误",0)+_xlfn.XLOOKUP(ROUNDDOWN(A435/1000,0),[2]怪物武器挂载坐标辅助表!V:V,[2]怪物武器挂载坐标辅助表!Z:Z,"错误",0),";",_xlfn.XLOOKUP(MOD(A435,1000),[2]怪物武器挂载坐标辅助表!A:A,[2]怪物武器挂载坐标辅助表!E:E,"错误",0),";",_xlfn.XLOOKUP(MOD(A435,1000),[2]怪物武器挂载坐标辅助表!A:A,[2]怪物武器挂载坐标辅助表!F:F,"错误",0)),"")</f>
        <v>-705;-215;10000;-5</v>
      </c>
      <c r="G435" s="1">
        <v>1</v>
      </c>
    </row>
    <row r="436" spans="1:7">
      <c r="A436" s="1" t="str">
        <f t="shared" si="22"/>
        <v>2023506</v>
      </c>
      <c r="B436" s="1" t="str">
        <f>CONCATENATE(_xlfn.XLOOKUP(D436,[1]怪物设计!$D$77:$D$136,[1]怪物设计!$U$77:$U$136),"-",E436)</f>
        <v>兔子3-506</v>
      </c>
      <c r="D436" s="1">
        <f t="shared" si="23"/>
        <v>2023</v>
      </c>
      <c r="E436" s="1">
        <v>506</v>
      </c>
      <c r="F436" s="17" t="str">
        <f>IF(E436&gt;0,CONCATENATE(_xlfn.XLOOKUP(MOD(A436,1000),[2]怪物武器挂载坐标辅助表!A:A,[2]怪物武器挂载坐标辅助表!C:C,"错误",0)+_xlfn.XLOOKUP(ROUNDDOWN(A436/1000,0),[2]怪物武器挂载坐标辅助表!V:V,[2]怪物武器挂载坐标辅助表!Y:Y,"错误",0),";",_xlfn.XLOOKUP(MOD(A436,1000),[2]怪物武器挂载坐标辅助表!A:A,[2]怪物武器挂载坐标辅助表!D:D,"错误",0)+_xlfn.XLOOKUP(ROUNDDOWN(A436/1000,0),[2]怪物武器挂载坐标辅助表!V:V,[2]怪物武器挂载坐标辅助表!Z:Z,"错误",0),";",_xlfn.XLOOKUP(MOD(A436,1000),[2]怪物武器挂载坐标辅助表!A:A,[2]怪物武器挂载坐标辅助表!E:E,"错误",0),";",_xlfn.XLOOKUP(MOD(A436,1000),[2]怪物武器挂载坐标辅助表!A:A,[2]怪物武器挂载坐标辅助表!F:F,"错误",0)),"")</f>
        <v>-439;-161;8000;0</v>
      </c>
      <c r="G436" s="1">
        <v>1</v>
      </c>
    </row>
    <row r="437" spans="1:7">
      <c r="A437" s="1" t="str">
        <f t="shared" si="22"/>
        <v>2023507</v>
      </c>
      <c r="B437" s="1" t="str">
        <f>CONCATENATE(_xlfn.XLOOKUP(D437,[1]怪物设计!$D$77:$D$136,[1]怪物设计!$U$77:$U$136),"-",E437)</f>
        <v>兔子3-507</v>
      </c>
      <c r="D437" s="1">
        <f t="shared" si="23"/>
        <v>2023</v>
      </c>
      <c r="E437" s="1">
        <v>507</v>
      </c>
      <c r="F437" s="17" t="str">
        <f>IF(E437&gt;0,CONCATENATE(_xlfn.XLOOKUP(MOD(A437,1000),[2]怪物武器挂载坐标辅助表!A:A,[2]怪物武器挂载坐标辅助表!C:C,"错误",0)+_xlfn.XLOOKUP(ROUNDDOWN(A437/1000,0),[2]怪物武器挂载坐标辅助表!V:V,[2]怪物武器挂载坐标辅助表!Y:Y,"错误",0),";",_xlfn.XLOOKUP(MOD(A437,1000),[2]怪物武器挂载坐标辅助表!A:A,[2]怪物武器挂载坐标辅助表!D:D,"错误",0)+_xlfn.XLOOKUP(ROUNDDOWN(A437/1000,0),[2]怪物武器挂载坐标辅助表!V:V,[2]怪物武器挂载坐标辅助表!Z:Z,"错误",0),";",_xlfn.XLOOKUP(MOD(A437,1000),[2]怪物武器挂载坐标辅助表!A:A,[2]怪物武器挂载坐标辅助表!E:E,"错误",0),";",_xlfn.XLOOKUP(MOD(A437,1000),[2]怪物武器挂载坐标辅助表!A:A,[2]怪物武器挂载坐标辅助表!F:F,"错误",0)),"")</f>
        <v>-539;-180;10000;5</v>
      </c>
      <c r="G437" s="1">
        <v>1</v>
      </c>
    </row>
    <row r="438" spans="1:7">
      <c r="A438" s="1" t="str">
        <f t="shared" si="22"/>
        <v>2012101</v>
      </c>
      <c r="B438" s="1" t="str">
        <f>CONCATENATE(_xlfn.XLOOKUP(D438,[1]怪物设计!$D$77:$D$136,[1]怪物设计!$U$77:$U$136),"-",E438)</f>
        <v>老虎1-101</v>
      </c>
      <c r="D438" s="1">
        <v>2012</v>
      </c>
      <c r="E438" s="1">
        <v>101</v>
      </c>
      <c r="F438" s="17" t="str">
        <f>IF(E438&gt;0,CONCATENATE(_xlfn.XLOOKUP(MOD(A438,1000),[2]怪物武器挂载坐标辅助表!A:A,[2]怪物武器挂载坐标辅助表!C:C,"错误",0)+_xlfn.XLOOKUP(ROUNDDOWN(A438/1000,0),[2]怪物武器挂载坐标辅助表!V:V,[2]怪物武器挂载坐标辅助表!Y:Y,"错误",0),";",_xlfn.XLOOKUP(MOD(A438,1000),[2]怪物武器挂载坐标辅助表!A:A,[2]怪物武器挂载坐标辅助表!D:D,"错误",0)+_xlfn.XLOOKUP(ROUNDDOWN(A438/1000,0),[2]怪物武器挂载坐标辅助表!V:V,[2]怪物武器挂载坐标辅助表!Z:Z,"错误",0),";",_xlfn.XLOOKUP(MOD(A438,1000),[2]怪物武器挂载坐标辅助表!A:A,[2]怪物武器挂载坐标辅助表!E:E,"错误",0),";",_xlfn.XLOOKUP(MOD(A438,1000),[2]怪物武器挂载坐标辅助表!A:A,[2]怪物武器挂载坐标辅助表!F:F,"错误",0)),"")</f>
        <v>-1019;-123;11000;0</v>
      </c>
      <c r="G438" s="1">
        <v>1</v>
      </c>
    </row>
    <row r="439" spans="1:7">
      <c r="A439" s="1" t="str">
        <f t="shared" si="22"/>
        <v>2012102</v>
      </c>
      <c r="B439" s="1" t="str">
        <f>CONCATENATE(_xlfn.XLOOKUP(D439,[1]怪物设计!$D$77:$D$136,[1]怪物设计!$U$77:$U$136),"-",E439)</f>
        <v>老虎1-102</v>
      </c>
      <c r="D439" s="1">
        <f t="shared" ref="D439:D471" si="24">D438</f>
        <v>2012</v>
      </c>
      <c r="E439" s="1">
        <v>102</v>
      </c>
      <c r="F439" s="17" t="str">
        <f>IF(E439&gt;0,CONCATENATE(_xlfn.XLOOKUP(MOD(A439,1000),[2]怪物武器挂载坐标辅助表!A:A,[2]怪物武器挂载坐标辅助表!C:C,"错误",0)+_xlfn.XLOOKUP(ROUNDDOWN(A439/1000,0),[2]怪物武器挂载坐标辅助表!V:V,[2]怪物武器挂载坐标辅助表!Y:Y,"错误",0),";",_xlfn.XLOOKUP(MOD(A439,1000),[2]怪物武器挂载坐标辅助表!A:A,[2]怪物武器挂载坐标辅助表!D:D,"错误",0)+_xlfn.XLOOKUP(ROUNDDOWN(A439/1000,0),[2]怪物武器挂载坐标辅助表!V:V,[2]怪物武器挂载坐标辅助表!Z:Z,"错误",0),";",_xlfn.XLOOKUP(MOD(A439,1000),[2]怪物武器挂载坐标辅助表!A:A,[2]怪物武器挂载坐标辅助表!E:E,"错误",0),";",_xlfn.XLOOKUP(MOD(A439,1000),[2]怪物武器挂载坐标辅助表!A:A,[2]怪物武器挂载坐标辅助表!F:F,"错误",0)),"")</f>
        <v>-882;-138;11000;-10</v>
      </c>
      <c r="G439" s="1">
        <v>1</v>
      </c>
    </row>
    <row r="440" spans="1:7">
      <c r="A440" s="1" t="str">
        <f t="shared" si="22"/>
        <v>2012103</v>
      </c>
      <c r="B440" s="1" t="str">
        <f>CONCATENATE(_xlfn.XLOOKUP(D440,[1]怪物设计!$D$77:$D$136,[1]怪物设计!$U$77:$U$136),"-",E440)</f>
        <v>老虎1-103</v>
      </c>
      <c r="D440" s="1">
        <f t="shared" si="24"/>
        <v>2012</v>
      </c>
      <c r="E440" s="1">
        <v>103</v>
      </c>
      <c r="F440" s="17" t="str">
        <f>IF(E440&gt;0,CONCATENATE(_xlfn.XLOOKUP(MOD(A440,1000),[2]怪物武器挂载坐标辅助表!A:A,[2]怪物武器挂载坐标辅助表!C:C,"错误",0)+_xlfn.XLOOKUP(ROUNDDOWN(A440/1000,0),[2]怪物武器挂载坐标辅助表!V:V,[2]怪物武器挂载坐标辅助表!Y:Y,"错误",0),";",_xlfn.XLOOKUP(MOD(A440,1000),[2]怪物武器挂载坐标辅助表!A:A,[2]怪物武器挂载坐标辅助表!D:D,"错误",0)+_xlfn.XLOOKUP(ROUNDDOWN(A440/1000,0),[2]怪物武器挂载坐标辅助表!V:V,[2]怪物武器挂载坐标辅助表!Z:Z,"错误",0),";",_xlfn.XLOOKUP(MOD(A440,1000),[2]怪物武器挂载坐标辅助表!A:A,[2]怪物武器挂载坐标辅助表!E:E,"错误",0),";",_xlfn.XLOOKUP(MOD(A440,1000),[2]怪物武器挂载坐标辅助表!A:A,[2]怪物武器挂载坐标辅助表!F:F,"错误",0)),"")</f>
        <v>-1079;-225;10000;-10</v>
      </c>
      <c r="G440" s="1">
        <v>1</v>
      </c>
    </row>
    <row r="441" spans="1:7">
      <c r="A441" s="1" t="str">
        <f t="shared" si="22"/>
        <v>2012104</v>
      </c>
      <c r="B441" s="1" t="str">
        <f>CONCATENATE(_xlfn.XLOOKUP(D441,[1]怪物设计!$D$77:$D$136,[1]怪物设计!$U$77:$U$136),"-",E441)</f>
        <v>老虎1-104</v>
      </c>
      <c r="D441" s="1">
        <f t="shared" si="24"/>
        <v>2012</v>
      </c>
      <c r="E441" s="1">
        <v>104</v>
      </c>
      <c r="F441" s="17" t="str">
        <f>IF(E441&gt;0,CONCATENATE(_xlfn.XLOOKUP(MOD(A441,1000),[2]怪物武器挂载坐标辅助表!A:A,[2]怪物武器挂载坐标辅助表!C:C,"错误",0)+_xlfn.XLOOKUP(ROUNDDOWN(A441/1000,0),[2]怪物武器挂载坐标辅助表!V:V,[2]怪物武器挂载坐标辅助表!Y:Y,"错误",0),";",_xlfn.XLOOKUP(MOD(A441,1000),[2]怪物武器挂载坐标辅助表!A:A,[2]怪物武器挂载坐标辅助表!D:D,"错误",0)+_xlfn.XLOOKUP(ROUNDDOWN(A441/1000,0),[2]怪物武器挂载坐标辅助表!V:V,[2]怪物武器挂载坐标辅助表!Z:Z,"错误",0),";",_xlfn.XLOOKUP(MOD(A441,1000),[2]怪物武器挂载坐标辅助表!A:A,[2]怪物武器挂载坐标辅助表!E:E,"错误",0),";",_xlfn.XLOOKUP(MOD(A441,1000),[2]怪物武器挂载坐标辅助表!A:A,[2]怪物武器挂载坐标辅助表!F:F,"错误",0)),"")</f>
        <v>-1023;-126;11000;0</v>
      </c>
      <c r="G441" s="1">
        <v>1</v>
      </c>
    </row>
    <row r="442" spans="1:7">
      <c r="A442" s="1" t="str">
        <f t="shared" si="22"/>
        <v>2012105</v>
      </c>
      <c r="B442" s="1" t="str">
        <f>CONCATENATE(_xlfn.XLOOKUP(D442,[1]怪物设计!$D$77:$D$136,[1]怪物设计!$U$77:$U$136),"-",E442)</f>
        <v>老虎1-105</v>
      </c>
      <c r="D442" s="1">
        <f t="shared" si="24"/>
        <v>2012</v>
      </c>
      <c r="E442" s="1">
        <v>105</v>
      </c>
      <c r="F442" s="17" t="str">
        <f>IF(E442&gt;0,CONCATENATE(_xlfn.XLOOKUP(MOD(A442,1000),[2]怪物武器挂载坐标辅助表!A:A,[2]怪物武器挂载坐标辅助表!C:C,"错误",0)+_xlfn.XLOOKUP(ROUNDDOWN(A442/1000,0),[2]怪物武器挂载坐标辅助表!V:V,[2]怪物武器挂载坐标辅助表!Y:Y,"错误",0),";",_xlfn.XLOOKUP(MOD(A442,1000),[2]怪物武器挂载坐标辅助表!A:A,[2]怪物武器挂载坐标辅助表!D:D,"错误",0)+_xlfn.XLOOKUP(ROUNDDOWN(A442/1000,0),[2]怪物武器挂载坐标辅助表!V:V,[2]怪物武器挂载坐标辅助表!Z:Z,"错误",0),";",_xlfn.XLOOKUP(MOD(A442,1000),[2]怪物武器挂载坐标辅助表!A:A,[2]怪物武器挂载坐标辅助表!E:E,"错误",0),";",_xlfn.XLOOKUP(MOD(A442,1000),[2]怪物武器挂载坐标辅助表!A:A,[2]怪物武器挂载坐标辅助表!F:F,"错误",0)),"")</f>
        <v>-924;-155;10000;0</v>
      </c>
      <c r="G442" s="1">
        <v>1</v>
      </c>
    </row>
    <row r="443" spans="1:7">
      <c r="A443" s="1" t="str">
        <f t="shared" si="22"/>
        <v>2012106</v>
      </c>
      <c r="B443" s="1" t="str">
        <f>CONCATENATE(_xlfn.XLOOKUP(D443,[1]怪物设计!$D$77:$D$136,[1]怪物设计!$U$77:$U$136),"-",E443)</f>
        <v>老虎1-106</v>
      </c>
      <c r="D443" s="1">
        <f t="shared" si="24"/>
        <v>2012</v>
      </c>
      <c r="E443" s="1">
        <v>106</v>
      </c>
      <c r="F443" s="17" t="str">
        <f>IF(E443&gt;0,CONCATENATE(_xlfn.XLOOKUP(MOD(A443,1000),[2]怪物武器挂载坐标辅助表!A:A,[2]怪物武器挂载坐标辅助表!C:C,"错误",0)+_xlfn.XLOOKUP(ROUNDDOWN(A443/1000,0),[2]怪物武器挂载坐标辅助表!V:V,[2]怪物武器挂载坐标辅助表!Y:Y,"错误",0),";",_xlfn.XLOOKUP(MOD(A443,1000),[2]怪物武器挂载坐标辅助表!A:A,[2]怪物武器挂载坐标辅助表!D:D,"错误",0)+_xlfn.XLOOKUP(ROUNDDOWN(A443/1000,0),[2]怪物武器挂载坐标辅助表!V:V,[2]怪物武器挂载坐标辅助表!Z:Z,"错误",0),";",_xlfn.XLOOKUP(MOD(A443,1000),[2]怪物武器挂载坐标辅助表!A:A,[2]怪物武器挂载坐标辅助表!E:E,"错误",0),";",_xlfn.XLOOKUP(MOD(A443,1000),[2]怪物武器挂载坐标辅助表!A:A,[2]怪物武器挂载坐标辅助表!F:F,"错误",0)),"")</f>
        <v>-1057;-172;8000;0</v>
      </c>
      <c r="G443" s="1">
        <v>1</v>
      </c>
    </row>
    <row r="444" spans="1:7">
      <c r="A444" s="1" t="str">
        <f t="shared" si="22"/>
        <v>2012201</v>
      </c>
      <c r="B444" s="1" t="str">
        <f>CONCATENATE(_xlfn.XLOOKUP(D444,[1]怪物设计!$D$77:$D$136,[1]怪物设计!$U$77:$U$136),"-",E444)</f>
        <v>老虎1-201</v>
      </c>
      <c r="D444" s="1">
        <f t="shared" si="24"/>
        <v>2012</v>
      </c>
      <c r="E444" s="1">
        <v>201</v>
      </c>
      <c r="F444" s="17" t="str">
        <f>IF(E444&gt;0,CONCATENATE(_xlfn.XLOOKUP(MOD(A444,1000),[2]怪物武器挂载坐标辅助表!A:A,[2]怪物武器挂载坐标辅助表!C:C,"错误",0)+_xlfn.XLOOKUP(ROUNDDOWN(A444/1000,0),[2]怪物武器挂载坐标辅助表!V:V,[2]怪物武器挂载坐标辅助表!Y:Y,"错误",0),";",_xlfn.XLOOKUP(MOD(A444,1000),[2]怪物武器挂载坐标辅助表!A:A,[2]怪物武器挂载坐标辅助表!D:D,"错误",0)+_xlfn.XLOOKUP(ROUNDDOWN(A444/1000,0),[2]怪物武器挂载坐标辅助表!V:V,[2]怪物武器挂载坐标辅助表!Z:Z,"错误",0),";",_xlfn.XLOOKUP(MOD(A444,1000),[2]怪物武器挂载坐标辅助表!A:A,[2]怪物武器挂载坐标辅助表!E:E,"错误",0),";",_xlfn.XLOOKUP(MOD(A444,1000),[2]怪物武器挂载坐标辅助表!A:A,[2]怪物武器挂载坐标辅助表!F:F,"错误",0)),"")</f>
        <v>-855;-79;10000;-25</v>
      </c>
      <c r="G444" s="1">
        <v>1</v>
      </c>
    </row>
    <row r="445" spans="1:7">
      <c r="A445" s="1" t="str">
        <f t="shared" si="22"/>
        <v>2012202</v>
      </c>
      <c r="B445" s="1" t="str">
        <f>CONCATENATE(_xlfn.XLOOKUP(D445,[1]怪物设计!$D$77:$D$136,[1]怪物设计!$U$77:$U$136),"-",E445)</f>
        <v>老虎1-202</v>
      </c>
      <c r="D445" s="1">
        <f t="shared" si="24"/>
        <v>2012</v>
      </c>
      <c r="E445" s="1">
        <v>202</v>
      </c>
      <c r="F445" s="17" t="str">
        <f>IF(E445&gt;0,CONCATENATE(_xlfn.XLOOKUP(MOD(A445,1000),[2]怪物武器挂载坐标辅助表!A:A,[2]怪物武器挂载坐标辅助表!C:C,"错误",0)+_xlfn.XLOOKUP(ROUNDDOWN(A445/1000,0),[2]怪物武器挂载坐标辅助表!V:V,[2]怪物武器挂载坐标辅助表!Y:Y,"错误",0),";",_xlfn.XLOOKUP(MOD(A445,1000),[2]怪物武器挂载坐标辅助表!A:A,[2]怪物武器挂载坐标辅助表!D:D,"错误",0)+_xlfn.XLOOKUP(ROUNDDOWN(A445/1000,0),[2]怪物武器挂载坐标辅助表!V:V,[2]怪物武器挂载坐标辅助表!Z:Z,"错误",0),";",_xlfn.XLOOKUP(MOD(A445,1000),[2]怪物武器挂载坐标辅助表!A:A,[2]怪物武器挂载坐标辅助表!E:E,"错误",0),";",_xlfn.XLOOKUP(MOD(A445,1000),[2]怪物武器挂载坐标辅助表!A:A,[2]怪物武器挂载坐标辅助表!F:F,"错误",0)),"")</f>
        <v>-824;-144;10000;0</v>
      </c>
      <c r="G445" s="1">
        <v>1</v>
      </c>
    </row>
    <row r="446" spans="1:7">
      <c r="A446" s="1" t="str">
        <f t="shared" si="22"/>
        <v>2012203</v>
      </c>
      <c r="B446" s="1" t="str">
        <f>CONCATENATE(_xlfn.XLOOKUP(D446,[1]怪物设计!$D$77:$D$136,[1]怪物设计!$U$77:$U$136),"-",E446)</f>
        <v>老虎1-203</v>
      </c>
      <c r="D446" s="1">
        <f t="shared" si="24"/>
        <v>2012</v>
      </c>
      <c r="E446" s="1">
        <v>203</v>
      </c>
      <c r="F446" s="17" t="str">
        <f>IF(E446&gt;0,CONCATENATE(_xlfn.XLOOKUP(MOD(A446,1000),[2]怪物武器挂载坐标辅助表!A:A,[2]怪物武器挂载坐标辅助表!C:C,"错误",0)+_xlfn.XLOOKUP(ROUNDDOWN(A446/1000,0),[2]怪物武器挂载坐标辅助表!V:V,[2]怪物武器挂载坐标辅助表!Y:Y,"错误",0),";",_xlfn.XLOOKUP(MOD(A446,1000),[2]怪物武器挂载坐标辅助表!A:A,[2]怪物武器挂载坐标辅助表!D:D,"错误",0)+_xlfn.XLOOKUP(ROUNDDOWN(A446/1000,0),[2]怪物武器挂载坐标辅助表!V:V,[2]怪物武器挂载坐标辅助表!Z:Z,"错误",0),";",_xlfn.XLOOKUP(MOD(A446,1000),[2]怪物武器挂载坐标辅助表!A:A,[2]怪物武器挂载坐标辅助表!E:E,"错误",0),";",_xlfn.XLOOKUP(MOD(A446,1000),[2]怪物武器挂载坐标辅助表!A:A,[2]怪物武器挂载坐标辅助表!F:F,"错误",0)),"")</f>
        <v>-867;-174;10000;-10</v>
      </c>
      <c r="G446" s="1">
        <v>1</v>
      </c>
    </row>
    <row r="447" spans="1:7">
      <c r="A447" s="1" t="str">
        <f t="shared" si="22"/>
        <v>2012204</v>
      </c>
      <c r="B447" s="1" t="str">
        <f>CONCATENATE(_xlfn.XLOOKUP(D447,[1]怪物设计!$D$77:$D$136,[1]怪物设计!$U$77:$U$136),"-",E447)</f>
        <v>老虎1-204</v>
      </c>
      <c r="D447" s="1">
        <f t="shared" si="24"/>
        <v>2012</v>
      </c>
      <c r="E447" s="1">
        <v>204</v>
      </c>
      <c r="F447" s="17" t="str">
        <f>IF(E447&gt;0,CONCATENATE(_xlfn.XLOOKUP(MOD(A447,1000),[2]怪物武器挂载坐标辅助表!A:A,[2]怪物武器挂载坐标辅助表!C:C,"错误",0)+_xlfn.XLOOKUP(ROUNDDOWN(A447/1000,0),[2]怪物武器挂载坐标辅助表!V:V,[2]怪物武器挂载坐标辅助表!Y:Y,"错误",0),";",_xlfn.XLOOKUP(MOD(A447,1000),[2]怪物武器挂载坐标辅助表!A:A,[2]怪物武器挂载坐标辅助表!D:D,"错误",0)+_xlfn.XLOOKUP(ROUNDDOWN(A447/1000,0),[2]怪物武器挂载坐标辅助表!V:V,[2]怪物武器挂载坐标辅助表!Z:Z,"错误",0),";",_xlfn.XLOOKUP(MOD(A447,1000),[2]怪物武器挂载坐标辅助表!A:A,[2]怪物武器挂载坐标辅助表!E:E,"错误",0),";",_xlfn.XLOOKUP(MOD(A447,1000),[2]怪物武器挂载坐标辅助表!A:A,[2]怪物武器挂载坐标辅助表!F:F,"错误",0)),"")</f>
        <v>-854;-273;5000;0</v>
      </c>
      <c r="G447" s="1">
        <v>1</v>
      </c>
    </row>
    <row r="448" spans="1:7">
      <c r="A448" s="1" t="str">
        <f t="shared" si="22"/>
        <v>2012205</v>
      </c>
      <c r="B448" s="1" t="str">
        <f>CONCATENATE(_xlfn.XLOOKUP(D448,[1]怪物设计!$D$77:$D$136,[1]怪物设计!$U$77:$U$136),"-",E448)</f>
        <v>老虎1-205</v>
      </c>
      <c r="D448" s="1">
        <f t="shared" si="24"/>
        <v>2012</v>
      </c>
      <c r="E448" s="1">
        <v>205</v>
      </c>
      <c r="F448" s="17" t="str">
        <f>IF(E448&gt;0,CONCATENATE(_xlfn.XLOOKUP(MOD(A448,1000),[2]怪物武器挂载坐标辅助表!A:A,[2]怪物武器挂载坐标辅助表!C:C,"错误",0)+_xlfn.XLOOKUP(ROUNDDOWN(A448/1000,0),[2]怪物武器挂载坐标辅助表!V:V,[2]怪物武器挂载坐标辅助表!Y:Y,"错误",0),";",_xlfn.XLOOKUP(MOD(A448,1000),[2]怪物武器挂载坐标辅助表!A:A,[2]怪物武器挂载坐标辅助表!D:D,"错误",0)+_xlfn.XLOOKUP(ROUNDDOWN(A448/1000,0),[2]怪物武器挂载坐标辅助表!V:V,[2]怪物武器挂载坐标辅助表!Z:Z,"错误",0),";",_xlfn.XLOOKUP(MOD(A448,1000),[2]怪物武器挂载坐标辅助表!A:A,[2]怪物武器挂载坐标辅助表!E:E,"错误",0),";",_xlfn.XLOOKUP(MOD(A448,1000),[2]怪物武器挂载坐标辅助表!A:A,[2]怪物武器挂载坐标辅助表!F:F,"错误",0)),"")</f>
        <v>-858;-18;10000;-10</v>
      </c>
      <c r="G448" s="1">
        <v>1</v>
      </c>
    </row>
    <row r="449" spans="1:7">
      <c r="A449" s="1" t="str">
        <f t="shared" si="22"/>
        <v>2012206</v>
      </c>
      <c r="B449" s="1" t="str">
        <f>CONCATENATE(_xlfn.XLOOKUP(D449,[1]怪物设计!$D$77:$D$136,[1]怪物设计!$U$77:$U$136),"-",E449)</f>
        <v>老虎1-206</v>
      </c>
      <c r="D449" s="1">
        <f t="shared" si="24"/>
        <v>2012</v>
      </c>
      <c r="E449" s="1">
        <v>206</v>
      </c>
      <c r="F449" s="17" t="str">
        <f>IF(E449&gt;0,CONCATENATE(_xlfn.XLOOKUP(MOD(A449,1000),[2]怪物武器挂载坐标辅助表!A:A,[2]怪物武器挂载坐标辅助表!C:C,"错误",0)+_xlfn.XLOOKUP(ROUNDDOWN(A449/1000,0),[2]怪物武器挂载坐标辅助表!V:V,[2]怪物武器挂载坐标辅助表!Y:Y,"错误",0),";",_xlfn.XLOOKUP(MOD(A449,1000),[2]怪物武器挂载坐标辅助表!A:A,[2]怪物武器挂载坐标辅助表!D:D,"错误",0)+_xlfn.XLOOKUP(ROUNDDOWN(A449/1000,0),[2]怪物武器挂载坐标辅助表!V:V,[2]怪物武器挂载坐标辅助表!Z:Z,"错误",0),";",_xlfn.XLOOKUP(MOD(A449,1000),[2]怪物武器挂载坐标辅助表!A:A,[2]怪物武器挂载坐标辅助表!E:E,"错误",0),";",_xlfn.XLOOKUP(MOD(A449,1000),[2]怪物武器挂载坐标辅助表!A:A,[2]怪物武器挂载坐标辅助表!F:F,"错误",0)),"")</f>
        <v>-955;-204;7000;150</v>
      </c>
      <c r="G449" s="1">
        <v>1</v>
      </c>
    </row>
    <row r="450" spans="1:7">
      <c r="A450" s="1" t="str">
        <f t="shared" si="22"/>
        <v>2012207</v>
      </c>
      <c r="B450" s="1" t="str">
        <f>CONCATENATE(_xlfn.XLOOKUP(D450,[1]怪物设计!$D$77:$D$136,[1]怪物设计!$U$77:$U$136),"-",E450)</f>
        <v>老虎1-207</v>
      </c>
      <c r="D450" s="1">
        <f t="shared" si="24"/>
        <v>2012</v>
      </c>
      <c r="E450" s="1">
        <v>207</v>
      </c>
      <c r="F450" s="17" t="str">
        <f>IF(E450&gt;0,CONCATENATE(_xlfn.XLOOKUP(MOD(A450,1000),[2]怪物武器挂载坐标辅助表!A:A,[2]怪物武器挂载坐标辅助表!C:C,"错误",0)+_xlfn.XLOOKUP(ROUNDDOWN(A450/1000,0),[2]怪物武器挂载坐标辅助表!V:V,[2]怪物武器挂载坐标辅助表!Y:Y,"错误",0),";",_xlfn.XLOOKUP(MOD(A450,1000),[2]怪物武器挂载坐标辅助表!A:A,[2]怪物武器挂载坐标辅助表!D:D,"错误",0)+_xlfn.XLOOKUP(ROUNDDOWN(A450/1000,0),[2]怪物武器挂载坐标辅助表!V:V,[2]怪物武器挂载坐标辅助表!Z:Z,"错误",0),";",_xlfn.XLOOKUP(MOD(A450,1000),[2]怪物武器挂载坐标辅助表!A:A,[2]怪物武器挂载坐标辅助表!E:E,"错误",0),";",_xlfn.XLOOKUP(MOD(A450,1000),[2]怪物武器挂载坐标辅助表!A:A,[2]怪物武器挂载坐标辅助表!F:F,"错误",0)),"")</f>
        <v>-1046;-171;10000;15</v>
      </c>
      <c r="G450" s="1">
        <v>1</v>
      </c>
    </row>
    <row r="451" spans="1:7">
      <c r="A451" s="1" t="str">
        <f t="shared" si="22"/>
        <v>2012301</v>
      </c>
      <c r="B451" s="1" t="str">
        <f>CONCATENATE(_xlfn.XLOOKUP(D451,[1]怪物设计!$D$77:$D$136,[1]怪物设计!$U$77:$U$136),"-",E451)</f>
        <v>老虎1-301</v>
      </c>
      <c r="D451" s="1">
        <f t="shared" si="24"/>
        <v>2012</v>
      </c>
      <c r="E451" s="1">
        <v>301</v>
      </c>
      <c r="F451" s="17" t="str">
        <f>IF(E451&gt;0,CONCATENATE(_xlfn.XLOOKUP(MOD(A451,1000),[2]怪物武器挂载坐标辅助表!A:A,[2]怪物武器挂载坐标辅助表!C:C,"错误",0)+_xlfn.XLOOKUP(ROUNDDOWN(A451/1000,0),[2]怪物武器挂载坐标辅助表!V:V,[2]怪物武器挂载坐标辅助表!Y:Y,"错误",0),";",_xlfn.XLOOKUP(MOD(A451,1000),[2]怪物武器挂载坐标辅助表!A:A,[2]怪物武器挂载坐标辅助表!D:D,"错误",0)+_xlfn.XLOOKUP(ROUNDDOWN(A451/1000,0),[2]怪物武器挂载坐标辅助表!V:V,[2]怪物武器挂载坐标辅助表!Z:Z,"错误",0),";",_xlfn.XLOOKUP(MOD(A451,1000),[2]怪物武器挂载坐标辅助表!A:A,[2]怪物武器挂载坐标辅助表!E:E,"错误",0),";",_xlfn.XLOOKUP(MOD(A451,1000),[2]怪物武器挂载坐标辅助表!A:A,[2]怪物武器挂载坐标辅助表!F:F,"错误",0)),"")</f>
        <v>-928;-1;10000;0</v>
      </c>
      <c r="G451" s="1">
        <v>1</v>
      </c>
    </row>
    <row r="452" spans="1:7">
      <c r="A452" s="1" t="str">
        <f t="shared" si="22"/>
        <v>2012302</v>
      </c>
      <c r="B452" s="1" t="str">
        <f>CONCATENATE(_xlfn.XLOOKUP(D452,[1]怪物设计!$D$77:$D$136,[1]怪物设计!$U$77:$U$136),"-",E452)</f>
        <v>老虎1-302</v>
      </c>
      <c r="D452" s="1">
        <f t="shared" si="24"/>
        <v>2012</v>
      </c>
      <c r="E452" s="1">
        <v>302</v>
      </c>
      <c r="F452" s="17" t="str">
        <f>IF(E452&gt;0,CONCATENATE(_xlfn.XLOOKUP(MOD(A452,1000),[2]怪物武器挂载坐标辅助表!A:A,[2]怪物武器挂载坐标辅助表!C:C,"错误",0)+_xlfn.XLOOKUP(ROUNDDOWN(A452/1000,0),[2]怪物武器挂载坐标辅助表!V:V,[2]怪物武器挂载坐标辅助表!Y:Y,"错误",0),";",_xlfn.XLOOKUP(MOD(A452,1000),[2]怪物武器挂载坐标辅助表!A:A,[2]怪物武器挂载坐标辅助表!D:D,"错误",0)+_xlfn.XLOOKUP(ROUNDDOWN(A452/1000,0),[2]怪物武器挂载坐标辅助表!V:V,[2]怪物武器挂载坐标辅助表!Z:Z,"错误",0),";",_xlfn.XLOOKUP(MOD(A452,1000),[2]怪物武器挂载坐标辅助表!A:A,[2]怪物武器挂载坐标辅助表!E:E,"错误",0),";",_xlfn.XLOOKUP(MOD(A452,1000),[2]怪物武器挂载坐标辅助表!A:A,[2]怪物武器挂载坐标辅助表!F:F,"错误",0)),"")</f>
        <v>-965;-85;9000;0</v>
      </c>
      <c r="G452" s="1">
        <v>1</v>
      </c>
    </row>
    <row r="453" spans="1:7">
      <c r="A453" s="1" t="str">
        <f t="shared" si="22"/>
        <v>2012303</v>
      </c>
      <c r="B453" s="1" t="str">
        <f>CONCATENATE(_xlfn.XLOOKUP(D453,[1]怪物设计!$D$77:$D$136,[1]怪物设计!$U$77:$U$136),"-",E453)</f>
        <v>老虎1-303</v>
      </c>
      <c r="D453" s="1">
        <f t="shared" si="24"/>
        <v>2012</v>
      </c>
      <c r="E453" s="1">
        <v>303</v>
      </c>
      <c r="F453" s="17" t="str">
        <f>IF(E453&gt;0,CONCATENATE(_xlfn.XLOOKUP(MOD(A453,1000),[2]怪物武器挂载坐标辅助表!A:A,[2]怪物武器挂载坐标辅助表!C:C,"错误",0)+_xlfn.XLOOKUP(ROUNDDOWN(A453/1000,0),[2]怪物武器挂载坐标辅助表!V:V,[2]怪物武器挂载坐标辅助表!Y:Y,"错误",0),";",_xlfn.XLOOKUP(MOD(A453,1000),[2]怪物武器挂载坐标辅助表!A:A,[2]怪物武器挂载坐标辅助表!D:D,"错误",0)+_xlfn.XLOOKUP(ROUNDDOWN(A453/1000,0),[2]怪物武器挂载坐标辅助表!V:V,[2]怪物武器挂载坐标辅助表!Z:Z,"错误",0),";",_xlfn.XLOOKUP(MOD(A453,1000),[2]怪物武器挂载坐标辅助表!A:A,[2]怪物武器挂载坐标辅助表!E:E,"错误",0),";",_xlfn.XLOOKUP(MOD(A453,1000),[2]怪物武器挂载坐标辅助表!A:A,[2]怪物武器挂载坐标辅助表!F:F,"错误",0)),"")</f>
        <v>-899;-104;10000;0</v>
      </c>
      <c r="G453" s="1">
        <v>1</v>
      </c>
    </row>
    <row r="454" spans="1:7">
      <c r="A454" s="1" t="str">
        <f t="shared" si="22"/>
        <v>2012304</v>
      </c>
      <c r="B454" s="1" t="str">
        <f>CONCATENATE(_xlfn.XLOOKUP(D454,[1]怪物设计!$D$77:$D$136,[1]怪物设计!$U$77:$U$136),"-",E454)</f>
        <v>老虎1-304</v>
      </c>
      <c r="D454" s="1">
        <f t="shared" si="24"/>
        <v>2012</v>
      </c>
      <c r="E454" s="1">
        <v>304</v>
      </c>
      <c r="F454" s="17" t="str">
        <f>IF(E454&gt;0,CONCATENATE(_xlfn.XLOOKUP(MOD(A454,1000),[2]怪物武器挂载坐标辅助表!A:A,[2]怪物武器挂载坐标辅助表!C:C,"错误",0)+_xlfn.XLOOKUP(ROUNDDOWN(A454/1000,0),[2]怪物武器挂载坐标辅助表!V:V,[2]怪物武器挂载坐标辅助表!Y:Y,"错误",0),";",_xlfn.XLOOKUP(MOD(A454,1000),[2]怪物武器挂载坐标辅助表!A:A,[2]怪物武器挂载坐标辅助表!D:D,"错误",0)+_xlfn.XLOOKUP(ROUNDDOWN(A454/1000,0),[2]怪物武器挂载坐标辅助表!V:V,[2]怪物武器挂载坐标辅助表!Z:Z,"错误",0),";",_xlfn.XLOOKUP(MOD(A454,1000),[2]怪物武器挂载坐标辅助表!A:A,[2]怪物武器挂载坐标辅助表!E:E,"错误",0),";",_xlfn.XLOOKUP(MOD(A454,1000),[2]怪物武器挂载坐标辅助表!A:A,[2]怪物武器挂载坐标辅助表!F:F,"错误",0)),"")</f>
        <v>-1102;-133;10000;5</v>
      </c>
      <c r="G454" s="1">
        <v>1</v>
      </c>
    </row>
    <row r="455" spans="1:7">
      <c r="A455" s="1" t="str">
        <f t="shared" si="22"/>
        <v>2012305</v>
      </c>
      <c r="B455" s="1" t="str">
        <f>CONCATENATE(_xlfn.XLOOKUP(D455,[1]怪物设计!$D$77:$D$136,[1]怪物设计!$U$77:$U$136),"-",E455)</f>
        <v>老虎1-305</v>
      </c>
      <c r="D455" s="1">
        <f t="shared" si="24"/>
        <v>2012</v>
      </c>
      <c r="E455" s="1">
        <v>305</v>
      </c>
      <c r="F455" s="17" t="str">
        <f>IF(E455&gt;0,CONCATENATE(_xlfn.XLOOKUP(MOD(A455,1000),[2]怪物武器挂载坐标辅助表!A:A,[2]怪物武器挂载坐标辅助表!C:C,"错误",0)+_xlfn.XLOOKUP(ROUNDDOWN(A455/1000,0),[2]怪物武器挂载坐标辅助表!V:V,[2]怪物武器挂载坐标辅助表!Y:Y,"错误",0),";",_xlfn.XLOOKUP(MOD(A455,1000),[2]怪物武器挂载坐标辅助表!A:A,[2]怪物武器挂载坐标辅助表!D:D,"错误",0)+_xlfn.XLOOKUP(ROUNDDOWN(A455/1000,0),[2]怪物武器挂载坐标辅助表!V:V,[2]怪物武器挂载坐标辅助表!Z:Z,"错误",0),";",_xlfn.XLOOKUP(MOD(A455,1000),[2]怪物武器挂载坐标辅助表!A:A,[2]怪物武器挂载坐标辅助表!E:E,"错误",0),";",_xlfn.XLOOKUP(MOD(A455,1000),[2]怪物武器挂载坐标辅助表!A:A,[2]怪物武器挂载坐标辅助表!F:F,"错误",0)),"")</f>
        <v>-1055;-275;9000;-25</v>
      </c>
      <c r="G455" s="1">
        <v>1</v>
      </c>
    </row>
    <row r="456" spans="1:7">
      <c r="A456" s="1" t="str">
        <f t="shared" si="22"/>
        <v>2012401</v>
      </c>
      <c r="B456" s="1" t="str">
        <f>CONCATENATE(_xlfn.XLOOKUP(D456,[1]怪物设计!$D$77:$D$136,[1]怪物设计!$U$77:$U$136),"-",E456)</f>
        <v>老虎1-401</v>
      </c>
      <c r="D456" s="1">
        <f t="shared" si="24"/>
        <v>2012</v>
      </c>
      <c r="E456" s="1">
        <v>401</v>
      </c>
      <c r="F456" s="17" t="str">
        <f>IF(E456&gt;0,CONCATENATE(_xlfn.XLOOKUP(MOD(A456,1000),[2]怪物武器挂载坐标辅助表!A:A,[2]怪物武器挂载坐标辅助表!C:C,"错误",0)+_xlfn.XLOOKUP(ROUNDDOWN(A456/1000,0),[2]怪物武器挂载坐标辅助表!V:V,[2]怪物武器挂载坐标辅助表!Y:Y,"错误",0),";",_xlfn.XLOOKUP(MOD(A456,1000),[2]怪物武器挂载坐标辅助表!A:A,[2]怪物武器挂载坐标辅助表!D:D,"错误",0)+_xlfn.XLOOKUP(ROUNDDOWN(A456/1000,0),[2]怪物武器挂载坐标辅助表!V:V,[2]怪物武器挂载坐标辅助表!Z:Z,"错误",0),";",_xlfn.XLOOKUP(MOD(A456,1000),[2]怪物武器挂载坐标辅助表!A:A,[2]怪物武器挂载坐标辅助表!E:E,"错误",0),";",_xlfn.XLOOKUP(MOD(A456,1000),[2]怪物武器挂载坐标辅助表!A:A,[2]怪物武器挂载坐标辅助表!F:F,"错误",0)),"")</f>
        <v>-926;-257;10000;0</v>
      </c>
      <c r="G456" s="1">
        <v>1</v>
      </c>
    </row>
    <row r="457" spans="1:7">
      <c r="A457" s="1" t="str">
        <f t="shared" si="22"/>
        <v>2012402</v>
      </c>
      <c r="B457" s="1" t="str">
        <f>CONCATENATE(_xlfn.XLOOKUP(D457,[1]怪物设计!$D$77:$D$136,[1]怪物设计!$U$77:$U$136),"-",E457)</f>
        <v>老虎1-402</v>
      </c>
      <c r="D457" s="1">
        <f t="shared" si="24"/>
        <v>2012</v>
      </c>
      <c r="E457" s="1">
        <v>402</v>
      </c>
      <c r="F457" s="17" t="str">
        <f>IF(E457&gt;0,CONCATENATE(_xlfn.XLOOKUP(MOD(A457,1000),[2]怪物武器挂载坐标辅助表!A:A,[2]怪物武器挂载坐标辅助表!C:C,"错误",0)+_xlfn.XLOOKUP(ROUNDDOWN(A457/1000,0),[2]怪物武器挂载坐标辅助表!V:V,[2]怪物武器挂载坐标辅助表!Y:Y,"错误",0),";",_xlfn.XLOOKUP(MOD(A457,1000),[2]怪物武器挂载坐标辅助表!A:A,[2]怪物武器挂载坐标辅助表!D:D,"错误",0)+_xlfn.XLOOKUP(ROUNDDOWN(A457/1000,0),[2]怪物武器挂载坐标辅助表!V:V,[2]怪物武器挂载坐标辅助表!Z:Z,"错误",0),";",_xlfn.XLOOKUP(MOD(A457,1000),[2]怪物武器挂载坐标辅助表!A:A,[2]怪物武器挂载坐标辅助表!E:E,"错误",0),";",_xlfn.XLOOKUP(MOD(A457,1000),[2]怪物武器挂载坐标辅助表!A:A,[2]怪物武器挂载坐标辅助表!F:F,"错误",0)),"")</f>
        <v>-932;-251;10000;0</v>
      </c>
      <c r="G457" s="1">
        <v>1</v>
      </c>
    </row>
    <row r="458" spans="1:7">
      <c r="A458" s="1" t="str">
        <f t="shared" si="22"/>
        <v>2012403</v>
      </c>
      <c r="B458" s="1" t="str">
        <f>CONCATENATE(_xlfn.XLOOKUP(D458,[1]怪物设计!$D$77:$D$136,[1]怪物设计!$U$77:$U$136),"-",E458)</f>
        <v>老虎1-403</v>
      </c>
      <c r="D458" s="1">
        <f t="shared" si="24"/>
        <v>2012</v>
      </c>
      <c r="E458" s="1">
        <v>403</v>
      </c>
      <c r="F458" s="17" t="str">
        <f>IF(E458&gt;0,CONCATENATE(_xlfn.XLOOKUP(MOD(A458,1000),[2]怪物武器挂载坐标辅助表!A:A,[2]怪物武器挂载坐标辅助表!C:C,"错误",0)+_xlfn.XLOOKUP(ROUNDDOWN(A458/1000,0),[2]怪物武器挂载坐标辅助表!V:V,[2]怪物武器挂载坐标辅助表!Y:Y,"错误",0),";",_xlfn.XLOOKUP(MOD(A458,1000),[2]怪物武器挂载坐标辅助表!A:A,[2]怪物武器挂载坐标辅助表!D:D,"错误",0)+_xlfn.XLOOKUP(ROUNDDOWN(A458/1000,0),[2]怪物武器挂载坐标辅助表!V:V,[2]怪物武器挂载坐标辅助表!Z:Z,"错误",0),";",_xlfn.XLOOKUP(MOD(A458,1000),[2]怪物武器挂载坐标辅助表!A:A,[2]怪物武器挂载坐标辅助表!E:E,"错误",0),";",_xlfn.XLOOKUP(MOD(A458,1000),[2]怪物武器挂载坐标辅助表!A:A,[2]怪物武器挂载坐标辅助表!F:F,"错误",0)),"")</f>
        <v>-942;-244;10000;0</v>
      </c>
      <c r="G458" s="1">
        <v>1</v>
      </c>
    </row>
    <row r="459" spans="1:7">
      <c r="A459" s="1" t="str">
        <f t="shared" si="22"/>
        <v>2012404</v>
      </c>
      <c r="B459" s="1" t="str">
        <f>CONCATENATE(_xlfn.XLOOKUP(D459,[1]怪物设计!$D$77:$D$136,[1]怪物设计!$U$77:$U$136),"-",E459)</f>
        <v>老虎1-404</v>
      </c>
      <c r="D459" s="1">
        <f t="shared" si="24"/>
        <v>2012</v>
      </c>
      <c r="E459" s="1">
        <v>404</v>
      </c>
      <c r="F459" s="17" t="str">
        <f>IF(E459&gt;0,CONCATENATE(_xlfn.XLOOKUP(MOD(A459,1000),[2]怪物武器挂载坐标辅助表!A:A,[2]怪物武器挂载坐标辅助表!C:C,"错误",0)+_xlfn.XLOOKUP(ROUNDDOWN(A459/1000,0),[2]怪物武器挂载坐标辅助表!V:V,[2]怪物武器挂载坐标辅助表!Y:Y,"错误",0),";",_xlfn.XLOOKUP(MOD(A459,1000),[2]怪物武器挂载坐标辅助表!A:A,[2]怪物武器挂载坐标辅助表!D:D,"错误",0)+_xlfn.XLOOKUP(ROUNDDOWN(A459/1000,0),[2]怪物武器挂载坐标辅助表!V:V,[2]怪物武器挂载坐标辅助表!Z:Z,"错误",0),";",_xlfn.XLOOKUP(MOD(A459,1000),[2]怪物武器挂载坐标辅助表!A:A,[2]怪物武器挂载坐标辅助表!E:E,"错误",0),";",_xlfn.XLOOKUP(MOD(A459,1000),[2]怪物武器挂载坐标辅助表!A:A,[2]怪物武器挂载坐标辅助表!F:F,"错误",0)),"")</f>
        <v>-1152;-244;10000;0</v>
      </c>
      <c r="G459" s="1">
        <v>1</v>
      </c>
    </row>
    <row r="460" spans="1:7">
      <c r="A460" s="1" t="str">
        <f t="shared" si="22"/>
        <v>2012405</v>
      </c>
      <c r="B460" s="1" t="str">
        <f>CONCATENATE(_xlfn.XLOOKUP(D460,[1]怪物设计!$D$77:$D$136,[1]怪物设计!$U$77:$U$136),"-",E460)</f>
        <v>老虎1-405</v>
      </c>
      <c r="D460" s="1">
        <f t="shared" si="24"/>
        <v>2012</v>
      </c>
      <c r="E460" s="1">
        <v>405</v>
      </c>
      <c r="F460" s="17" t="str">
        <f>IF(E460&gt;0,CONCATENATE(_xlfn.XLOOKUP(MOD(A460,1000),[2]怪物武器挂载坐标辅助表!A:A,[2]怪物武器挂载坐标辅助表!C:C,"错误",0)+_xlfn.XLOOKUP(ROUNDDOWN(A460/1000,0),[2]怪物武器挂载坐标辅助表!V:V,[2]怪物武器挂载坐标辅助表!Y:Y,"错误",0),";",_xlfn.XLOOKUP(MOD(A460,1000),[2]怪物武器挂载坐标辅助表!A:A,[2]怪物武器挂载坐标辅助表!D:D,"错误",0)+_xlfn.XLOOKUP(ROUNDDOWN(A460/1000,0),[2]怪物武器挂载坐标辅助表!V:V,[2]怪物武器挂载坐标辅助表!Z:Z,"错误",0),";",_xlfn.XLOOKUP(MOD(A460,1000),[2]怪物武器挂载坐标辅助表!A:A,[2]怪物武器挂载坐标辅助表!E:E,"错误",0),";",_xlfn.XLOOKUP(MOD(A460,1000),[2]怪物武器挂载坐标辅助表!A:A,[2]怪物武器挂载坐标辅助表!F:F,"错误",0)),"")</f>
        <v>-959;-246;10000;0</v>
      </c>
      <c r="G460" s="1">
        <v>1</v>
      </c>
    </row>
    <row r="461" spans="1:7">
      <c r="A461" s="1" t="str">
        <f t="shared" si="22"/>
        <v>2012406</v>
      </c>
      <c r="B461" s="1" t="str">
        <f>CONCATENATE(_xlfn.XLOOKUP(D461,[1]怪物设计!$D$77:$D$136,[1]怪物设计!$U$77:$U$136),"-",E461)</f>
        <v>老虎1-406</v>
      </c>
      <c r="D461" s="1">
        <f t="shared" si="24"/>
        <v>2012</v>
      </c>
      <c r="E461" s="1">
        <v>406</v>
      </c>
      <c r="F461" s="17" t="str">
        <f>IF(E461&gt;0,CONCATENATE(_xlfn.XLOOKUP(MOD(A461,1000),[2]怪物武器挂载坐标辅助表!A:A,[2]怪物武器挂载坐标辅助表!C:C,"错误",0)+_xlfn.XLOOKUP(ROUNDDOWN(A461/1000,0),[2]怪物武器挂载坐标辅助表!V:V,[2]怪物武器挂载坐标辅助表!Y:Y,"错误",0),";",_xlfn.XLOOKUP(MOD(A461,1000),[2]怪物武器挂载坐标辅助表!A:A,[2]怪物武器挂载坐标辅助表!D:D,"错误",0)+_xlfn.XLOOKUP(ROUNDDOWN(A461/1000,0),[2]怪物武器挂载坐标辅助表!V:V,[2]怪物武器挂载坐标辅助表!Z:Z,"错误",0),";",_xlfn.XLOOKUP(MOD(A461,1000),[2]怪物武器挂载坐标辅助表!A:A,[2]怪物武器挂载坐标辅助表!E:E,"错误",0),";",_xlfn.XLOOKUP(MOD(A461,1000),[2]怪物武器挂载坐标辅助表!A:A,[2]怪物武器挂载坐标辅助表!F:F,"错误",0)),"")</f>
        <v>-1016;-234;8000;30</v>
      </c>
      <c r="G461" s="1">
        <v>1</v>
      </c>
    </row>
    <row r="462" spans="1:7">
      <c r="A462" s="1" t="str">
        <f t="shared" si="22"/>
        <v>2012407</v>
      </c>
      <c r="B462" s="1" t="str">
        <f>CONCATENATE(_xlfn.XLOOKUP(D462,[1]怪物设计!$D$77:$D$136,[1]怪物设计!$U$77:$U$136),"-",E462)</f>
        <v>老虎1-407</v>
      </c>
      <c r="D462" s="1">
        <f t="shared" si="24"/>
        <v>2012</v>
      </c>
      <c r="E462" s="1">
        <v>407</v>
      </c>
      <c r="F462" s="17" t="str">
        <f>IF(E462&gt;0,CONCATENATE(_xlfn.XLOOKUP(MOD(A462,1000),[2]怪物武器挂载坐标辅助表!A:A,[2]怪物武器挂载坐标辅助表!C:C,"错误",0)+_xlfn.XLOOKUP(ROUNDDOWN(A462/1000,0),[2]怪物武器挂载坐标辅助表!V:V,[2]怪物武器挂载坐标辅助表!Y:Y,"错误",0),";",_xlfn.XLOOKUP(MOD(A462,1000),[2]怪物武器挂载坐标辅助表!A:A,[2]怪物武器挂载坐标辅助表!D:D,"错误",0)+_xlfn.XLOOKUP(ROUNDDOWN(A462/1000,0),[2]怪物武器挂载坐标辅助表!V:V,[2]怪物武器挂载坐标辅助表!Z:Z,"错误",0),";",_xlfn.XLOOKUP(MOD(A462,1000),[2]怪物武器挂载坐标辅助表!A:A,[2]怪物武器挂载坐标辅助表!E:E,"错误",0),";",_xlfn.XLOOKUP(MOD(A462,1000),[2]怪物武器挂载坐标辅助表!A:A,[2]怪物武器挂载坐标辅助表!F:F,"错误",0)),"")</f>
        <v>-920;-194;10000;-5</v>
      </c>
      <c r="G462" s="1">
        <v>1</v>
      </c>
    </row>
    <row r="463" spans="1:7">
      <c r="A463" s="1" t="str">
        <f t="shared" si="22"/>
        <v>2012408</v>
      </c>
      <c r="B463" s="1" t="str">
        <f>CONCATENATE(_xlfn.XLOOKUP(D463,[1]怪物设计!$D$77:$D$136,[1]怪物设计!$U$77:$U$136),"-",E463)</f>
        <v>老虎1-408</v>
      </c>
      <c r="D463" s="1">
        <f t="shared" si="24"/>
        <v>2012</v>
      </c>
      <c r="E463" s="1">
        <v>408</v>
      </c>
      <c r="F463" s="17" t="str">
        <f>IF(E463&gt;0,CONCATENATE(_xlfn.XLOOKUP(MOD(A463,1000),[2]怪物武器挂载坐标辅助表!A:A,[2]怪物武器挂载坐标辅助表!C:C,"错误",0)+_xlfn.XLOOKUP(ROUNDDOWN(A463/1000,0),[2]怪物武器挂载坐标辅助表!V:V,[2]怪物武器挂载坐标辅助表!Y:Y,"错误",0),";",_xlfn.XLOOKUP(MOD(A463,1000),[2]怪物武器挂载坐标辅助表!A:A,[2]怪物武器挂载坐标辅助表!D:D,"错误",0)+_xlfn.XLOOKUP(ROUNDDOWN(A463/1000,0),[2]怪物武器挂载坐标辅助表!V:V,[2]怪物武器挂载坐标辅助表!Z:Z,"错误",0),";",_xlfn.XLOOKUP(MOD(A463,1000),[2]怪物武器挂载坐标辅助表!A:A,[2]怪物武器挂载坐标辅助表!E:E,"错误",0),";",_xlfn.XLOOKUP(MOD(A463,1000),[2]怪物武器挂载坐标辅助表!A:A,[2]怪物武器挂载坐标辅助表!F:F,"错误",0)),"")</f>
        <v>-827;-317;11000;-15</v>
      </c>
      <c r="G463" s="1">
        <v>1</v>
      </c>
    </row>
    <row r="464" spans="1:7">
      <c r="A464" s="1" t="str">
        <f t="shared" si="22"/>
        <v>2012409</v>
      </c>
      <c r="B464" s="1" t="str">
        <f>CONCATENATE(_xlfn.XLOOKUP(D464,[1]怪物设计!$D$77:$D$136,[1]怪物设计!$U$77:$U$136),"-",E464)</f>
        <v>老虎1-409</v>
      </c>
      <c r="D464" s="1">
        <f t="shared" si="24"/>
        <v>2012</v>
      </c>
      <c r="E464" s="1">
        <v>409</v>
      </c>
      <c r="F464" s="17" t="str">
        <f>IF(E464&gt;0,CONCATENATE(_xlfn.XLOOKUP(MOD(A464,1000),[2]怪物武器挂载坐标辅助表!A:A,[2]怪物武器挂载坐标辅助表!C:C,"错误",0)+_xlfn.XLOOKUP(ROUNDDOWN(A464/1000,0),[2]怪物武器挂载坐标辅助表!V:V,[2]怪物武器挂载坐标辅助表!Y:Y,"错误",0),";",_xlfn.XLOOKUP(MOD(A464,1000),[2]怪物武器挂载坐标辅助表!A:A,[2]怪物武器挂载坐标辅助表!D:D,"错误",0)+_xlfn.XLOOKUP(ROUNDDOWN(A464/1000,0),[2]怪物武器挂载坐标辅助表!V:V,[2]怪物武器挂载坐标辅助表!Z:Z,"错误",0),";",_xlfn.XLOOKUP(MOD(A464,1000),[2]怪物武器挂载坐标辅助表!A:A,[2]怪物武器挂载坐标辅助表!E:E,"错误",0),";",_xlfn.XLOOKUP(MOD(A464,1000),[2]怪物武器挂载坐标辅助表!A:A,[2]怪物武器挂载坐标辅助表!F:F,"错误",0)),"")</f>
        <v>-1031;-166;7500;-15</v>
      </c>
      <c r="G464" s="1">
        <v>1</v>
      </c>
    </row>
    <row r="465" spans="1:7">
      <c r="A465" s="1" t="str">
        <f t="shared" si="22"/>
        <v>2012501</v>
      </c>
      <c r="B465" s="1" t="str">
        <f>CONCATENATE(_xlfn.XLOOKUP(D465,[1]怪物设计!$D$77:$D$136,[1]怪物设计!$U$77:$U$136),"-",E465)</f>
        <v>老虎1-501</v>
      </c>
      <c r="D465" s="1">
        <f t="shared" si="24"/>
        <v>2012</v>
      </c>
      <c r="E465" s="1">
        <v>501</v>
      </c>
      <c r="F465" s="17" t="str">
        <f>IF(E465&gt;0,CONCATENATE(_xlfn.XLOOKUP(MOD(A465,1000),[2]怪物武器挂载坐标辅助表!A:A,[2]怪物武器挂载坐标辅助表!C:C,"错误",0)+_xlfn.XLOOKUP(ROUNDDOWN(A465/1000,0),[2]怪物武器挂载坐标辅助表!V:V,[2]怪物武器挂载坐标辅助表!Y:Y,"错误",0),";",_xlfn.XLOOKUP(MOD(A465,1000),[2]怪物武器挂载坐标辅助表!A:A,[2]怪物武器挂载坐标辅助表!D:D,"错误",0)+_xlfn.XLOOKUP(ROUNDDOWN(A465/1000,0),[2]怪物武器挂载坐标辅助表!V:V,[2]怪物武器挂载坐标辅助表!Z:Z,"错误",0),";",_xlfn.XLOOKUP(MOD(A465,1000),[2]怪物武器挂载坐标辅助表!A:A,[2]怪物武器挂载坐标辅助表!E:E,"错误",0),";",_xlfn.XLOOKUP(MOD(A465,1000),[2]怪物武器挂载坐标辅助表!A:A,[2]怪物武器挂载坐标辅助表!F:F,"错误",0)),"")</f>
        <v>-1006;-49;11000;45</v>
      </c>
      <c r="G465" s="1">
        <v>1</v>
      </c>
    </row>
    <row r="466" spans="1:7">
      <c r="A466" s="1" t="str">
        <f t="shared" si="22"/>
        <v>2012502</v>
      </c>
      <c r="B466" s="1" t="str">
        <f>CONCATENATE(_xlfn.XLOOKUP(D466,[1]怪物设计!$D$77:$D$136,[1]怪物设计!$U$77:$U$136),"-",E466)</f>
        <v>老虎1-502</v>
      </c>
      <c r="D466" s="1">
        <f t="shared" si="24"/>
        <v>2012</v>
      </c>
      <c r="E466" s="1">
        <v>502</v>
      </c>
      <c r="F466" s="17" t="str">
        <f>IF(E466&gt;0,CONCATENATE(_xlfn.XLOOKUP(MOD(A466,1000),[2]怪物武器挂载坐标辅助表!A:A,[2]怪物武器挂载坐标辅助表!C:C,"错误",0)+_xlfn.XLOOKUP(ROUNDDOWN(A466/1000,0),[2]怪物武器挂载坐标辅助表!V:V,[2]怪物武器挂载坐标辅助表!Y:Y,"错误",0),";",_xlfn.XLOOKUP(MOD(A466,1000),[2]怪物武器挂载坐标辅助表!A:A,[2]怪物武器挂载坐标辅助表!D:D,"错误",0)+_xlfn.XLOOKUP(ROUNDDOWN(A466/1000,0),[2]怪物武器挂载坐标辅助表!V:V,[2]怪物武器挂载坐标辅助表!Z:Z,"错误",0),";",_xlfn.XLOOKUP(MOD(A466,1000),[2]怪物武器挂载坐标辅助表!A:A,[2]怪物武器挂载坐标辅助表!E:E,"错误",0),";",_xlfn.XLOOKUP(MOD(A466,1000),[2]怪物武器挂载坐标辅助表!A:A,[2]怪物武器挂载坐标辅助表!F:F,"错误",0)),"")</f>
        <v>-1026;-166;8500;0</v>
      </c>
      <c r="G466" s="1">
        <v>1</v>
      </c>
    </row>
    <row r="467" spans="1:7">
      <c r="A467" s="1" t="str">
        <f t="shared" si="22"/>
        <v>2012503</v>
      </c>
      <c r="B467" s="1" t="str">
        <f>CONCATENATE(_xlfn.XLOOKUP(D467,[1]怪物设计!$D$77:$D$136,[1]怪物设计!$U$77:$U$136),"-",E467)</f>
        <v>老虎1-503</v>
      </c>
      <c r="D467" s="1">
        <f t="shared" si="24"/>
        <v>2012</v>
      </c>
      <c r="E467" s="1">
        <v>503</v>
      </c>
      <c r="F467" s="17" t="str">
        <f>IF(E467&gt;0,CONCATENATE(_xlfn.XLOOKUP(MOD(A467,1000),[2]怪物武器挂载坐标辅助表!A:A,[2]怪物武器挂载坐标辅助表!C:C,"错误",0)+_xlfn.XLOOKUP(ROUNDDOWN(A467/1000,0),[2]怪物武器挂载坐标辅助表!V:V,[2]怪物武器挂载坐标辅助表!Y:Y,"错误",0),";",_xlfn.XLOOKUP(MOD(A467,1000),[2]怪物武器挂载坐标辅助表!A:A,[2]怪物武器挂载坐标辅助表!D:D,"错误",0)+_xlfn.XLOOKUP(ROUNDDOWN(A467/1000,0),[2]怪物武器挂载坐标辅助表!V:V,[2]怪物武器挂载坐标辅助表!Z:Z,"错误",0),";",_xlfn.XLOOKUP(MOD(A467,1000),[2]怪物武器挂载坐标辅助表!A:A,[2]怪物武器挂载坐标辅助表!E:E,"错误",0),";",_xlfn.XLOOKUP(MOD(A467,1000),[2]怪物武器挂载坐标辅助表!A:A,[2]怪物武器挂载坐标辅助表!F:F,"错误",0)),"")</f>
        <v>-1098;-217;10000;-15</v>
      </c>
      <c r="G467" s="1">
        <v>1</v>
      </c>
    </row>
    <row r="468" spans="1:7">
      <c r="A468" s="1" t="str">
        <f>CONCATENATE(D468,E468)</f>
        <v>2012504</v>
      </c>
      <c r="B468" s="1" t="str">
        <f>CONCATENATE(_xlfn.XLOOKUP(D468,[1]怪物设计!$D$77:$D$136,[1]怪物设计!$U$77:$U$136),"-",E468)</f>
        <v>老虎1-504</v>
      </c>
      <c r="D468" s="1">
        <f t="shared" si="24"/>
        <v>2012</v>
      </c>
      <c r="E468" s="1">
        <v>504</v>
      </c>
      <c r="F468" s="17" t="str">
        <f>IF(E468&gt;0,CONCATENATE(_xlfn.XLOOKUP(MOD(A468,1000),[2]怪物武器挂载坐标辅助表!A:A,[2]怪物武器挂载坐标辅助表!C:C,"错误",0)+_xlfn.XLOOKUP(ROUNDDOWN(A468/1000,0),[2]怪物武器挂载坐标辅助表!V:V,[2]怪物武器挂载坐标辅助表!Y:Y,"错误",0),";",_xlfn.XLOOKUP(MOD(A468,1000),[2]怪物武器挂载坐标辅助表!A:A,[2]怪物武器挂载坐标辅助表!D:D,"错误",0)+_xlfn.XLOOKUP(ROUNDDOWN(A468/1000,0),[2]怪物武器挂载坐标辅助表!V:V,[2]怪物武器挂载坐标辅助表!Z:Z,"错误",0),";",_xlfn.XLOOKUP(MOD(A468,1000),[2]怪物武器挂载坐标辅助表!A:A,[2]怪物武器挂载坐标辅助表!E:E,"错误",0),";",_xlfn.XLOOKUP(MOD(A468,1000),[2]怪物武器挂载坐标辅助表!A:A,[2]怪物武器挂载坐标辅助表!F:F,"错误",0)),"")</f>
        <v>-990;-261;9000;-10</v>
      </c>
      <c r="G468" s="1">
        <v>1</v>
      </c>
    </row>
    <row r="469" spans="1:7">
      <c r="A469" s="1" t="str">
        <f>CONCATENATE(D469,E469)</f>
        <v>2012505</v>
      </c>
      <c r="B469" s="1" t="str">
        <f>CONCATENATE(_xlfn.XLOOKUP(D469,[1]怪物设计!$D$77:$D$136,[1]怪物设计!$U$77:$U$136),"-",E469)</f>
        <v>老虎1-505</v>
      </c>
      <c r="D469" s="1">
        <f t="shared" si="24"/>
        <v>2012</v>
      </c>
      <c r="E469" s="1">
        <v>505</v>
      </c>
      <c r="F469" s="17" t="str">
        <f>IF(E469&gt;0,CONCATENATE(_xlfn.XLOOKUP(MOD(A469,1000),[2]怪物武器挂载坐标辅助表!A:A,[2]怪物武器挂载坐标辅助表!C:C,"错误",0)+_xlfn.XLOOKUP(ROUNDDOWN(A469/1000,0),[2]怪物武器挂载坐标辅助表!V:V,[2]怪物武器挂载坐标辅助表!Y:Y,"错误",0),";",_xlfn.XLOOKUP(MOD(A469,1000),[2]怪物武器挂载坐标辅助表!A:A,[2]怪物武器挂载坐标辅助表!D:D,"错误",0)+_xlfn.XLOOKUP(ROUNDDOWN(A469/1000,0),[2]怪物武器挂载坐标辅助表!V:V,[2]怪物武器挂载坐标辅助表!Z:Z,"错误",0),";",_xlfn.XLOOKUP(MOD(A469,1000),[2]怪物武器挂载坐标辅助表!A:A,[2]怪物武器挂载坐标辅助表!E:E,"错误",0),";",_xlfn.XLOOKUP(MOD(A469,1000),[2]怪物武器挂载坐标辅助表!A:A,[2]怪物武器挂载坐标辅助表!F:F,"错误",0)),"")</f>
        <v>-1097;-265;10000;-5</v>
      </c>
      <c r="G469" s="1">
        <v>1</v>
      </c>
    </row>
    <row r="470" spans="1:7">
      <c r="A470" s="1" t="str">
        <f>CONCATENATE(D470,E470)</f>
        <v>2012506</v>
      </c>
      <c r="B470" s="1" t="str">
        <f>CONCATENATE(_xlfn.XLOOKUP(D470,[1]怪物设计!$D$77:$D$136,[1]怪物设计!$U$77:$U$136),"-",E470)</f>
        <v>老虎1-506</v>
      </c>
      <c r="D470" s="1">
        <f t="shared" si="24"/>
        <v>2012</v>
      </c>
      <c r="E470" s="1">
        <v>506</v>
      </c>
      <c r="F470" s="17" t="str">
        <f>IF(E470&gt;0,CONCATENATE(_xlfn.XLOOKUP(MOD(A470,1000),[2]怪物武器挂载坐标辅助表!A:A,[2]怪物武器挂载坐标辅助表!C:C,"错误",0)+_xlfn.XLOOKUP(ROUNDDOWN(A470/1000,0),[2]怪物武器挂载坐标辅助表!V:V,[2]怪物武器挂载坐标辅助表!Y:Y,"错误",0),";",_xlfn.XLOOKUP(MOD(A470,1000),[2]怪物武器挂载坐标辅助表!A:A,[2]怪物武器挂载坐标辅助表!D:D,"错误",0)+_xlfn.XLOOKUP(ROUNDDOWN(A470/1000,0),[2]怪物武器挂载坐标辅助表!V:V,[2]怪物武器挂载坐标辅助表!Z:Z,"错误",0),";",_xlfn.XLOOKUP(MOD(A470,1000),[2]怪物武器挂载坐标辅助表!A:A,[2]怪物武器挂载坐标辅助表!E:E,"错误",0),";",_xlfn.XLOOKUP(MOD(A470,1000),[2]怪物武器挂载坐标辅助表!A:A,[2]怪物武器挂载坐标辅助表!F:F,"错误",0)),"")</f>
        <v>-831;-211;8000;0</v>
      </c>
      <c r="G470" s="1">
        <v>1</v>
      </c>
    </row>
    <row r="471" spans="1:7">
      <c r="A471" s="1" t="str">
        <f>CONCATENATE(D471,E471)</f>
        <v>2012507</v>
      </c>
      <c r="B471" s="1" t="str">
        <f>CONCATENATE(_xlfn.XLOOKUP(D471,[1]怪物设计!$D$77:$D$136,[1]怪物设计!$U$77:$U$136),"-",E471)</f>
        <v>老虎1-507</v>
      </c>
      <c r="D471" s="1">
        <f t="shared" si="24"/>
        <v>2012</v>
      </c>
      <c r="E471" s="1">
        <v>507</v>
      </c>
      <c r="F471" s="17" t="str">
        <f>IF(E471&gt;0,CONCATENATE(_xlfn.XLOOKUP(MOD(A471,1000),[2]怪物武器挂载坐标辅助表!A:A,[2]怪物武器挂载坐标辅助表!C:C,"错误",0)+_xlfn.XLOOKUP(ROUNDDOWN(A471/1000,0),[2]怪物武器挂载坐标辅助表!V:V,[2]怪物武器挂载坐标辅助表!Y:Y,"错误",0),";",_xlfn.XLOOKUP(MOD(A471,1000),[2]怪物武器挂载坐标辅助表!A:A,[2]怪物武器挂载坐标辅助表!D:D,"错误",0)+_xlfn.XLOOKUP(ROUNDDOWN(A471/1000,0),[2]怪物武器挂载坐标辅助表!V:V,[2]怪物武器挂载坐标辅助表!Z:Z,"错误",0),";",_xlfn.XLOOKUP(MOD(A471,1000),[2]怪物武器挂载坐标辅助表!A:A,[2]怪物武器挂载坐标辅助表!E:E,"错误",0),";",_xlfn.XLOOKUP(MOD(A471,1000),[2]怪物武器挂载坐标辅助表!A:A,[2]怪物武器挂载坐标辅助表!F:F,"错误",0)),"")</f>
        <v>-931;-230;10000;5</v>
      </c>
      <c r="G471" s="1">
        <v>1</v>
      </c>
    </row>
    <row r="472" spans="1:7">
      <c r="A472" s="1" t="str">
        <f t="shared" ref="A472:A535" si="25">CONCATENATE(D472,E472)</f>
        <v>2021101</v>
      </c>
      <c r="B472" s="1" t="str">
        <f>CONCATENATE(_xlfn.XLOOKUP(D472,[1]怪物设计!$D$77:$D$136,[1]怪物设计!$U$77:$U$136),"-",E472)</f>
        <v>老虎2-101</v>
      </c>
      <c r="D472" s="1">
        <v>2021</v>
      </c>
      <c r="E472" s="1">
        <v>101</v>
      </c>
      <c r="F472" s="17" t="str">
        <f>IF(E472&gt;0,CONCATENATE(_xlfn.XLOOKUP(MOD(A472,1000),[2]怪物武器挂载坐标辅助表!A:A,[2]怪物武器挂载坐标辅助表!C:C,"错误",0)+_xlfn.XLOOKUP(ROUNDDOWN(A472/1000,0),[2]怪物武器挂载坐标辅助表!V:V,[2]怪物武器挂载坐标辅助表!Y:Y,"错误",0),";",_xlfn.XLOOKUP(MOD(A472,1000),[2]怪物武器挂载坐标辅助表!A:A,[2]怪物武器挂载坐标辅助表!D:D,"错误",0)+_xlfn.XLOOKUP(ROUNDDOWN(A472/1000,0),[2]怪物武器挂载坐标辅助表!V:V,[2]怪物武器挂载坐标辅助表!Z:Z,"错误",0),";",_xlfn.XLOOKUP(MOD(A472,1000),[2]怪物武器挂载坐标辅助表!A:A,[2]怪物武器挂载坐标辅助表!E:E,"错误",0),";",_xlfn.XLOOKUP(MOD(A472,1000),[2]怪物武器挂载坐标辅助表!A:A,[2]怪物武器挂载坐标辅助表!F:F,"错误",0)),"")</f>
        <v>-1019;-123;11000;0</v>
      </c>
      <c r="G472" s="1">
        <v>1</v>
      </c>
    </row>
    <row r="473" spans="1:7">
      <c r="A473" s="1" t="str">
        <f t="shared" si="25"/>
        <v>2021102</v>
      </c>
      <c r="B473" s="1" t="str">
        <f>CONCATENATE(_xlfn.XLOOKUP(D473,[1]怪物设计!$D$77:$D$136,[1]怪物设计!$U$77:$U$136),"-",E473)</f>
        <v>老虎2-102</v>
      </c>
      <c r="D473" s="1">
        <f t="shared" ref="D473:D505" si="26">D472</f>
        <v>2021</v>
      </c>
      <c r="E473" s="1">
        <v>102</v>
      </c>
      <c r="F473" s="17" t="str">
        <f>IF(E473&gt;0,CONCATENATE(_xlfn.XLOOKUP(MOD(A473,1000),[2]怪物武器挂载坐标辅助表!A:A,[2]怪物武器挂载坐标辅助表!C:C,"错误",0)+_xlfn.XLOOKUP(ROUNDDOWN(A473/1000,0),[2]怪物武器挂载坐标辅助表!V:V,[2]怪物武器挂载坐标辅助表!Y:Y,"错误",0),";",_xlfn.XLOOKUP(MOD(A473,1000),[2]怪物武器挂载坐标辅助表!A:A,[2]怪物武器挂载坐标辅助表!D:D,"错误",0)+_xlfn.XLOOKUP(ROUNDDOWN(A473/1000,0),[2]怪物武器挂载坐标辅助表!V:V,[2]怪物武器挂载坐标辅助表!Z:Z,"错误",0),";",_xlfn.XLOOKUP(MOD(A473,1000),[2]怪物武器挂载坐标辅助表!A:A,[2]怪物武器挂载坐标辅助表!E:E,"错误",0),";",_xlfn.XLOOKUP(MOD(A473,1000),[2]怪物武器挂载坐标辅助表!A:A,[2]怪物武器挂载坐标辅助表!F:F,"错误",0)),"")</f>
        <v>-882;-138;11000;-10</v>
      </c>
      <c r="G473" s="1">
        <v>1</v>
      </c>
    </row>
    <row r="474" spans="1:7">
      <c r="A474" s="1" t="str">
        <f t="shared" si="25"/>
        <v>2021103</v>
      </c>
      <c r="B474" s="1" t="str">
        <f>CONCATENATE(_xlfn.XLOOKUP(D474,[1]怪物设计!$D$77:$D$136,[1]怪物设计!$U$77:$U$136),"-",E474)</f>
        <v>老虎2-103</v>
      </c>
      <c r="D474" s="1">
        <f t="shared" si="26"/>
        <v>2021</v>
      </c>
      <c r="E474" s="1">
        <v>103</v>
      </c>
      <c r="F474" s="17" t="str">
        <f>IF(E474&gt;0,CONCATENATE(_xlfn.XLOOKUP(MOD(A474,1000),[2]怪物武器挂载坐标辅助表!A:A,[2]怪物武器挂载坐标辅助表!C:C,"错误",0)+_xlfn.XLOOKUP(ROUNDDOWN(A474/1000,0),[2]怪物武器挂载坐标辅助表!V:V,[2]怪物武器挂载坐标辅助表!Y:Y,"错误",0),";",_xlfn.XLOOKUP(MOD(A474,1000),[2]怪物武器挂载坐标辅助表!A:A,[2]怪物武器挂载坐标辅助表!D:D,"错误",0)+_xlfn.XLOOKUP(ROUNDDOWN(A474/1000,0),[2]怪物武器挂载坐标辅助表!V:V,[2]怪物武器挂载坐标辅助表!Z:Z,"错误",0),";",_xlfn.XLOOKUP(MOD(A474,1000),[2]怪物武器挂载坐标辅助表!A:A,[2]怪物武器挂载坐标辅助表!E:E,"错误",0),";",_xlfn.XLOOKUP(MOD(A474,1000),[2]怪物武器挂载坐标辅助表!A:A,[2]怪物武器挂载坐标辅助表!F:F,"错误",0)),"")</f>
        <v>-1079;-225;10000;-10</v>
      </c>
      <c r="G474" s="1">
        <v>1</v>
      </c>
    </row>
    <row r="475" spans="1:7">
      <c r="A475" s="1" t="str">
        <f t="shared" si="25"/>
        <v>2021104</v>
      </c>
      <c r="B475" s="1" t="str">
        <f>CONCATENATE(_xlfn.XLOOKUP(D475,[1]怪物设计!$D$77:$D$136,[1]怪物设计!$U$77:$U$136),"-",E475)</f>
        <v>老虎2-104</v>
      </c>
      <c r="D475" s="1">
        <f t="shared" si="26"/>
        <v>2021</v>
      </c>
      <c r="E475" s="1">
        <v>104</v>
      </c>
      <c r="F475" s="17" t="str">
        <f>IF(E475&gt;0,CONCATENATE(_xlfn.XLOOKUP(MOD(A475,1000),[2]怪物武器挂载坐标辅助表!A:A,[2]怪物武器挂载坐标辅助表!C:C,"错误",0)+_xlfn.XLOOKUP(ROUNDDOWN(A475/1000,0),[2]怪物武器挂载坐标辅助表!V:V,[2]怪物武器挂载坐标辅助表!Y:Y,"错误",0),";",_xlfn.XLOOKUP(MOD(A475,1000),[2]怪物武器挂载坐标辅助表!A:A,[2]怪物武器挂载坐标辅助表!D:D,"错误",0)+_xlfn.XLOOKUP(ROUNDDOWN(A475/1000,0),[2]怪物武器挂载坐标辅助表!V:V,[2]怪物武器挂载坐标辅助表!Z:Z,"错误",0),";",_xlfn.XLOOKUP(MOD(A475,1000),[2]怪物武器挂载坐标辅助表!A:A,[2]怪物武器挂载坐标辅助表!E:E,"错误",0),";",_xlfn.XLOOKUP(MOD(A475,1000),[2]怪物武器挂载坐标辅助表!A:A,[2]怪物武器挂载坐标辅助表!F:F,"错误",0)),"")</f>
        <v>-1023;-126;11000;0</v>
      </c>
      <c r="G475" s="1">
        <v>1</v>
      </c>
    </row>
    <row r="476" spans="1:7">
      <c r="A476" s="1" t="str">
        <f t="shared" si="25"/>
        <v>2021105</v>
      </c>
      <c r="B476" s="1" t="str">
        <f>CONCATENATE(_xlfn.XLOOKUP(D476,[1]怪物设计!$D$77:$D$136,[1]怪物设计!$U$77:$U$136),"-",E476)</f>
        <v>老虎2-105</v>
      </c>
      <c r="D476" s="1">
        <f t="shared" si="26"/>
        <v>2021</v>
      </c>
      <c r="E476" s="1">
        <v>105</v>
      </c>
      <c r="F476" s="17" t="str">
        <f>IF(E476&gt;0,CONCATENATE(_xlfn.XLOOKUP(MOD(A476,1000),[2]怪物武器挂载坐标辅助表!A:A,[2]怪物武器挂载坐标辅助表!C:C,"错误",0)+_xlfn.XLOOKUP(ROUNDDOWN(A476/1000,0),[2]怪物武器挂载坐标辅助表!V:V,[2]怪物武器挂载坐标辅助表!Y:Y,"错误",0),";",_xlfn.XLOOKUP(MOD(A476,1000),[2]怪物武器挂载坐标辅助表!A:A,[2]怪物武器挂载坐标辅助表!D:D,"错误",0)+_xlfn.XLOOKUP(ROUNDDOWN(A476/1000,0),[2]怪物武器挂载坐标辅助表!V:V,[2]怪物武器挂载坐标辅助表!Z:Z,"错误",0),";",_xlfn.XLOOKUP(MOD(A476,1000),[2]怪物武器挂载坐标辅助表!A:A,[2]怪物武器挂载坐标辅助表!E:E,"错误",0),";",_xlfn.XLOOKUP(MOD(A476,1000),[2]怪物武器挂载坐标辅助表!A:A,[2]怪物武器挂载坐标辅助表!F:F,"错误",0)),"")</f>
        <v>-924;-155;10000;0</v>
      </c>
      <c r="G476" s="1">
        <v>1</v>
      </c>
    </row>
    <row r="477" spans="1:7">
      <c r="A477" s="1" t="str">
        <f t="shared" si="25"/>
        <v>2021106</v>
      </c>
      <c r="B477" s="1" t="str">
        <f>CONCATENATE(_xlfn.XLOOKUP(D477,[1]怪物设计!$D$77:$D$136,[1]怪物设计!$U$77:$U$136),"-",E477)</f>
        <v>老虎2-106</v>
      </c>
      <c r="D477" s="1">
        <f t="shared" si="26"/>
        <v>2021</v>
      </c>
      <c r="E477" s="1">
        <v>106</v>
      </c>
      <c r="F477" s="17" t="str">
        <f>IF(E477&gt;0,CONCATENATE(_xlfn.XLOOKUP(MOD(A477,1000),[2]怪物武器挂载坐标辅助表!A:A,[2]怪物武器挂载坐标辅助表!C:C,"错误",0)+_xlfn.XLOOKUP(ROUNDDOWN(A477/1000,0),[2]怪物武器挂载坐标辅助表!V:V,[2]怪物武器挂载坐标辅助表!Y:Y,"错误",0),";",_xlfn.XLOOKUP(MOD(A477,1000),[2]怪物武器挂载坐标辅助表!A:A,[2]怪物武器挂载坐标辅助表!D:D,"错误",0)+_xlfn.XLOOKUP(ROUNDDOWN(A477/1000,0),[2]怪物武器挂载坐标辅助表!V:V,[2]怪物武器挂载坐标辅助表!Z:Z,"错误",0),";",_xlfn.XLOOKUP(MOD(A477,1000),[2]怪物武器挂载坐标辅助表!A:A,[2]怪物武器挂载坐标辅助表!E:E,"错误",0),";",_xlfn.XLOOKUP(MOD(A477,1000),[2]怪物武器挂载坐标辅助表!A:A,[2]怪物武器挂载坐标辅助表!F:F,"错误",0)),"")</f>
        <v>-1057;-172;8000;0</v>
      </c>
      <c r="G477" s="1">
        <v>1</v>
      </c>
    </row>
    <row r="478" spans="1:7">
      <c r="A478" s="1" t="str">
        <f t="shared" si="25"/>
        <v>2021201</v>
      </c>
      <c r="B478" s="1" t="str">
        <f>CONCATENATE(_xlfn.XLOOKUP(D478,[1]怪物设计!$D$77:$D$136,[1]怪物设计!$U$77:$U$136),"-",E478)</f>
        <v>老虎2-201</v>
      </c>
      <c r="D478" s="1">
        <f t="shared" si="26"/>
        <v>2021</v>
      </c>
      <c r="E478" s="1">
        <v>201</v>
      </c>
      <c r="F478" s="17" t="str">
        <f>IF(E478&gt;0,CONCATENATE(_xlfn.XLOOKUP(MOD(A478,1000),[2]怪物武器挂载坐标辅助表!A:A,[2]怪物武器挂载坐标辅助表!C:C,"错误",0)+_xlfn.XLOOKUP(ROUNDDOWN(A478/1000,0),[2]怪物武器挂载坐标辅助表!V:V,[2]怪物武器挂载坐标辅助表!Y:Y,"错误",0),";",_xlfn.XLOOKUP(MOD(A478,1000),[2]怪物武器挂载坐标辅助表!A:A,[2]怪物武器挂载坐标辅助表!D:D,"错误",0)+_xlfn.XLOOKUP(ROUNDDOWN(A478/1000,0),[2]怪物武器挂载坐标辅助表!V:V,[2]怪物武器挂载坐标辅助表!Z:Z,"错误",0),";",_xlfn.XLOOKUP(MOD(A478,1000),[2]怪物武器挂载坐标辅助表!A:A,[2]怪物武器挂载坐标辅助表!E:E,"错误",0),";",_xlfn.XLOOKUP(MOD(A478,1000),[2]怪物武器挂载坐标辅助表!A:A,[2]怪物武器挂载坐标辅助表!F:F,"错误",0)),"")</f>
        <v>-855;-79;10000;-25</v>
      </c>
      <c r="G478" s="1">
        <v>1</v>
      </c>
    </row>
    <row r="479" spans="1:7">
      <c r="A479" s="1" t="str">
        <f t="shared" si="25"/>
        <v>2021202</v>
      </c>
      <c r="B479" s="1" t="str">
        <f>CONCATENATE(_xlfn.XLOOKUP(D479,[1]怪物设计!$D$77:$D$136,[1]怪物设计!$U$77:$U$136),"-",E479)</f>
        <v>老虎2-202</v>
      </c>
      <c r="D479" s="1">
        <f t="shared" si="26"/>
        <v>2021</v>
      </c>
      <c r="E479" s="1">
        <v>202</v>
      </c>
      <c r="F479" s="17" t="str">
        <f>IF(E479&gt;0,CONCATENATE(_xlfn.XLOOKUP(MOD(A479,1000),[2]怪物武器挂载坐标辅助表!A:A,[2]怪物武器挂载坐标辅助表!C:C,"错误",0)+_xlfn.XLOOKUP(ROUNDDOWN(A479/1000,0),[2]怪物武器挂载坐标辅助表!V:V,[2]怪物武器挂载坐标辅助表!Y:Y,"错误",0),";",_xlfn.XLOOKUP(MOD(A479,1000),[2]怪物武器挂载坐标辅助表!A:A,[2]怪物武器挂载坐标辅助表!D:D,"错误",0)+_xlfn.XLOOKUP(ROUNDDOWN(A479/1000,0),[2]怪物武器挂载坐标辅助表!V:V,[2]怪物武器挂载坐标辅助表!Z:Z,"错误",0),";",_xlfn.XLOOKUP(MOD(A479,1000),[2]怪物武器挂载坐标辅助表!A:A,[2]怪物武器挂载坐标辅助表!E:E,"错误",0),";",_xlfn.XLOOKUP(MOD(A479,1000),[2]怪物武器挂载坐标辅助表!A:A,[2]怪物武器挂载坐标辅助表!F:F,"错误",0)),"")</f>
        <v>-824;-144;10000;0</v>
      </c>
      <c r="G479" s="1">
        <v>1</v>
      </c>
    </row>
    <row r="480" spans="1:7">
      <c r="A480" s="1" t="str">
        <f t="shared" si="25"/>
        <v>2021203</v>
      </c>
      <c r="B480" s="1" t="str">
        <f>CONCATENATE(_xlfn.XLOOKUP(D480,[1]怪物设计!$D$77:$D$136,[1]怪物设计!$U$77:$U$136),"-",E480)</f>
        <v>老虎2-203</v>
      </c>
      <c r="D480" s="1">
        <f t="shared" si="26"/>
        <v>2021</v>
      </c>
      <c r="E480" s="1">
        <v>203</v>
      </c>
      <c r="F480" s="17" t="str">
        <f>IF(E480&gt;0,CONCATENATE(_xlfn.XLOOKUP(MOD(A480,1000),[2]怪物武器挂载坐标辅助表!A:A,[2]怪物武器挂载坐标辅助表!C:C,"错误",0)+_xlfn.XLOOKUP(ROUNDDOWN(A480/1000,0),[2]怪物武器挂载坐标辅助表!V:V,[2]怪物武器挂载坐标辅助表!Y:Y,"错误",0),";",_xlfn.XLOOKUP(MOD(A480,1000),[2]怪物武器挂载坐标辅助表!A:A,[2]怪物武器挂载坐标辅助表!D:D,"错误",0)+_xlfn.XLOOKUP(ROUNDDOWN(A480/1000,0),[2]怪物武器挂载坐标辅助表!V:V,[2]怪物武器挂载坐标辅助表!Z:Z,"错误",0),";",_xlfn.XLOOKUP(MOD(A480,1000),[2]怪物武器挂载坐标辅助表!A:A,[2]怪物武器挂载坐标辅助表!E:E,"错误",0),";",_xlfn.XLOOKUP(MOD(A480,1000),[2]怪物武器挂载坐标辅助表!A:A,[2]怪物武器挂载坐标辅助表!F:F,"错误",0)),"")</f>
        <v>-867;-174;10000;-10</v>
      </c>
      <c r="G480" s="1">
        <v>1</v>
      </c>
    </row>
    <row r="481" spans="1:7">
      <c r="A481" s="1" t="str">
        <f t="shared" si="25"/>
        <v>2021204</v>
      </c>
      <c r="B481" s="1" t="str">
        <f>CONCATENATE(_xlfn.XLOOKUP(D481,[1]怪物设计!$D$77:$D$136,[1]怪物设计!$U$77:$U$136),"-",E481)</f>
        <v>老虎2-204</v>
      </c>
      <c r="D481" s="1">
        <f t="shared" si="26"/>
        <v>2021</v>
      </c>
      <c r="E481" s="1">
        <v>204</v>
      </c>
      <c r="F481" s="17" t="str">
        <f>IF(E481&gt;0,CONCATENATE(_xlfn.XLOOKUP(MOD(A481,1000),[2]怪物武器挂载坐标辅助表!A:A,[2]怪物武器挂载坐标辅助表!C:C,"错误",0)+_xlfn.XLOOKUP(ROUNDDOWN(A481/1000,0),[2]怪物武器挂载坐标辅助表!V:V,[2]怪物武器挂载坐标辅助表!Y:Y,"错误",0),";",_xlfn.XLOOKUP(MOD(A481,1000),[2]怪物武器挂载坐标辅助表!A:A,[2]怪物武器挂载坐标辅助表!D:D,"错误",0)+_xlfn.XLOOKUP(ROUNDDOWN(A481/1000,0),[2]怪物武器挂载坐标辅助表!V:V,[2]怪物武器挂载坐标辅助表!Z:Z,"错误",0),";",_xlfn.XLOOKUP(MOD(A481,1000),[2]怪物武器挂载坐标辅助表!A:A,[2]怪物武器挂载坐标辅助表!E:E,"错误",0),";",_xlfn.XLOOKUP(MOD(A481,1000),[2]怪物武器挂载坐标辅助表!A:A,[2]怪物武器挂载坐标辅助表!F:F,"错误",0)),"")</f>
        <v>-854;-273;5000;0</v>
      </c>
      <c r="G481" s="1">
        <v>1</v>
      </c>
    </row>
    <row r="482" spans="1:7">
      <c r="A482" s="1" t="str">
        <f t="shared" si="25"/>
        <v>2021205</v>
      </c>
      <c r="B482" s="1" t="str">
        <f>CONCATENATE(_xlfn.XLOOKUP(D482,[1]怪物设计!$D$77:$D$136,[1]怪物设计!$U$77:$U$136),"-",E482)</f>
        <v>老虎2-205</v>
      </c>
      <c r="D482" s="1">
        <f t="shared" si="26"/>
        <v>2021</v>
      </c>
      <c r="E482" s="1">
        <v>205</v>
      </c>
      <c r="F482" s="17" t="str">
        <f>IF(E482&gt;0,CONCATENATE(_xlfn.XLOOKUP(MOD(A482,1000),[2]怪物武器挂载坐标辅助表!A:A,[2]怪物武器挂载坐标辅助表!C:C,"错误",0)+_xlfn.XLOOKUP(ROUNDDOWN(A482/1000,0),[2]怪物武器挂载坐标辅助表!V:V,[2]怪物武器挂载坐标辅助表!Y:Y,"错误",0),";",_xlfn.XLOOKUP(MOD(A482,1000),[2]怪物武器挂载坐标辅助表!A:A,[2]怪物武器挂载坐标辅助表!D:D,"错误",0)+_xlfn.XLOOKUP(ROUNDDOWN(A482/1000,0),[2]怪物武器挂载坐标辅助表!V:V,[2]怪物武器挂载坐标辅助表!Z:Z,"错误",0),";",_xlfn.XLOOKUP(MOD(A482,1000),[2]怪物武器挂载坐标辅助表!A:A,[2]怪物武器挂载坐标辅助表!E:E,"错误",0),";",_xlfn.XLOOKUP(MOD(A482,1000),[2]怪物武器挂载坐标辅助表!A:A,[2]怪物武器挂载坐标辅助表!F:F,"错误",0)),"")</f>
        <v>-858;-18;10000;-10</v>
      </c>
      <c r="G482" s="1">
        <v>1</v>
      </c>
    </row>
    <row r="483" spans="1:7">
      <c r="A483" s="1" t="str">
        <f t="shared" si="25"/>
        <v>2021206</v>
      </c>
      <c r="B483" s="1" t="str">
        <f>CONCATENATE(_xlfn.XLOOKUP(D483,[1]怪物设计!$D$77:$D$136,[1]怪物设计!$U$77:$U$136),"-",E483)</f>
        <v>老虎2-206</v>
      </c>
      <c r="D483" s="1">
        <f t="shared" si="26"/>
        <v>2021</v>
      </c>
      <c r="E483" s="1">
        <v>206</v>
      </c>
      <c r="F483" s="17" t="str">
        <f>IF(E483&gt;0,CONCATENATE(_xlfn.XLOOKUP(MOD(A483,1000),[2]怪物武器挂载坐标辅助表!A:A,[2]怪物武器挂载坐标辅助表!C:C,"错误",0)+_xlfn.XLOOKUP(ROUNDDOWN(A483/1000,0),[2]怪物武器挂载坐标辅助表!V:V,[2]怪物武器挂载坐标辅助表!Y:Y,"错误",0),";",_xlfn.XLOOKUP(MOD(A483,1000),[2]怪物武器挂载坐标辅助表!A:A,[2]怪物武器挂载坐标辅助表!D:D,"错误",0)+_xlfn.XLOOKUP(ROUNDDOWN(A483/1000,0),[2]怪物武器挂载坐标辅助表!V:V,[2]怪物武器挂载坐标辅助表!Z:Z,"错误",0),";",_xlfn.XLOOKUP(MOD(A483,1000),[2]怪物武器挂载坐标辅助表!A:A,[2]怪物武器挂载坐标辅助表!E:E,"错误",0),";",_xlfn.XLOOKUP(MOD(A483,1000),[2]怪物武器挂载坐标辅助表!A:A,[2]怪物武器挂载坐标辅助表!F:F,"错误",0)),"")</f>
        <v>-955;-204;7000;150</v>
      </c>
      <c r="G483" s="1">
        <v>1</v>
      </c>
    </row>
    <row r="484" spans="1:7">
      <c r="A484" s="1" t="str">
        <f t="shared" si="25"/>
        <v>2021207</v>
      </c>
      <c r="B484" s="1" t="str">
        <f>CONCATENATE(_xlfn.XLOOKUP(D484,[1]怪物设计!$D$77:$D$136,[1]怪物设计!$U$77:$U$136),"-",E484)</f>
        <v>老虎2-207</v>
      </c>
      <c r="D484" s="1">
        <f t="shared" si="26"/>
        <v>2021</v>
      </c>
      <c r="E484" s="1">
        <v>207</v>
      </c>
      <c r="F484" s="17" t="str">
        <f>IF(E484&gt;0,CONCATENATE(_xlfn.XLOOKUP(MOD(A484,1000),[2]怪物武器挂载坐标辅助表!A:A,[2]怪物武器挂载坐标辅助表!C:C,"错误",0)+_xlfn.XLOOKUP(ROUNDDOWN(A484/1000,0),[2]怪物武器挂载坐标辅助表!V:V,[2]怪物武器挂载坐标辅助表!Y:Y,"错误",0),";",_xlfn.XLOOKUP(MOD(A484,1000),[2]怪物武器挂载坐标辅助表!A:A,[2]怪物武器挂载坐标辅助表!D:D,"错误",0)+_xlfn.XLOOKUP(ROUNDDOWN(A484/1000,0),[2]怪物武器挂载坐标辅助表!V:V,[2]怪物武器挂载坐标辅助表!Z:Z,"错误",0),";",_xlfn.XLOOKUP(MOD(A484,1000),[2]怪物武器挂载坐标辅助表!A:A,[2]怪物武器挂载坐标辅助表!E:E,"错误",0),";",_xlfn.XLOOKUP(MOD(A484,1000),[2]怪物武器挂载坐标辅助表!A:A,[2]怪物武器挂载坐标辅助表!F:F,"错误",0)),"")</f>
        <v>-1046;-171;10000;15</v>
      </c>
      <c r="G484" s="1">
        <v>1</v>
      </c>
    </row>
    <row r="485" spans="1:7">
      <c r="A485" s="1" t="str">
        <f t="shared" si="25"/>
        <v>2021301</v>
      </c>
      <c r="B485" s="1" t="str">
        <f>CONCATENATE(_xlfn.XLOOKUP(D485,[1]怪物设计!$D$77:$D$136,[1]怪物设计!$U$77:$U$136),"-",E485)</f>
        <v>老虎2-301</v>
      </c>
      <c r="D485" s="1">
        <f t="shared" si="26"/>
        <v>2021</v>
      </c>
      <c r="E485" s="1">
        <v>301</v>
      </c>
      <c r="F485" s="17" t="str">
        <f>IF(E485&gt;0,CONCATENATE(_xlfn.XLOOKUP(MOD(A485,1000),[2]怪物武器挂载坐标辅助表!A:A,[2]怪物武器挂载坐标辅助表!C:C,"错误",0)+_xlfn.XLOOKUP(ROUNDDOWN(A485/1000,0),[2]怪物武器挂载坐标辅助表!V:V,[2]怪物武器挂载坐标辅助表!Y:Y,"错误",0),";",_xlfn.XLOOKUP(MOD(A485,1000),[2]怪物武器挂载坐标辅助表!A:A,[2]怪物武器挂载坐标辅助表!D:D,"错误",0)+_xlfn.XLOOKUP(ROUNDDOWN(A485/1000,0),[2]怪物武器挂载坐标辅助表!V:V,[2]怪物武器挂载坐标辅助表!Z:Z,"错误",0),";",_xlfn.XLOOKUP(MOD(A485,1000),[2]怪物武器挂载坐标辅助表!A:A,[2]怪物武器挂载坐标辅助表!E:E,"错误",0),";",_xlfn.XLOOKUP(MOD(A485,1000),[2]怪物武器挂载坐标辅助表!A:A,[2]怪物武器挂载坐标辅助表!F:F,"错误",0)),"")</f>
        <v>-928;-1;10000;0</v>
      </c>
      <c r="G485" s="1">
        <v>1</v>
      </c>
    </row>
    <row r="486" spans="1:7">
      <c r="A486" s="1" t="str">
        <f t="shared" si="25"/>
        <v>2021302</v>
      </c>
      <c r="B486" s="1" t="str">
        <f>CONCATENATE(_xlfn.XLOOKUP(D486,[1]怪物设计!$D$77:$D$136,[1]怪物设计!$U$77:$U$136),"-",E486)</f>
        <v>老虎2-302</v>
      </c>
      <c r="D486" s="1">
        <f t="shared" si="26"/>
        <v>2021</v>
      </c>
      <c r="E486" s="1">
        <v>302</v>
      </c>
      <c r="F486" s="17" t="str">
        <f>IF(E486&gt;0,CONCATENATE(_xlfn.XLOOKUP(MOD(A486,1000),[2]怪物武器挂载坐标辅助表!A:A,[2]怪物武器挂载坐标辅助表!C:C,"错误",0)+_xlfn.XLOOKUP(ROUNDDOWN(A486/1000,0),[2]怪物武器挂载坐标辅助表!V:V,[2]怪物武器挂载坐标辅助表!Y:Y,"错误",0),";",_xlfn.XLOOKUP(MOD(A486,1000),[2]怪物武器挂载坐标辅助表!A:A,[2]怪物武器挂载坐标辅助表!D:D,"错误",0)+_xlfn.XLOOKUP(ROUNDDOWN(A486/1000,0),[2]怪物武器挂载坐标辅助表!V:V,[2]怪物武器挂载坐标辅助表!Z:Z,"错误",0),";",_xlfn.XLOOKUP(MOD(A486,1000),[2]怪物武器挂载坐标辅助表!A:A,[2]怪物武器挂载坐标辅助表!E:E,"错误",0),";",_xlfn.XLOOKUP(MOD(A486,1000),[2]怪物武器挂载坐标辅助表!A:A,[2]怪物武器挂载坐标辅助表!F:F,"错误",0)),"")</f>
        <v>-965;-85;9000;0</v>
      </c>
      <c r="G486" s="1">
        <v>1</v>
      </c>
    </row>
    <row r="487" spans="1:7">
      <c r="A487" s="1" t="str">
        <f t="shared" si="25"/>
        <v>2021303</v>
      </c>
      <c r="B487" s="1" t="str">
        <f>CONCATENATE(_xlfn.XLOOKUP(D487,[1]怪物设计!$D$77:$D$136,[1]怪物设计!$U$77:$U$136),"-",E487)</f>
        <v>老虎2-303</v>
      </c>
      <c r="D487" s="1">
        <f t="shared" si="26"/>
        <v>2021</v>
      </c>
      <c r="E487" s="1">
        <v>303</v>
      </c>
      <c r="F487" s="17" t="str">
        <f>IF(E487&gt;0,CONCATENATE(_xlfn.XLOOKUP(MOD(A487,1000),[2]怪物武器挂载坐标辅助表!A:A,[2]怪物武器挂载坐标辅助表!C:C,"错误",0)+_xlfn.XLOOKUP(ROUNDDOWN(A487/1000,0),[2]怪物武器挂载坐标辅助表!V:V,[2]怪物武器挂载坐标辅助表!Y:Y,"错误",0),";",_xlfn.XLOOKUP(MOD(A487,1000),[2]怪物武器挂载坐标辅助表!A:A,[2]怪物武器挂载坐标辅助表!D:D,"错误",0)+_xlfn.XLOOKUP(ROUNDDOWN(A487/1000,0),[2]怪物武器挂载坐标辅助表!V:V,[2]怪物武器挂载坐标辅助表!Z:Z,"错误",0),";",_xlfn.XLOOKUP(MOD(A487,1000),[2]怪物武器挂载坐标辅助表!A:A,[2]怪物武器挂载坐标辅助表!E:E,"错误",0),";",_xlfn.XLOOKUP(MOD(A487,1000),[2]怪物武器挂载坐标辅助表!A:A,[2]怪物武器挂载坐标辅助表!F:F,"错误",0)),"")</f>
        <v>-899;-104;10000;0</v>
      </c>
      <c r="G487" s="1">
        <v>1</v>
      </c>
    </row>
    <row r="488" spans="1:7">
      <c r="A488" s="1" t="str">
        <f t="shared" si="25"/>
        <v>2021304</v>
      </c>
      <c r="B488" s="1" t="str">
        <f>CONCATENATE(_xlfn.XLOOKUP(D488,[1]怪物设计!$D$77:$D$136,[1]怪物设计!$U$77:$U$136),"-",E488)</f>
        <v>老虎2-304</v>
      </c>
      <c r="D488" s="1">
        <f t="shared" si="26"/>
        <v>2021</v>
      </c>
      <c r="E488" s="1">
        <v>304</v>
      </c>
      <c r="F488" s="17" t="str">
        <f>IF(E488&gt;0,CONCATENATE(_xlfn.XLOOKUP(MOD(A488,1000),[2]怪物武器挂载坐标辅助表!A:A,[2]怪物武器挂载坐标辅助表!C:C,"错误",0)+_xlfn.XLOOKUP(ROUNDDOWN(A488/1000,0),[2]怪物武器挂载坐标辅助表!V:V,[2]怪物武器挂载坐标辅助表!Y:Y,"错误",0),";",_xlfn.XLOOKUP(MOD(A488,1000),[2]怪物武器挂载坐标辅助表!A:A,[2]怪物武器挂载坐标辅助表!D:D,"错误",0)+_xlfn.XLOOKUP(ROUNDDOWN(A488/1000,0),[2]怪物武器挂载坐标辅助表!V:V,[2]怪物武器挂载坐标辅助表!Z:Z,"错误",0),";",_xlfn.XLOOKUP(MOD(A488,1000),[2]怪物武器挂载坐标辅助表!A:A,[2]怪物武器挂载坐标辅助表!E:E,"错误",0),";",_xlfn.XLOOKUP(MOD(A488,1000),[2]怪物武器挂载坐标辅助表!A:A,[2]怪物武器挂载坐标辅助表!F:F,"错误",0)),"")</f>
        <v>-1102;-133;10000;5</v>
      </c>
      <c r="G488" s="1">
        <v>1</v>
      </c>
    </row>
    <row r="489" spans="1:7">
      <c r="A489" s="1" t="str">
        <f t="shared" si="25"/>
        <v>2021305</v>
      </c>
      <c r="B489" s="1" t="str">
        <f>CONCATENATE(_xlfn.XLOOKUP(D489,[1]怪物设计!$D$77:$D$136,[1]怪物设计!$U$77:$U$136),"-",E489)</f>
        <v>老虎2-305</v>
      </c>
      <c r="D489" s="1">
        <f t="shared" si="26"/>
        <v>2021</v>
      </c>
      <c r="E489" s="1">
        <v>305</v>
      </c>
      <c r="F489" s="17" t="str">
        <f>IF(E489&gt;0,CONCATENATE(_xlfn.XLOOKUP(MOD(A489,1000),[2]怪物武器挂载坐标辅助表!A:A,[2]怪物武器挂载坐标辅助表!C:C,"错误",0)+_xlfn.XLOOKUP(ROUNDDOWN(A489/1000,0),[2]怪物武器挂载坐标辅助表!V:V,[2]怪物武器挂载坐标辅助表!Y:Y,"错误",0),";",_xlfn.XLOOKUP(MOD(A489,1000),[2]怪物武器挂载坐标辅助表!A:A,[2]怪物武器挂载坐标辅助表!D:D,"错误",0)+_xlfn.XLOOKUP(ROUNDDOWN(A489/1000,0),[2]怪物武器挂载坐标辅助表!V:V,[2]怪物武器挂载坐标辅助表!Z:Z,"错误",0),";",_xlfn.XLOOKUP(MOD(A489,1000),[2]怪物武器挂载坐标辅助表!A:A,[2]怪物武器挂载坐标辅助表!E:E,"错误",0),";",_xlfn.XLOOKUP(MOD(A489,1000),[2]怪物武器挂载坐标辅助表!A:A,[2]怪物武器挂载坐标辅助表!F:F,"错误",0)),"")</f>
        <v>-1055;-275;9000;-25</v>
      </c>
      <c r="G489" s="1">
        <v>1</v>
      </c>
    </row>
    <row r="490" spans="1:7">
      <c r="A490" s="1" t="str">
        <f t="shared" si="25"/>
        <v>2021401</v>
      </c>
      <c r="B490" s="1" t="str">
        <f>CONCATENATE(_xlfn.XLOOKUP(D490,[1]怪物设计!$D$77:$D$136,[1]怪物设计!$U$77:$U$136),"-",E490)</f>
        <v>老虎2-401</v>
      </c>
      <c r="D490" s="1">
        <f t="shared" si="26"/>
        <v>2021</v>
      </c>
      <c r="E490" s="1">
        <v>401</v>
      </c>
      <c r="F490" s="17" t="str">
        <f>IF(E490&gt;0,CONCATENATE(_xlfn.XLOOKUP(MOD(A490,1000),[2]怪物武器挂载坐标辅助表!A:A,[2]怪物武器挂载坐标辅助表!C:C,"错误",0)+_xlfn.XLOOKUP(ROUNDDOWN(A490/1000,0),[2]怪物武器挂载坐标辅助表!V:V,[2]怪物武器挂载坐标辅助表!Y:Y,"错误",0),";",_xlfn.XLOOKUP(MOD(A490,1000),[2]怪物武器挂载坐标辅助表!A:A,[2]怪物武器挂载坐标辅助表!D:D,"错误",0)+_xlfn.XLOOKUP(ROUNDDOWN(A490/1000,0),[2]怪物武器挂载坐标辅助表!V:V,[2]怪物武器挂载坐标辅助表!Z:Z,"错误",0),";",_xlfn.XLOOKUP(MOD(A490,1000),[2]怪物武器挂载坐标辅助表!A:A,[2]怪物武器挂载坐标辅助表!E:E,"错误",0),";",_xlfn.XLOOKUP(MOD(A490,1000),[2]怪物武器挂载坐标辅助表!A:A,[2]怪物武器挂载坐标辅助表!F:F,"错误",0)),"")</f>
        <v>-926;-257;10000;0</v>
      </c>
      <c r="G490" s="1">
        <v>1</v>
      </c>
    </row>
    <row r="491" spans="1:7">
      <c r="A491" s="1" t="str">
        <f t="shared" si="25"/>
        <v>2021402</v>
      </c>
      <c r="B491" s="1" t="str">
        <f>CONCATENATE(_xlfn.XLOOKUP(D491,[1]怪物设计!$D$77:$D$136,[1]怪物设计!$U$77:$U$136),"-",E491)</f>
        <v>老虎2-402</v>
      </c>
      <c r="D491" s="1">
        <f t="shared" si="26"/>
        <v>2021</v>
      </c>
      <c r="E491" s="1">
        <v>402</v>
      </c>
      <c r="F491" s="17" t="str">
        <f>IF(E491&gt;0,CONCATENATE(_xlfn.XLOOKUP(MOD(A491,1000),[2]怪物武器挂载坐标辅助表!A:A,[2]怪物武器挂载坐标辅助表!C:C,"错误",0)+_xlfn.XLOOKUP(ROUNDDOWN(A491/1000,0),[2]怪物武器挂载坐标辅助表!V:V,[2]怪物武器挂载坐标辅助表!Y:Y,"错误",0),";",_xlfn.XLOOKUP(MOD(A491,1000),[2]怪物武器挂载坐标辅助表!A:A,[2]怪物武器挂载坐标辅助表!D:D,"错误",0)+_xlfn.XLOOKUP(ROUNDDOWN(A491/1000,0),[2]怪物武器挂载坐标辅助表!V:V,[2]怪物武器挂载坐标辅助表!Z:Z,"错误",0),";",_xlfn.XLOOKUP(MOD(A491,1000),[2]怪物武器挂载坐标辅助表!A:A,[2]怪物武器挂载坐标辅助表!E:E,"错误",0),";",_xlfn.XLOOKUP(MOD(A491,1000),[2]怪物武器挂载坐标辅助表!A:A,[2]怪物武器挂载坐标辅助表!F:F,"错误",0)),"")</f>
        <v>-932;-251;10000;0</v>
      </c>
      <c r="G491" s="1">
        <v>1</v>
      </c>
    </row>
    <row r="492" spans="1:7">
      <c r="A492" s="1" t="str">
        <f t="shared" si="25"/>
        <v>2021403</v>
      </c>
      <c r="B492" s="1" t="str">
        <f>CONCATENATE(_xlfn.XLOOKUP(D492,[1]怪物设计!$D$77:$D$136,[1]怪物设计!$U$77:$U$136),"-",E492)</f>
        <v>老虎2-403</v>
      </c>
      <c r="D492" s="1">
        <f t="shared" si="26"/>
        <v>2021</v>
      </c>
      <c r="E492" s="1">
        <v>403</v>
      </c>
      <c r="F492" s="17" t="str">
        <f>IF(E492&gt;0,CONCATENATE(_xlfn.XLOOKUP(MOD(A492,1000),[2]怪物武器挂载坐标辅助表!A:A,[2]怪物武器挂载坐标辅助表!C:C,"错误",0)+_xlfn.XLOOKUP(ROUNDDOWN(A492/1000,0),[2]怪物武器挂载坐标辅助表!V:V,[2]怪物武器挂载坐标辅助表!Y:Y,"错误",0),";",_xlfn.XLOOKUP(MOD(A492,1000),[2]怪物武器挂载坐标辅助表!A:A,[2]怪物武器挂载坐标辅助表!D:D,"错误",0)+_xlfn.XLOOKUP(ROUNDDOWN(A492/1000,0),[2]怪物武器挂载坐标辅助表!V:V,[2]怪物武器挂载坐标辅助表!Z:Z,"错误",0),";",_xlfn.XLOOKUP(MOD(A492,1000),[2]怪物武器挂载坐标辅助表!A:A,[2]怪物武器挂载坐标辅助表!E:E,"错误",0),";",_xlfn.XLOOKUP(MOD(A492,1000),[2]怪物武器挂载坐标辅助表!A:A,[2]怪物武器挂载坐标辅助表!F:F,"错误",0)),"")</f>
        <v>-942;-244;10000;0</v>
      </c>
      <c r="G492" s="1">
        <v>1</v>
      </c>
    </row>
    <row r="493" spans="1:7">
      <c r="A493" s="1" t="str">
        <f t="shared" si="25"/>
        <v>2021404</v>
      </c>
      <c r="B493" s="1" t="str">
        <f>CONCATENATE(_xlfn.XLOOKUP(D493,[1]怪物设计!$D$77:$D$136,[1]怪物设计!$U$77:$U$136),"-",E493)</f>
        <v>老虎2-404</v>
      </c>
      <c r="D493" s="1">
        <f t="shared" si="26"/>
        <v>2021</v>
      </c>
      <c r="E493" s="1">
        <v>404</v>
      </c>
      <c r="F493" s="17" t="str">
        <f>IF(E493&gt;0,CONCATENATE(_xlfn.XLOOKUP(MOD(A493,1000),[2]怪物武器挂载坐标辅助表!A:A,[2]怪物武器挂载坐标辅助表!C:C,"错误",0)+_xlfn.XLOOKUP(ROUNDDOWN(A493/1000,0),[2]怪物武器挂载坐标辅助表!V:V,[2]怪物武器挂载坐标辅助表!Y:Y,"错误",0),";",_xlfn.XLOOKUP(MOD(A493,1000),[2]怪物武器挂载坐标辅助表!A:A,[2]怪物武器挂载坐标辅助表!D:D,"错误",0)+_xlfn.XLOOKUP(ROUNDDOWN(A493/1000,0),[2]怪物武器挂载坐标辅助表!V:V,[2]怪物武器挂载坐标辅助表!Z:Z,"错误",0),";",_xlfn.XLOOKUP(MOD(A493,1000),[2]怪物武器挂载坐标辅助表!A:A,[2]怪物武器挂载坐标辅助表!E:E,"错误",0),";",_xlfn.XLOOKUP(MOD(A493,1000),[2]怪物武器挂载坐标辅助表!A:A,[2]怪物武器挂载坐标辅助表!F:F,"错误",0)),"")</f>
        <v>-1152;-244;10000;0</v>
      </c>
      <c r="G493" s="1">
        <v>1</v>
      </c>
    </row>
    <row r="494" spans="1:7">
      <c r="A494" s="1" t="str">
        <f t="shared" si="25"/>
        <v>2021405</v>
      </c>
      <c r="B494" s="1" t="str">
        <f>CONCATENATE(_xlfn.XLOOKUP(D494,[1]怪物设计!$D$77:$D$136,[1]怪物设计!$U$77:$U$136),"-",E494)</f>
        <v>老虎2-405</v>
      </c>
      <c r="D494" s="1">
        <f t="shared" si="26"/>
        <v>2021</v>
      </c>
      <c r="E494" s="1">
        <v>405</v>
      </c>
      <c r="F494" s="17" t="str">
        <f>IF(E494&gt;0,CONCATENATE(_xlfn.XLOOKUP(MOD(A494,1000),[2]怪物武器挂载坐标辅助表!A:A,[2]怪物武器挂载坐标辅助表!C:C,"错误",0)+_xlfn.XLOOKUP(ROUNDDOWN(A494/1000,0),[2]怪物武器挂载坐标辅助表!V:V,[2]怪物武器挂载坐标辅助表!Y:Y,"错误",0),";",_xlfn.XLOOKUP(MOD(A494,1000),[2]怪物武器挂载坐标辅助表!A:A,[2]怪物武器挂载坐标辅助表!D:D,"错误",0)+_xlfn.XLOOKUP(ROUNDDOWN(A494/1000,0),[2]怪物武器挂载坐标辅助表!V:V,[2]怪物武器挂载坐标辅助表!Z:Z,"错误",0),";",_xlfn.XLOOKUP(MOD(A494,1000),[2]怪物武器挂载坐标辅助表!A:A,[2]怪物武器挂载坐标辅助表!E:E,"错误",0),";",_xlfn.XLOOKUP(MOD(A494,1000),[2]怪物武器挂载坐标辅助表!A:A,[2]怪物武器挂载坐标辅助表!F:F,"错误",0)),"")</f>
        <v>-959;-246;10000;0</v>
      </c>
      <c r="G494" s="1">
        <v>1</v>
      </c>
    </row>
    <row r="495" spans="1:7">
      <c r="A495" s="1" t="str">
        <f t="shared" si="25"/>
        <v>2021406</v>
      </c>
      <c r="B495" s="1" t="str">
        <f>CONCATENATE(_xlfn.XLOOKUP(D495,[1]怪物设计!$D$77:$D$136,[1]怪物设计!$U$77:$U$136),"-",E495)</f>
        <v>老虎2-406</v>
      </c>
      <c r="D495" s="1">
        <f t="shared" si="26"/>
        <v>2021</v>
      </c>
      <c r="E495" s="1">
        <v>406</v>
      </c>
      <c r="F495" s="17" t="str">
        <f>IF(E495&gt;0,CONCATENATE(_xlfn.XLOOKUP(MOD(A495,1000),[2]怪物武器挂载坐标辅助表!A:A,[2]怪物武器挂载坐标辅助表!C:C,"错误",0)+_xlfn.XLOOKUP(ROUNDDOWN(A495/1000,0),[2]怪物武器挂载坐标辅助表!V:V,[2]怪物武器挂载坐标辅助表!Y:Y,"错误",0),";",_xlfn.XLOOKUP(MOD(A495,1000),[2]怪物武器挂载坐标辅助表!A:A,[2]怪物武器挂载坐标辅助表!D:D,"错误",0)+_xlfn.XLOOKUP(ROUNDDOWN(A495/1000,0),[2]怪物武器挂载坐标辅助表!V:V,[2]怪物武器挂载坐标辅助表!Z:Z,"错误",0),";",_xlfn.XLOOKUP(MOD(A495,1000),[2]怪物武器挂载坐标辅助表!A:A,[2]怪物武器挂载坐标辅助表!E:E,"错误",0),";",_xlfn.XLOOKUP(MOD(A495,1000),[2]怪物武器挂载坐标辅助表!A:A,[2]怪物武器挂载坐标辅助表!F:F,"错误",0)),"")</f>
        <v>-1016;-234;8000;30</v>
      </c>
      <c r="G495" s="1">
        <v>1</v>
      </c>
    </row>
    <row r="496" spans="1:7">
      <c r="A496" s="1" t="str">
        <f t="shared" si="25"/>
        <v>2021407</v>
      </c>
      <c r="B496" s="1" t="str">
        <f>CONCATENATE(_xlfn.XLOOKUP(D496,[1]怪物设计!$D$77:$D$136,[1]怪物设计!$U$77:$U$136),"-",E496)</f>
        <v>老虎2-407</v>
      </c>
      <c r="D496" s="1">
        <f t="shared" si="26"/>
        <v>2021</v>
      </c>
      <c r="E496" s="1">
        <v>407</v>
      </c>
      <c r="F496" s="17" t="str">
        <f>IF(E496&gt;0,CONCATENATE(_xlfn.XLOOKUP(MOD(A496,1000),[2]怪物武器挂载坐标辅助表!A:A,[2]怪物武器挂载坐标辅助表!C:C,"错误",0)+_xlfn.XLOOKUP(ROUNDDOWN(A496/1000,0),[2]怪物武器挂载坐标辅助表!V:V,[2]怪物武器挂载坐标辅助表!Y:Y,"错误",0),";",_xlfn.XLOOKUP(MOD(A496,1000),[2]怪物武器挂载坐标辅助表!A:A,[2]怪物武器挂载坐标辅助表!D:D,"错误",0)+_xlfn.XLOOKUP(ROUNDDOWN(A496/1000,0),[2]怪物武器挂载坐标辅助表!V:V,[2]怪物武器挂载坐标辅助表!Z:Z,"错误",0),";",_xlfn.XLOOKUP(MOD(A496,1000),[2]怪物武器挂载坐标辅助表!A:A,[2]怪物武器挂载坐标辅助表!E:E,"错误",0),";",_xlfn.XLOOKUP(MOD(A496,1000),[2]怪物武器挂载坐标辅助表!A:A,[2]怪物武器挂载坐标辅助表!F:F,"错误",0)),"")</f>
        <v>-920;-194;10000;-5</v>
      </c>
      <c r="G496" s="1">
        <v>1</v>
      </c>
    </row>
    <row r="497" spans="1:7">
      <c r="A497" s="1" t="str">
        <f t="shared" si="25"/>
        <v>2021408</v>
      </c>
      <c r="B497" s="1" t="str">
        <f>CONCATENATE(_xlfn.XLOOKUP(D497,[1]怪物设计!$D$77:$D$136,[1]怪物设计!$U$77:$U$136),"-",E497)</f>
        <v>老虎2-408</v>
      </c>
      <c r="D497" s="1">
        <f t="shared" si="26"/>
        <v>2021</v>
      </c>
      <c r="E497" s="1">
        <v>408</v>
      </c>
      <c r="F497" s="17" t="str">
        <f>IF(E497&gt;0,CONCATENATE(_xlfn.XLOOKUP(MOD(A497,1000),[2]怪物武器挂载坐标辅助表!A:A,[2]怪物武器挂载坐标辅助表!C:C,"错误",0)+_xlfn.XLOOKUP(ROUNDDOWN(A497/1000,0),[2]怪物武器挂载坐标辅助表!V:V,[2]怪物武器挂载坐标辅助表!Y:Y,"错误",0),";",_xlfn.XLOOKUP(MOD(A497,1000),[2]怪物武器挂载坐标辅助表!A:A,[2]怪物武器挂载坐标辅助表!D:D,"错误",0)+_xlfn.XLOOKUP(ROUNDDOWN(A497/1000,0),[2]怪物武器挂载坐标辅助表!V:V,[2]怪物武器挂载坐标辅助表!Z:Z,"错误",0),";",_xlfn.XLOOKUP(MOD(A497,1000),[2]怪物武器挂载坐标辅助表!A:A,[2]怪物武器挂载坐标辅助表!E:E,"错误",0),";",_xlfn.XLOOKUP(MOD(A497,1000),[2]怪物武器挂载坐标辅助表!A:A,[2]怪物武器挂载坐标辅助表!F:F,"错误",0)),"")</f>
        <v>-827;-317;11000;-15</v>
      </c>
      <c r="G497" s="1">
        <v>1</v>
      </c>
    </row>
    <row r="498" spans="1:7">
      <c r="A498" s="1" t="str">
        <f t="shared" si="25"/>
        <v>2021409</v>
      </c>
      <c r="B498" s="1" t="str">
        <f>CONCATENATE(_xlfn.XLOOKUP(D498,[1]怪物设计!$D$77:$D$136,[1]怪物设计!$U$77:$U$136),"-",E498)</f>
        <v>老虎2-409</v>
      </c>
      <c r="D498" s="1">
        <f t="shared" si="26"/>
        <v>2021</v>
      </c>
      <c r="E498" s="1">
        <v>409</v>
      </c>
      <c r="F498" s="17" t="str">
        <f>IF(E498&gt;0,CONCATENATE(_xlfn.XLOOKUP(MOD(A498,1000),[2]怪物武器挂载坐标辅助表!A:A,[2]怪物武器挂载坐标辅助表!C:C,"错误",0)+_xlfn.XLOOKUP(ROUNDDOWN(A498/1000,0),[2]怪物武器挂载坐标辅助表!V:V,[2]怪物武器挂载坐标辅助表!Y:Y,"错误",0),";",_xlfn.XLOOKUP(MOD(A498,1000),[2]怪物武器挂载坐标辅助表!A:A,[2]怪物武器挂载坐标辅助表!D:D,"错误",0)+_xlfn.XLOOKUP(ROUNDDOWN(A498/1000,0),[2]怪物武器挂载坐标辅助表!V:V,[2]怪物武器挂载坐标辅助表!Z:Z,"错误",0),";",_xlfn.XLOOKUP(MOD(A498,1000),[2]怪物武器挂载坐标辅助表!A:A,[2]怪物武器挂载坐标辅助表!E:E,"错误",0),";",_xlfn.XLOOKUP(MOD(A498,1000),[2]怪物武器挂载坐标辅助表!A:A,[2]怪物武器挂载坐标辅助表!F:F,"错误",0)),"")</f>
        <v>-1031;-166;7500;-15</v>
      </c>
      <c r="G498" s="1">
        <v>1</v>
      </c>
    </row>
    <row r="499" spans="1:7">
      <c r="A499" s="1" t="str">
        <f t="shared" si="25"/>
        <v>2021501</v>
      </c>
      <c r="B499" s="1" t="str">
        <f>CONCATENATE(_xlfn.XLOOKUP(D499,[1]怪物设计!$D$77:$D$136,[1]怪物设计!$U$77:$U$136),"-",E499)</f>
        <v>老虎2-501</v>
      </c>
      <c r="D499" s="1">
        <f t="shared" si="26"/>
        <v>2021</v>
      </c>
      <c r="E499" s="1">
        <v>501</v>
      </c>
      <c r="F499" s="17" t="str">
        <f>IF(E499&gt;0,CONCATENATE(_xlfn.XLOOKUP(MOD(A499,1000),[2]怪物武器挂载坐标辅助表!A:A,[2]怪物武器挂载坐标辅助表!C:C,"错误",0)+_xlfn.XLOOKUP(ROUNDDOWN(A499/1000,0),[2]怪物武器挂载坐标辅助表!V:V,[2]怪物武器挂载坐标辅助表!Y:Y,"错误",0),";",_xlfn.XLOOKUP(MOD(A499,1000),[2]怪物武器挂载坐标辅助表!A:A,[2]怪物武器挂载坐标辅助表!D:D,"错误",0)+_xlfn.XLOOKUP(ROUNDDOWN(A499/1000,0),[2]怪物武器挂载坐标辅助表!V:V,[2]怪物武器挂载坐标辅助表!Z:Z,"错误",0),";",_xlfn.XLOOKUP(MOD(A499,1000),[2]怪物武器挂载坐标辅助表!A:A,[2]怪物武器挂载坐标辅助表!E:E,"错误",0),";",_xlfn.XLOOKUP(MOD(A499,1000),[2]怪物武器挂载坐标辅助表!A:A,[2]怪物武器挂载坐标辅助表!F:F,"错误",0)),"")</f>
        <v>-1006;-49;11000;45</v>
      </c>
      <c r="G499" s="1">
        <v>1</v>
      </c>
    </row>
    <row r="500" spans="1:7">
      <c r="A500" s="1" t="str">
        <f t="shared" si="25"/>
        <v>2021502</v>
      </c>
      <c r="B500" s="1" t="str">
        <f>CONCATENATE(_xlfn.XLOOKUP(D500,[1]怪物设计!$D$77:$D$136,[1]怪物设计!$U$77:$U$136),"-",E500)</f>
        <v>老虎2-502</v>
      </c>
      <c r="D500" s="1">
        <f t="shared" si="26"/>
        <v>2021</v>
      </c>
      <c r="E500" s="1">
        <v>502</v>
      </c>
      <c r="F500" s="17" t="str">
        <f>IF(E500&gt;0,CONCATENATE(_xlfn.XLOOKUP(MOD(A500,1000),[2]怪物武器挂载坐标辅助表!A:A,[2]怪物武器挂载坐标辅助表!C:C,"错误",0)+_xlfn.XLOOKUP(ROUNDDOWN(A500/1000,0),[2]怪物武器挂载坐标辅助表!V:V,[2]怪物武器挂载坐标辅助表!Y:Y,"错误",0),";",_xlfn.XLOOKUP(MOD(A500,1000),[2]怪物武器挂载坐标辅助表!A:A,[2]怪物武器挂载坐标辅助表!D:D,"错误",0)+_xlfn.XLOOKUP(ROUNDDOWN(A500/1000,0),[2]怪物武器挂载坐标辅助表!V:V,[2]怪物武器挂载坐标辅助表!Z:Z,"错误",0),";",_xlfn.XLOOKUP(MOD(A500,1000),[2]怪物武器挂载坐标辅助表!A:A,[2]怪物武器挂载坐标辅助表!E:E,"错误",0),";",_xlfn.XLOOKUP(MOD(A500,1000),[2]怪物武器挂载坐标辅助表!A:A,[2]怪物武器挂载坐标辅助表!F:F,"错误",0)),"")</f>
        <v>-1026;-166;8500;0</v>
      </c>
      <c r="G500" s="1">
        <v>1</v>
      </c>
    </row>
    <row r="501" spans="1:7">
      <c r="A501" s="1" t="str">
        <f t="shared" si="25"/>
        <v>2021503</v>
      </c>
      <c r="B501" s="1" t="str">
        <f>CONCATENATE(_xlfn.XLOOKUP(D501,[1]怪物设计!$D$77:$D$136,[1]怪物设计!$U$77:$U$136),"-",E501)</f>
        <v>老虎2-503</v>
      </c>
      <c r="D501" s="1">
        <f t="shared" si="26"/>
        <v>2021</v>
      </c>
      <c r="E501" s="1">
        <v>503</v>
      </c>
      <c r="F501" s="17" t="str">
        <f>IF(E501&gt;0,CONCATENATE(_xlfn.XLOOKUP(MOD(A501,1000),[2]怪物武器挂载坐标辅助表!A:A,[2]怪物武器挂载坐标辅助表!C:C,"错误",0)+_xlfn.XLOOKUP(ROUNDDOWN(A501/1000,0),[2]怪物武器挂载坐标辅助表!V:V,[2]怪物武器挂载坐标辅助表!Y:Y,"错误",0),";",_xlfn.XLOOKUP(MOD(A501,1000),[2]怪物武器挂载坐标辅助表!A:A,[2]怪物武器挂载坐标辅助表!D:D,"错误",0)+_xlfn.XLOOKUP(ROUNDDOWN(A501/1000,0),[2]怪物武器挂载坐标辅助表!V:V,[2]怪物武器挂载坐标辅助表!Z:Z,"错误",0),";",_xlfn.XLOOKUP(MOD(A501,1000),[2]怪物武器挂载坐标辅助表!A:A,[2]怪物武器挂载坐标辅助表!E:E,"错误",0),";",_xlfn.XLOOKUP(MOD(A501,1000),[2]怪物武器挂载坐标辅助表!A:A,[2]怪物武器挂载坐标辅助表!F:F,"错误",0)),"")</f>
        <v>-1098;-217;10000;-15</v>
      </c>
      <c r="G501" s="1">
        <v>1</v>
      </c>
    </row>
    <row r="502" spans="1:7">
      <c r="A502" s="1" t="str">
        <f t="shared" si="25"/>
        <v>2021504</v>
      </c>
      <c r="B502" s="1" t="str">
        <f>CONCATENATE(_xlfn.XLOOKUP(D502,[1]怪物设计!$D$77:$D$136,[1]怪物设计!$U$77:$U$136),"-",E502)</f>
        <v>老虎2-504</v>
      </c>
      <c r="D502" s="1">
        <f t="shared" si="26"/>
        <v>2021</v>
      </c>
      <c r="E502" s="1">
        <v>504</v>
      </c>
      <c r="F502" s="17" t="str">
        <f>IF(E502&gt;0,CONCATENATE(_xlfn.XLOOKUP(MOD(A502,1000),[2]怪物武器挂载坐标辅助表!A:A,[2]怪物武器挂载坐标辅助表!C:C,"错误",0)+_xlfn.XLOOKUP(ROUNDDOWN(A502/1000,0),[2]怪物武器挂载坐标辅助表!V:V,[2]怪物武器挂载坐标辅助表!Y:Y,"错误",0),";",_xlfn.XLOOKUP(MOD(A502,1000),[2]怪物武器挂载坐标辅助表!A:A,[2]怪物武器挂载坐标辅助表!D:D,"错误",0)+_xlfn.XLOOKUP(ROUNDDOWN(A502/1000,0),[2]怪物武器挂载坐标辅助表!V:V,[2]怪物武器挂载坐标辅助表!Z:Z,"错误",0),";",_xlfn.XLOOKUP(MOD(A502,1000),[2]怪物武器挂载坐标辅助表!A:A,[2]怪物武器挂载坐标辅助表!E:E,"错误",0),";",_xlfn.XLOOKUP(MOD(A502,1000),[2]怪物武器挂载坐标辅助表!A:A,[2]怪物武器挂载坐标辅助表!F:F,"错误",0)),"")</f>
        <v>-990;-261;9000;-10</v>
      </c>
      <c r="G502" s="1">
        <v>1</v>
      </c>
    </row>
    <row r="503" spans="1:7">
      <c r="A503" s="1" t="str">
        <f t="shared" si="25"/>
        <v>2021505</v>
      </c>
      <c r="B503" s="1" t="str">
        <f>CONCATENATE(_xlfn.XLOOKUP(D503,[1]怪物设计!$D$77:$D$136,[1]怪物设计!$U$77:$U$136),"-",E503)</f>
        <v>老虎2-505</v>
      </c>
      <c r="D503" s="1">
        <f t="shared" si="26"/>
        <v>2021</v>
      </c>
      <c r="E503" s="1">
        <v>505</v>
      </c>
      <c r="F503" s="17" t="str">
        <f>IF(E503&gt;0,CONCATENATE(_xlfn.XLOOKUP(MOD(A503,1000),[2]怪物武器挂载坐标辅助表!A:A,[2]怪物武器挂载坐标辅助表!C:C,"错误",0)+_xlfn.XLOOKUP(ROUNDDOWN(A503/1000,0),[2]怪物武器挂载坐标辅助表!V:V,[2]怪物武器挂载坐标辅助表!Y:Y,"错误",0),";",_xlfn.XLOOKUP(MOD(A503,1000),[2]怪物武器挂载坐标辅助表!A:A,[2]怪物武器挂载坐标辅助表!D:D,"错误",0)+_xlfn.XLOOKUP(ROUNDDOWN(A503/1000,0),[2]怪物武器挂载坐标辅助表!V:V,[2]怪物武器挂载坐标辅助表!Z:Z,"错误",0),";",_xlfn.XLOOKUP(MOD(A503,1000),[2]怪物武器挂载坐标辅助表!A:A,[2]怪物武器挂载坐标辅助表!E:E,"错误",0),";",_xlfn.XLOOKUP(MOD(A503,1000),[2]怪物武器挂载坐标辅助表!A:A,[2]怪物武器挂载坐标辅助表!F:F,"错误",0)),"")</f>
        <v>-1097;-265;10000;-5</v>
      </c>
      <c r="G503" s="1">
        <v>1</v>
      </c>
    </row>
    <row r="504" spans="1:7">
      <c r="A504" s="1" t="str">
        <f t="shared" si="25"/>
        <v>2021506</v>
      </c>
      <c r="B504" s="1" t="str">
        <f>CONCATENATE(_xlfn.XLOOKUP(D504,[1]怪物设计!$D$77:$D$136,[1]怪物设计!$U$77:$U$136),"-",E504)</f>
        <v>老虎2-506</v>
      </c>
      <c r="D504" s="1">
        <f t="shared" si="26"/>
        <v>2021</v>
      </c>
      <c r="E504" s="1">
        <v>506</v>
      </c>
      <c r="F504" s="17" t="str">
        <f>IF(E504&gt;0,CONCATENATE(_xlfn.XLOOKUP(MOD(A504,1000),[2]怪物武器挂载坐标辅助表!A:A,[2]怪物武器挂载坐标辅助表!C:C,"错误",0)+_xlfn.XLOOKUP(ROUNDDOWN(A504/1000,0),[2]怪物武器挂载坐标辅助表!V:V,[2]怪物武器挂载坐标辅助表!Y:Y,"错误",0),";",_xlfn.XLOOKUP(MOD(A504,1000),[2]怪物武器挂载坐标辅助表!A:A,[2]怪物武器挂载坐标辅助表!D:D,"错误",0)+_xlfn.XLOOKUP(ROUNDDOWN(A504/1000,0),[2]怪物武器挂载坐标辅助表!V:V,[2]怪物武器挂载坐标辅助表!Z:Z,"错误",0),";",_xlfn.XLOOKUP(MOD(A504,1000),[2]怪物武器挂载坐标辅助表!A:A,[2]怪物武器挂载坐标辅助表!E:E,"错误",0),";",_xlfn.XLOOKUP(MOD(A504,1000),[2]怪物武器挂载坐标辅助表!A:A,[2]怪物武器挂载坐标辅助表!F:F,"错误",0)),"")</f>
        <v>-831;-211;8000;0</v>
      </c>
      <c r="G504" s="1">
        <v>1</v>
      </c>
    </row>
    <row r="505" spans="1:7">
      <c r="A505" s="1" t="str">
        <f t="shared" si="25"/>
        <v>2021507</v>
      </c>
      <c r="B505" s="1" t="str">
        <f>CONCATENATE(_xlfn.XLOOKUP(D505,[1]怪物设计!$D$77:$D$136,[1]怪物设计!$U$77:$U$136),"-",E505)</f>
        <v>老虎2-507</v>
      </c>
      <c r="D505" s="1">
        <f t="shared" si="26"/>
        <v>2021</v>
      </c>
      <c r="E505" s="1">
        <v>507</v>
      </c>
      <c r="F505" s="17" t="str">
        <f>IF(E505&gt;0,CONCATENATE(_xlfn.XLOOKUP(MOD(A505,1000),[2]怪物武器挂载坐标辅助表!A:A,[2]怪物武器挂载坐标辅助表!C:C,"错误",0)+_xlfn.XLOOKUP(ROUNDDOWN(A505/1000,0),[2]怪物武器挂载坐标辅助表!V:V,[2]怪物武器挂载坐标辅助表!Y:Y,"错误",0),";",_xlfn.XLOOKUP(MOD(A505,1000),[2]怪物武器挂载坐标辅助表!A:A,[2]怪物武器挂载坐标辅助表!D:D,"错误",0)+_xlfn.XLOOKUP(ROUNDDOWN(A505/1000,0),[2]怪物武器挂载坐标辅助表!V:V,[2]怪物武器挂载坐标辅助表!Z:Z,"错误",0),";",_xlfn.XLOOKUP(MOD(A505,1000),[2]怪物武器挂载坐标辅助表!A:A,[2]怪物武器挂载坐标辅助表!E:E,"错误",0),";",_xlfn.XLOOKUP(MOD(A505,1000),[2]怪物武器挂载坐标辅助表!A:A,[2]怪物武器挂载坐标辅助表!F:F,"错误",0)),"")</f>
        <v>-931;-230;10000;5</v>
      </c>
      <c r="G505" s="1">
        <v>1</v>
      </c>
    </row>
    <row r="506" spans="1:7">
      <c r="A506" s="1" t="str">
        <f t="shared" si="25"/>
        <v>2032101</v>
      </c>
      <c r="B506" s="1" t="str">
        <f>CONCATENATE(_xlfn.XLOOKUP(D506,[1]怪物设计!$D$77:$D$136,[1]怪物设计!$U$77:$U$136),"-",E506)</f>
        <v>老虎3-101</v>
      </c>
      <c r="D506" s="1">
        <v>2032</v>
      </c>
      <c r="E506" s="1">
        <v>101</v>
      </c>
      <c r="F506" s="17" t="str">
        <f>IF(E506&gt;0,CONCATENATE(_xlfn.XLOOKUP(MOD(A506,1000),[2]怪物武器挂载坐标辅助表!A:A,[2]怪物武器挂载坐标辅助表!C:C,"错误",0)+_xlfn.XLOOKUP(ROUNDDOWN(A506/1000,0),[2]怪物武器挂载坐标辅助表!V:V,[2]怪物武器挂载坐标辅助表!Y:Y,"错误",0),";",_xlfn.XLOOKUP(MOD(A506,1000),[2]怪物武器挂载坐标辅助表!A:A,[2]怪物武器挂载坐标辅助表!D:D,"错误",0)+_xlfn.XLOOKUP(ROUNDDOWN(A506/1000,0),[2]怪物武器挂载坐标辅助表!V:V,[2]怪物武器挂载坐标辅助表!Z:Z,"错误",0),";",_xlfn.XLOOKUP(MOD(A506,1000),[2]怪物武器挂载坐标辅助表!A:A,[2]怪物武器挂载坐标辅助表!E:E,"错误",0),";",_xlfn.XLOOKUP(MOD(A506,1000),[2]怪物武器挂载坐标辅助表!A:A,[2]怪物武器挂载坐标辅助表!F:F,"错误",0)),"")</f>
        <v>-1019;-123;11000;0</v>
      </c>
      <c r="G506" s="1">
        <v>1</v>
      </c>
    </row>
    <row r="507" spans="1:7">
      <c r="A507" s="1" t="str">
        <f t="shared" si="25"/>
        <v>2032102</v>
      </c>
      <c r="B507" s="1" t="str">
        <f>CONCATENATE(_xlfn.XLOOKUP(D507,[1]怪物设计!$D$77:$D$136,[1]怪物设计!$U$77:$U$136),"-",E507)</f>
        <v>老虎3-102</v>
      </c>
      <c r="D507" s="1">
        <f t="shared" ref="D507:D539" si="27">D506</f>
        <v>2032</v>
      </c>
      <c r="E507" s="1">
        <v>102</v>
      </c>
      <c r="F507" s="17" t="str">
        <f>IF(E507&gt;0,CONCATENATE(_xlfn.XLOOKUP(MOD(A507,1000),[2]怪物武器挂载坐标辅助表!A:A,[2]怪物武器挂载坐标辅助表!C:C,"错误",0)+_xlfn.XLOOKUP(ROUNDDOWN(A507/1000,0),[2]怪物武器挂载坐标辅助表!V:V,[2]怪物武器挂载坐标辅助表!Y:Y,"错误",0),";",_xlfn.XLOOKUP(MOD(A507,1000),[2]怪物武器挂载坐标辅助表!A:A,[2]怪物武器挂载坐标辅助表!D:D,"错误",0)+_xlfn.XLOOKUP(ROUNDDOWN(A507/1000,0),[2]怪物武器挂载坐标辅助表!V:V,[2]怪物武器挂载坐标辅助表!Z:Z,"错误",0),";",_xlfn.XLOOKUP(MOD(A507,1000),[2]怪物武器挂载坐标辅助表!A:A,[2]怪物武器挂载坐标辅助表!E:E,"错误",0),";",_xlfn.XLOOKUP(MOD(A507,1000),[2]怪物武器挂载坐标辅助表!A:A,[2]怪物武器挂载坐标辅助表!F:F,"错误",0)),"")</f>
        <v>-882;-138;11000;-10</v>
      </c>
      <c r="G507" s="1">
        <v>1</v>
      </c>
    </row>
    <row r="508" spans="1:7">
      <c r="A508" s="1" t="str">
        <f t="shared" si="25"/>
        <v>2032103</v>
      </c>
      <c r="B508" s="1" t="str">
        <f>CONCATENATE(_xlfn.XLOOKUP(D508,[1]怪物设计!$D$77:$D$136,[1]怪物设计!$U$77:$U$136),"-",E508)</f>
        <v>老虎3-103</v>
      </c>
      <c r="D508" s="1">
        <f t="shared" si="27"/>
        <v>2032</v>
      </c>
      <c r="E508" s="1">
        <v>103</v>
      </c>
      <c r="F508" s="17" t="str">
        <f>IF(E508&gt;0,CONCATENATE(_xlfn.XLOOKUP(MOD(A508,1000),[2]怪物武器挂载坐标辅助表!A:A,[2]怪物武器挂载坐标辅助表!C:C,"错误",0)+_xlfn.XLOOKUP(ROUNDDOWN(A508/1000,0),[2]怪物武器挂载坐标辅助表!V:V,[2]怪物武器挂载坐标辅助表!Y:Y,"错误",0),";",_xlfn.XLOOKUP(MOD(A508,1000),[2]怪物武器挂载坐标辅助表!A:A,[2]怪物武器挂载坐标辅助表!D:D,"错误",0)+_xlfn.XLOOKUP(ROUNDDOWN(A508/1000,0),[2]怪物武器挂载坐标辅助表!V:V,[2]怪物武器挂载坐标辅助表!Z:Z,"错误",0),";",_xlfn.XLOOKUP(MOD(A508,1000),[2]怪物武器挂载坐标辅助表!A:A,[2]怪物武器挂载坐标辅助表!E:E,"错误",0),";",_xlfn.XLOOKUP(MOD(A508,1000),[2]怪物武器挂载坐标辅助表!A:A,[2]怪物武器挂载坐标辅助表!F:F,"错误",0)),"")</f>
        <v>-1079;-225;10000;-10</v>
      </c>
      <c r="G508" s="1">
        <v>1</v>
      </c>
    </row>
    <row r="509" spans="1:7">
      <c r="A509" s="1" t="str">
        <f t="shared" si="25"/>
        <v>2032104</v>
      </c>
      <c r="B509" s="1" t="str">
        <f>CONCATENATE(_xlfn.XLOOKUP(D509,[1]怪物设计!$D$77:$D$136,[1]怪物设计!$U$77:$U$136),"-",E509)</f>
        <v>老虎3-104</v>
      </c>
      <c r="D509" s="1">
        <f t="shared" si="27"/>
        <v>2032</v>
      </c>
      <c r="E509" s="1">
        <v>104</v>
      </c>
      <c r="F509" s="17" t="str">
        <f>IF(E509&gt;0,CONCATENATE(_xlfn.XLOOKUP(MOD(A509,1000),[2]怪物武器挂载坐标辅助表!A:A,[2]怪物武器挂载坐标辅助表!C:C,"错误",0)+_xlfn.XLOOKUP(ROUNDDOWN(A509/1000,0),[2]怪物武器挂载坐标辅助表!V:V,[2]怪物武器挂载坐标辅助表!Y:Y,"错误",0),";",_xlfn.XLOOKUP(MOD(A509,1000),[2]怪物武器挂载坐标辅助表!A:A,[2]怪物武器挂载坐标辅助表!D:D,"错误",0)+_xlfn.XLOOKUP(ROUNDDOWN(A509/1000,0),[2]怪物武器挂载坐标辅助表!V:V,[2]怪物武器挂载坐标辅助表!Z:Z,"错误",0),";",_xlfn.XLOOKUP(MOD(A509,1000),[2]怪物武器挂载坐标辅助表!A:A,[2]怪物武器挂载坐标辅助表!E:E,"错误",0),";",_xlfn.XLOOKUP(MOD(A509,1000),[2]怪物武器挂载坐标辅助表!A:A,[2]怪物武器挂载坐标辅助表!F:F,"错误",0)),"")</f>
        <v>-1023;-126;11000;0</v>
      </c>
      <c r="G509" s="1">
        <v>1</v>
      </c>
    </row>
    <row r="510" spans="1:7">
      <c r="A510" s="1" t="str">
        <f t="shared" si="25"/>
        <v>2032105</v>
      </c>
      <c r="B510" s="1" t="str">
        <f>CONCATENATE(_xlfn.XLOOKUP(D510,[1]怪物设计!$D$77:$D$136,[1]怪物设计!$U$77:$U$136),"-",E510)</f>
        <v>老虎3-105</v>
      </c>
      <c r="D510" s="1">
        <f t="shared" si="27"/>
        <v>2032</v>
      </c>
      <c r="E510" s="1">
        <v>105</v>
      </c>
      <c r="F510" s="17" t="str">
        <f>IF(E510&gt;0,CONCATENATE(_xlfn.XLOOKUP(MOD(A510,1000),[2]怪物武器挂载坐标辅助表!A:A,[2]怪物武器挂载坐标辅助表!C:C,"错误",0)+_xlfn.XLOOKUP(ROUNDDOWN(A510/1000,0),[2]怪物武器挂载坐标辅助表!V:V,[2]怪物武器挂载坐标辅助表!Y:Y,"错误",0),";",_xlfn.XLOOKUP(MOD(A510,1000),[2]怪物武器挂载坐标辅助表!A:A,[2]怪物武器挂载坐标辅助表!D:D,"错误",0)+_xlfn.XLOOKUP(ROUNDDOWN(A510/1000,0),[2]怪物武器挂载坐标辅助表!V:V,[2]怪物武器挂载坐标辅助表!Z:Z,"错误",0),";",_xlfn.XLOOKUP(MOD(A510,1000),[2]怪物武器挂载坐标辅助表!A:A,[2]怪物武器挂载坐标辅助表!E:E,"错误",0),";",_xlfn.XLOOKUP(MOD(A510,1000),[2]怪物武器挂载坐标辅助表!A:A,[2]怪物武器挂载坐标辅助表!F:F,"错误",0)),"")</f>
        <v>-924;-155;10000;0</v>
      </c>
      <c r="G510" s="1">
        <v>1</v>
      </c>
    </row>
    <row r="511" spans="1:7">
      <c r="A511" s="1" t="str">
        <f t="shared" si="25"/>
        <v>2032106</v>
      </c>
      <c r="B511" s="1" t="str">
        <f>CONCATENATE(_xlfn.XLOOKUP(D511,[1]怪物设计!$D$77:$D$136,[1]怪物设计!$U$77:$U$136),"-",E511)</f>
        <v>老虎3-106</v>
      </c>
      <c r="D511" s="1">
        <f t="shared" si="27"/>
        <v>2032</v>
      </c>
      <c r="E511" s="1">
        <v>106</v>
      </c>
      <c r="F511" s="17" t="str">
        <f>IF(E511&gt;0,CONCATENATE(_xlfn.XLOOKUP(MOD(A511,1000),[2]怪物武器挂载坐标辅助表!A:A,[2]怪物武器挂载坐标辅助表!C:C,"错误",0)+_xlfn.XLOOKUP(ROUNDDOWN(A511/1000,0),[2]怪物武器挂载坐标辅助表!V:V,[2]怪物武器挂载坐标辅助表!Y:Y,"错误",0),";",_xlfn.XLOOKUP(MOD(A511,1000),[2]怪物武器挂载坐标辅助表!A:A,[2]怪物武器挂载坐标辅助表!D:D,"错误",0)+_xlfn.XLOOKUP(ROUNDDOWN(A511/1000,0),[2]怪物武器挂载坐标辅助表!V:V,[2]怪物武器挂载坐标辅助表!Z:Z,"错误",0),";",_xlfn.XLOOKUP(MOD(A511,1000),[2]怪物武器挂载坐标辅助表!A:A,[2]怪物武器挂载坐标辅助表!E:E,"错误",0),";",_xlfn.XLOOKUP(MOD(A511,1000),[2]怪物武器挂载坐标辅助表!A:A,[2]怪物武器挂载坐标辅助表!F:F,"错误",0)),"")</f>
        <v>-1057;-172;8000;0</v>
      </c>
      <c r="G511" s="1">
        <v>1</v>
      </c>
    </row>
    <row r="512" spans="1:7">
      <c r="A512" s="1" t="str">
        <f t="shared" si="25"/>
        <v>2032201</v>
      </c>
      <c r="B512" s="1" t="str">
        <f>CONCATENATE(_xlfn.XLOOKUP(D512,[1]怪物设计!$D$77:$D$136,[1]怪物设计!$U$77:$U$136),"-",E512)</f>
        <v>老虎3-201</v>
      </c>
      <c r="D512" s="1">
        <f t="shared" si="27"/>
        <v>2032</v>
      </c>
      <c r="E512" s="1">
        <v>201</v>
      </c>
      <c r="F512" s="17" t="str">
        <f>IF(E512&gt;0,CONCATENATE(_xlfn.XLOOKUP(MOD(A512,1000),[2]怪物武器挂载坐标辅助表!A:A,[2]怪物武器挂载坐标辅助表!C:C,"错误",0)+_xlfn.XLOOKUP(ROUNDDOWN(A512/1000,0),[2]怪物武器挂载坐标辅助表!V:V,[2]怪物武器挂载坐标辅助表!Y:Y,"错误",0),";",_xlfn.XLOOKUP(MOD(A512,1000),[2]怪物武器挂载坐标辅助表!A:A,[2]怪物武器挂载坐标辅助表!D:D,"错误",0)+_xlfn.XLOOKUP(ROUNDDOWN(A512/1000,0),[2]怪物武器挂载坐标辅助表!V:V,[2]怪物武器挂载坐标辅助表!Z:Z,"错误",0),";",_xlfn.XLOOKUP(MOD(A512,1000),[2]怪物武器挂载坐标辅助表!A:A,[2]怪物武器挂载坐标辅助表!E:E,"错误",0),";",_xlfn.XLOOKUP(MOD(A512,1000),[2]怪物武器挂载坐标辅助表!A:A,[2]怪物武器挂载坐标辅助表!F:F,"错误",0)),"")</f>
        <v>-855;-79;10000;-25</v>
      </c>
      <c r="G512" s="1">
        <v>1</v>
      </c>
    </row>
    <row r="513" spans="1:7">
      <c r="A513" s="1" t="str">
        <f t="shared" si="25"/>
        <v>2032202</v>
      </c>
      <c r="B513" s="1" t="str">
        <f>CONCATENATE(_xlfn.XLOOKUP(D513,[1]怪物设计!$D$77:$D$136,[1]怪物设计!$U$77:$U$136),"-",E513)</f>
        <v>老虎3-202</v>
      </c>
      <c r="D513" s="1">
        <f t="shared" si="27"/>
        <v>2032</v>
      </c>
      <c r="E513" s="1">
        <v>202</v>
      </c>
      <c r="F513" s="17" t="str">
        <f>IF(E513&gt;0,CONCATENATE(_xlfn.XLOOKUP(MOD(A513,1000),[2]怪物武器挂载坐标辅助表!A:A,[2]怪物武器挂载坐标辅助表!C:C,"错误",0)+_xlfn.XLOOKUP(ROUNDDOWN(A513/1000,0),[2]怪物武器挂载坐标辅助表!V:V,[2]怪物武器挂载坐标辅助表!Y:Y,"错误",0),";",_xlfn.XLOOKUP(MOD(A513,1000),[2]怪物武器挂载坐标辅助表!A:A,[2]怪物武器挂载坐标辅助表!D:D,"错误",0)+_xlfn.XLOOKUP(ROUNDDOWN(A513/1000,0),[2]怪物武器挂载坐标辅助表!V:V,[2]怪物武器挂载坐标辅助表!Z:Z,"错误",0),";",_xlfn.XLOOKUP(MOD(A513,1000),[2]怪物武器挂载坐标辅助表!A:A,[2]怪物武器挂载坐标辅助表!E:E,"错误",0),";",_xlfn.XLOOKUP(MOD(A513,1000),[2]怪物武器挂载坐标辅助表!A:A,[2]怪物武器挂载坐标辅助表!F:F,"错误",0)),"")</f>
        <v>-824;-144;10000;0</v>
      </c>
      <c r="G513" s="1">
        <v>1</v>
      </c>
    </row>
    <row r="514" spans="1:7">
      <c r="A514" s="1" t="str">
        <f t="shared" si="25"/>
        <v>2032203</v>
      </c>
      <c r="B514" s="1" t="str">
        <f>CONCATENATE(_xlfn.XLOOKUP(D514,[1]怪物设计!$D$77:$D$136,[1]怪物设计!$U$77:$U$136),"-",E514)</f>
        <v>老虎3-203</v>
      </c>
      <c r="D514" s="1">
        <f t="shared" si="27"/>
        <v>2032</v>
      </c>
      <c r="E514" s="1">
        <v>203</v>
      </c>
      <c r="F514" s="17" t="str">
        <f>IF(E514&gt;0,CONCATENATE(_xlfn.XLOOKUP(MOD(A514,1000),[2]怪物武器挂载坐标辅助表!A:A,[2]怪物武器挂载坐标辅助表!C:C,"错误",0)+_xlfn.XLOOKUP(ROUNDDOWN(A514/1000,0),[2]怪物武器挂载坐标辅助表!V:V,[2]怪物武器挂载坐标辅助表!Y:Y,"错误",0),";",_xlfn.XLOOKUP(MOD(A514,1000),[2]怪物武器挂载坐标辅助表!A:A,[2]怪物武器挂载坐标辅助表!D:D,"错误",0)+_xlfn.XLOOKUP(ROUNDDOWN(A514/1000,0),[2]怪物武器挂载坐标辅助表!V:V,[2]怪物武器挂载坐标辅助表!Z:Z,"错误",0),";",_xlfn.XLOOKUP(MOD(A514,1000),[2]怪物武器挂载坐标辅助表!A:A,[2]怪物武器挂载坐标辅助表!E:E,"错误",0),";",_xlfn.XLOOKUP(MOD(A514,1000),[2]怪物武器挂载坐标辅助表!A:A,[2]怪物武器挂载坐标辅助表!F:F,"错误",0)),"")</f>
        <v>-867;-174;10000;-10</v>
      </c>
      <c r="G514" s="1">
        <v>1</v>
      </c>
    </row>
    <row r="515" spans="1:7">
      <c r="A515" s="1" t="str">
        <f t="shared" si="25"/>
        <v>2032204</v>
      </c>
      <c r="B515" s="1" t="str">
        <f>CONCATENATE(_xlfn.XLOOKUP(D515,[1]怪物设计!$D$77:$D$136,[1]怪物设计!$U$77:$U$136),"-",E515)</f>
        <v>老虎3-204</v>
      </c>
      <c r="D515" s="1">
        <f t="shared" si="27"/>
        <v>2032</v>
      </c>
      <c r="E515" s="1">
        <v>204</v>
      </c>
      <c r="F515" s="17" t="str">
        <f>IF(E515&gt;0,CONCATENATE(_xlfn.XLOOKUP(MOD(A515,1000),[2]怪物武器挂载坐标辅助表!A:A,[2]怪物武器挂载坐标辅助表!C:C,"错误",0)+_xlfn.XLOOKUP(ROUNDDOWN(A515/1000,0),[2]怪物武器挂载坐标辅助表!V:V,[2]怪物武器挂载坐标辅助表!Y:Y,"错误",0),";",_xlfn.XLOOKUP(MOD(A515,1000),[2]怪物武器挂载坐标辅助表!A:A,[2]怪物武器挂载坐标辅助表!D:D,"错误",0)+_xlfn.XLOOKUP(ROUNDDOWN(A515/1000,0),[2]怪物武器挂载坐标辅助表!V:V,[2]怪物武器挂载坐标辅助表!Z:Z,"错误",0),";",_xlfn.XLOOKUP(MOD(A515,1000),[2]怪物武器挂载坐标辅助表!A:A,[2]怪物武器挂载坐标辅助表!E:E,"错误",0),";",_xlfn.XLOOKUP(MOD(A515,1000),[2]怪物武器挂载坐标辅助表!A:A,[2]怪物武器挂载坐标辅助表!F:F,"错误",0)),"")</f>
        <v>-854;-273;5000;0</v>
      </c>
      <c r="G515" s="1">
        <v>1</v>
      </c>
    </row>
    <row r="516" spans="1:7">
      <c r="A516" s="1" t="str">
        <f t="shared" si="25"/>
        <v>2032205</v>
      </c>
      <c r="B516" s="1" t="str">
        <f>CONCATENATE(_xlfn.XLOOKUP(D516,[1]怪物设计!$D$77:$D$136,[1]怪物设计!$U$77:$U$136),"-",E516)</f>
        <v>老虎3-205</v>
      </c>
      <c r="D516" s="1">
        <f t="shared" si="27"/>
        <v>2032</v>
      </c>
      <c r="E516" s="1">
        <v>205</v>
      </c>
      <c r="F516" s="17" t="str">
        <f>IF(E516&gt;0,CONCATENATE(_xlfn.XLOOKUP(MOD(A516,1000),[2]怪物武器挂载坐标辅助表!A:A,[2]怪物武器挂载坐标辅助表!C:C,"错误",0)+_xlfn.XLOOKUP(ROUNDDOWN(A516/1000,0),[2]怪物武器挂载坐标辅助表!V:V,[2]怪物武器挂载坐标辅助表!Y:Y,"错误",0),";",_xlfn.XLOOKUP(MOD(A516,1000),[2]怪物武器挂载坐标辅助表!A:A,[2]怪物武器挂载坐标辅助表!D:D,"错误",0)+_xlfn.XLOOKUP(ROUNDDOWN(A516/1000,0),[2]怪物武器挂载坐标辅助表!V:V,[2]怪物武器挂载坐标辅助表!Z:Z,"错误",0),";",_xlfn.XLOOKUP(MOD(A516,1000),[2]怪物武器挂载坐标辅助表!A:A,[2]怪物武器挂载坐标辅助表!E:E,"错误",0),";",_xlfn.XLOOKUP(MOD(A516,1000),[2]怪物武器挂载坐标辅助表!A:A,[2]怪物武器挂载坐标辅助表!F:F,"错误",0)),"")</f>
        <v>-858;-18;10000;-10</v>
      </c>
      <c r="G516" s="1">
        <v>1</v>
      </c>
    </row>
    <row r="517" spans="1:7">
      <c r="A517" s="1" t="str">
        <f t="shared" si="25"/>
        <v>2032206</v>
      </c>
      <c r="B517" s="1" t="str">
        <f>CONCATENATE(_xlfn.XLOOKUP(D517,[1]怪物设计!$D$77:$D$136,[1]怪物设计!$U$77:$U$136),"-",E517)</f>
        <v>老虎3-206</v>
      </c>
      <c r="D517" s="1">
        <f t="shared" si="27"/>
        <v>2032</v>
      </c>
      <c r="E517" s="1">
        <v>206</v>
      </c>
      <c r="F517" s="17" t="str">
        <f>IF(E517&gt;0,CONCATENATE(_xlfn.XLOOKUP(MOD(A517,1000),[2]怪物武器挂载坐标辅助表!A:A,[2]怪物武器挂载坐标辅助表!C:C,"错误",0)+_xlfn.XLOOKUP(ROUNDDOWN(A517/1000,0),[2]怪物武器挂载坐标辅助表!V:V,[2]怪物武器挂载坐标辅助表!Y:Y,"错误",0),";",_xlfn.XLOOKUP(MOD(A517,1000),[2]怪物武器挂载坐标辅助表!A:A,[2]怪物武器挂载坐标辅助表!D:D,"错误",0)+_xlfn.XLOOKUP(ROUNDDOWN(A517/1000,0),[2]怪物武器挂载坐标辅助表!V:V,[2]怪物武器挂载坐标辅助表!Z:Z,"错误",0),";",_xlfn.XLOOKUP(MOD(A517,1000),[2]怪物武器挂载坐标辅助表!A:A,[2]怪物武器挂载坐标辅助表!E:E,"错误",0),";",_xlfn.XLOOKUP(MOD(A517,1000),[2]怪物武器挂载坐标辅助表!A:A,[2]怪物武器挂载坐标辅助表!F:F,"错误",0)),"")</f>
        <v>-955;-204;7000;150</v>
      </c>
      <c r="G517" s="1">
        <v>1</v>
      </c>
    </row>
    <row r="518" spans="1:7">
      <c r="A518" s="1" t="str">
        <f t="shared" si="25"/>
        <v>2032207</v>
      </c>
      <c r="B518" s="1" t="str">
        <f>CONCATENATE(_xlfn.XLOOKUP(D518,[1]怪物设计!$D$77:$D$136,[1]怪物设计!$U$77:$U$136),"-",E518)</f>
        <v>老虎3-207</v>
      </c>
      <c r="D518" s="1">
        <f t="shared" si="27"/>
        <v>2032</v>
      </c>
      <c r="E518" s="1">
        <v>207</v>
      </c>
      <c r="F518" s="17" t="str">
        <f>IF(E518&gt;0,CONCATENATE(_xlfn.XLOOKUP(MOD(A518,1000),[2]怪物武器挂载坐标辅助表!A:A,[2]怪物武器挂载坐标辅助表!C:C,"错误",0)+_xlfn.XLOOKUP(ROUNDDOWN(A518/1000,0),[2]怪物武器挂载坐标辅助表!V:V,[2]怪物武器挂载坐标辅助表!Y:Y,"错误",0),";",_xlfn.XLOOKUP(MOD(A518,1000),[2]怪物武器挂载坐标辅助表!A:A,[2]怪物武器挂载坐标辅助表!D:D,"错误",0)+_xlfn.XLOOKUP(ROUNDDOWN(A518/1000,0),[2]怪物武器挂载坐标辅助表!V:V,[2]怪物武器挂载坐标辅助表!Z:Z,"错误",0),";",_xlfn.XLOOKUP(MOD(A518,1000),[2]怪物武器挂载坐标辅助表!A:A,[2]怪物武器挂载坐标辅助表!E:E,"错误",0),";",_xlfn.XLOOKUP(MOD(A518,1000),[2]怪物武器挂载坐标辅助表!A:A,[2]怪物武器挂载坐标辅助表!F:F,"错误",0)),"")</f>
        <v>-1046;-171;10000;15</v>
      </c>
      <c r="G518" s="1">
        <v>1</v>
      </c>
    </row>
    <row r="519" spans="1:7">
      <c r="A519" s="1" t="str">
        <f t="shared" si="25"/>
        <v>2032301</v>
      </c>
      <c r="B519" s="1" t="str">
        <f>CONCATENATE(_xlfn.XLOOKUP(D519,[1]怪物设计!$D$77:$D$136,[1]怪物设计!$U$77:$U$136),"-",E519)</f>
        <v>老虎3-301</v>
      </c>
      <c r="D519" s="1">
        <f t="shared" si="27"/>
        <v>2032</v>
      </c>
      <c r="E519" s="1">
        <v>301</v>
      </c>
      <c r="F519" s="17" t="str">
        <f>IF(E519&gt;0,CONCATENATE(_xlfn.XLOOKUP(MOD(A519,1000),[2]怪物武器挂载坐标辅助表!A:A,[2]怪物武器挂载坐标辅助表!C:C,"错误",0)+_xlfn.XLOOKUP(ROUNDDOWN(A519/1000,0),[2]怪物武器挂载坐标辅助表!V:V,[2]怪物武器挂载坐标辅助表!Y:Y,"错误",0),";",_xlfn.XLOOKUP(MOD(A519,1000),[2]怪物武器挂载坐标辅助表!A:A,[2]怪物武器挂载坐标辅助表!D:D,"错误",0)+_xlfn.XLOOKUP(ROUNDDOWN(A519/1000,0),[2]怪物武器挂载坐标辅助表!V:V,[2]怪物武器挂载坐标辅助表!Z:Z,"错误",0),";",_xlfn.XLOOKUP(MOD(A519,1000),[2]怪物武器挂载坐标辅助表!A:A,[2]怪物武器挂载坐标辅助表!E:E,"错误",0),";",_xlfn.XLOOKUP(MOD(A519,1000),[2]怪物武器挂载坐标辅助表!A:A,[2]怪物武器挂载坐标辅助表!F:F,"错误",0)),"")</f>
        <v>-928;-1;10000;0</v>
      </c>
      <c r="G519" s="1">
        <v>1</v>
      </c>
    </row>
    <row r="520" spans="1:7">
      <c r="A520" s="1" t="str">
        <f t="shared" si="25"/>
        <v>2032302</v>
      </c>
      <c r="B520" s="1" t="str">
        <f>CONCATENATE(_xlfn.XLOOKUP(D520,[1]怪物设计!$D$77:$D$136,[1]怪物设计!$U$77:$U$136),"-",E520)</f>
        <v>老虎3-302</v>
      </c>
      <c r="D520" s="1">
        <f t="shared" si="27"/>
        <v>2032</v>
      </c>
      <c r="E520" s="1">
        <v>302</v>
      </c>
      <c r="F520" s="17" t="str">
        <f>IF(E520&gt;0,CONCATENATE(_xlfn.XLOOKUP(MOD(A520,1000),[2]怪物武器挂载坐标辅助表!A:A,[2]怪物武器挂载坐标辅助表!C:C,"错误",0)+_xlfn.XLOOKUP(ROUNDDOWN(A520/1000,0),[2]怪物武器挂载坐标辅助表!V:V,[2]怪物武器挂载坐标辅助表!Y:Y,"错误",0),";",_xlfn.XLOOKUP(MOD(A520,1000),[2]怪物武器挂载坐标辅助表!A:A,[2]怪物武器挂载坐标辅助表!D:D,"错误",0)+_xlfn.XLOOKUP(ROUNDDOWN(A520/1000,0),[2]怪物武器挂载坐标辅助表!V:V,[2]怪物武器挂载坐标辅助表!Z:Z,"错误",0),";",_xlfn.XLOOKUP(MOD(A520,1000),[2]怪物武器挂载坐标辅助表!A:A,[2]怪物武器挂载坐标辅助表!E:E,"错误",0),";",_xlfn.XLOOKUP(MOD(A520,1000),[2]怪物武器挂载坐标辅助表!A:A,[2]怪物武器挂载坐标辅助表!F:F,"错误",0)),"")</f>
        <v>-965;-85;9000;0</v>
      </c>
      <c r="G520" s="1">
        <v>1</v>
      </c>
    </row>
    <row r="521" spans="1:7">
      <c r="A521" s="1" t="str">
        <f t="shared" si="25"/>
        <v>2032303</v>
      </c>
      <c r="B521" s="1" t="str">
        <f>CONCATENATE(_xlfn.XLOOKUP(D521,[1]怪物设计!$D$77:$D$136,[1]怪物设计!$U$77:$U$136),"-",E521)</f>
        <v>老虎3-303</v>
      </c>
      <c r="D521" s="1">
        <f t="shared" si="27"/>
        <v>2032</v>
      </c>
      <c r="E521" s="1">
        <v>303</v>
      </c>
      <c r="F521" s="17" t="str">
        <f>IF(E521&gt;0,CONCATENATE(_xlfn.XLOOKUP(MOD(A521,1000),[2]怪物武器挂载坐标辅助表!A:A,[2]怪物武器挂载坐标辅助表!C:C,"错误",0)+_xlfn.XLOOKUP(ROUNDDOWN(A521/1000,0),[2]怪物武器挂载坐标辅助表!V:V,[2]怪物武器挂载坐标辅助表!Y:Y,"错误",0),";",_xlfn.XLOOKUP(MOD(A521,1000),[2]怪物武器挂载坐标辅助表!A:A,[2]怪物武器挂载坐标辅助表!D:D,"错误",0)+_xlfn.XLOOKUP(ROUNDDOWN(A521/1000,0),[2]怪物武器挂载坐标辅助表!V:V,[2]怪物武器挂载坐标辅助表!Z:Z,"错误",0),";",_xlfn.XLOOKUP(MOD(A521,1000),[2]怪物武器挂载坐标辅助表!A:A,[2]怪物武器挂载坐标辅助表!E:E,"错误",0),";",_xlfn.XLOOKUP(MOD(A521,1000),[2]怪物武器挂载坐标辅助表!A:A,[2]怪物武器挂载坐标辅助表!F:F,"错误",0)),"")</f>
        <v>-899;-104;10000;0</v>
      </c>
      <c r="G521" s="1">
        <v>1</v>
      </c>
    </row>
    <row r="522" spans="1:7">
      <c r="A522" s="1" t="str">
        <f t="shared" si="25"/>
        <v>2032304</v>
      </c>
      <c r="B522" s="1" t="str">
        <f>CONCATENATE(_xlfn.XLOOKUP(D522,[1]怪物设计!$D$77:$D$136,[1]怪物设计!$U$77:$U$136),"-",E522)</f>
        <v>老虎3-304</v>
      </c>
      <c r="D522" s="1">
        <f t="shared" si="27"/>
        <v>2032</v>
      </c>
      <c r="E522" s="1">
        <v>304</v>
      </c>
      <c r="F522" s="17" t="str">
        <f>IF(E522&gt;0,CONCATENATE(_xlfn.XLOOKUP(MOD(A522,1000),[2]怪物武器挂载坐标辅助表!A:A,[2]怪物武器挂载坐标辅助表!C:C,"错误",0)+_xlfn.XLOOKUP(ROUNDDOWN(A522/1000,0),[2]怪物武器挂载坐标辅助表!V:V,[2]怪物武器挂载坐标辅助表!Y:Y,"错误",0),";",_xlfn.XLOOKUP(MOD(A522,1000),[2]怪物武器挂载坐标辅助表!A:A,[2]怪物武器挂载坐标辅助表!D:D,"错误",0)+_xlfn.XLOOKUP(ROUNDDOWN(A522/1000,0),[2]怪物武器挂载坐标辅助表!V:V,[2]怪物武器挂载坐标辅助表!Z:Z,"错误",0),";",_xlfn.XLOOKUP(MOD(A522,1000),[2]怪物武器挂载坐标辅助表!A:A,[2]怪物武器挂载坐标辅助表!E:E,"错误",0),";",_xlfn.XLOOKUP(MOD(A522,1000),[2]怪物武器挂载坐标辅助表!A:A,[2]怪物武器挂载坐标辅助表!F:F,"错误",0)),"")</f>
        <v>-1102;-133;10000;5</v>
      </c>
      <c r="G522" s="1">
        <v>1</v>
      </c>
    </row>
    <row r="523" spans="1:7">
      <c r="A523" s="1" t="str">
        <f t="shared" si="25"/>
        <v>2032305</v>
      </c>
      <c r="B523" s="1" t="str">
        <f>CONCATENATE(_xlfn.XLOOKUP(D523,[1]怪物设计!$D$77:$D$136,[1]怪物设计!$U$77:$U$136),"-",E523)</f>
        <v>老虎3-305</v>
      </c>
      <c r="D523" s="1">
        <f t="shared" si="27"/>
        <v>2032</v>
      </c>
      <c r="E523" s="1">
        <v>305</v>
      </c>
      <c r="F523" s="17" t="str">
        <f>IF(E523&gt;0,CONCATENATE(_xlfn.XLOOKUP(MOD(A523,1000),[2]怪物武器挂载坐标辅助表!A:A,[2]怪物武器挂载坐标辅助表!C:C,"错误",0)+_xlfn.XLOOKUP(ROUNDDOWN(A523/1000,0),[2]怪物武器挂载坐标辅助表!V:V,[2]怪物武器挂载坐标辅助表!Y:Y,"错误",0),";",_xlfn.XLOOKUP(MOD(A523,1000),[2]怪物武器挂载坐标辅助表!A:A,[2]怪物武器挂载坐标辅助表!D:D,"错误",0)+_xlfn.XLOOKUP(ROUNDDOWN(A523/1000,0),[2]怪物武器挂载坐标辅助表!V:V,[2]怪物武器挂载坐标辅助表!Z:Z,"错误",0),";",_xlfn.XLOOKUP(MOD(A523,1000),[2]怪物武器挂载坐标辅助表!A:A,[2]怪物武器挂载坐标辅助表!E:E,"错误",0),";",_xlfn.XLOOKUP(MOD(A523,1000),[2]怪物武器挂载坐标辅助表!A:A,[2]怪物武器挂载坐标辅助表!F:F,"错误",0)),"")</f>
        <v>-1055;-275;9000;-25</v>
      </c>
      <c r="G523" s="1">
        <v>1</v>
      </c>
    </row>
    <row r="524" spans="1:7">
      <c r="A524" s="1" t="str">
        <f t="shared" si="25"/>
        <v>2032401</v>
      </c>
      <c r="B524" s="1" t="str">
        <f>CONCATENATE(_xlfn.XLOOKUP(D524,[1]怪物设计!$D$77:$D$136,[1]怪物设计!$U$77:$U$136),"-",E524)</f>
        <v>老虎3-401</v>
      </c>
      <c r="D524" s="1">
        <f t="shared" si="27"/>
        <v>2032</v>
      </c>
      <c r="E524" s="1">
        <v>401</v>
      </c>
      <c r="F524" s="17" t="str">
        <f>IF(E524&gt;0,CONCATENATE(_xlfn.XLOOKUP(MOD(A524,1000),[2]怪物武器挂载坐标辅助表!A:A,[2]怪物武器挂载坐标辅助表!C:C,"错误",0)+_xlfn.XLOOKUP(ROUNDDOWN(A524/1000,0),[2]怪物武器挂载坐标辅助表!V:V,[2]怪物武器挂载坐标辅助表!Y:Y,"错误",0),";",_xlfn.XLOOKUP(MOD(A524,1000),[2]怪物武器挂载坐标辅助表!A:A,[2]怪物武器挂载坐标辅助表!D:D,"错误",0)+_xlfn.XLOOKUP(ROUNDDOWN(A524/1000,0),[2]怪物武器挂载坐标辅助表!V:V,[2]怪物武器挂载坐标辅助表!Z:Z,"错误",0),";",_xlfn.XLOOKUP(MOD(A524,1000),[2]怪物武器挂载坐标辅助表!A:A,[2]怪物武器挂载坐标辅助表!E:E,"错误",0),";",_xlfn.XLOOKUP(MOD(A524,1000),[2]怪物武器挂载坐标辅助表!A:A,[2]怪物武器挂载坐标辅助表!F:F,"错误",0)),"")</f>
        <v>-926;-257;10000;0</v>
      </c>
      <c r="G524" s="1">
        <v>1</v>
      </c>
    </row>
    <row r="525" spans="1:7">
      <c r="A525" s="1" t="str">
        <f t="shared" si="25"/>
        <v>2032402</v>
      </c>
      <c r="B525" s="1" t="str">
        <f>CONCATENATE(_xlfn.XLOOKUP(D525,[1]怪物设计!$D$77:$D$136,[1]怪物设计!$U$77:$U$136),"-",E525)</f>
        <v>老虎3-402</v>
      </c>
      <c r="D525" s="1">
        <f t="shared" si="27"/>
        <v>2032</v>
      </c>
      <c r="E525" s="1">
        <v>402</v>
      </c>
      <c r="F525" s="17" t="str">
        <f>IF(E525&gt;0,CONCATENATE(_xlfn.XLOOKUP(MOD(A525,1000),[2]怪物武器挂载坐标辅助表!A:A,[2]怪物武器挂载坐标辅助表!C:C,"错误",0)+_xlfn.XLOOKUP(ROUNDDOWN(A525/1000,0),[2]怪物武器挂载坐标辅助表!V:V,[2]怪物武器挂载坐标辅助表!Y:Y,"错误",0),";",_xlfn.XLOOKUP(MOD(A525,1000),[2]怪物武器挂载坐标辅助表!A:A,[2]怪物武器挂载坐标辅助表!D:D,"错误",0)+_xlfn.XLOOKUP(ROUNDDOWN(A525/1000,0),[2]怪物武器挂载坐标辅助表!V:V,[2]怪物武器挂载坐标辅助表!Z:Z,"错误",0),";",_xlfn.XLOOKUP(MOD(A525,1000),[2]怪物武器挂载坐标辅助表!A:A,[2]怪物武器挂载坐标辅助表!E:E,"错误",0),";",_xlfn.XLOOKUP(MOD(A525,1000),[2]怪物武器挂载坐标辅助表!A:A,[2]怪物武器挂载坐标辅助表!F:F,"错误",0)),"")</f>
        <v>-932;-251;10000;0</v>
      </c>
      <c r="G525" s="1">
        <v>1</v>
      </c>
    </row>
    <row r="526" spans="1:7">
      <c r="A526" s="1" t="str">
        <f t="shared" si="25"/>
        <v>2032403</v>
      </c>
      <c r="B526" s="1" t="str">
        <f>CONCATENATE(_xlfn.XLOOKUP(D526,[1]怪物设计!$D$77:$D$136,[1]怪物设计!$U$77:$U$136),"-",E526)</f>
        <v>老虎3-403</v>
      </c>
      <c r="D526" s="1">
        <f t="shared" si="27"/>
        <v>2032</v>
      </c>
      <c r="E526" s="1">
        <v>403</v>
      </c>
      <c r="F526" s="17" t="str">
        <f>IF(E526&gt;0,CONCATENATE(_xlfn.XLOOKUP(MOD(A526,1000),[2]怪物武器挂载坐标辅助表!A:A,[2]怪物武器挂载坐标辅助表!C:C,"错误",0)+_xlfn.XLOOKUP(ROUNDDOWN(A526/1000,0),[2]怪物武器挂载坐标辅助表!V:V,[2]怪物武器挂载坐标辅助表!Y:Y,"错误",0),";",_xlfn.XLOOKUP(MOD(A526,1000),[2]怪物武器挂载坐标辅助表!A:A,[2]怪物武器挂载坐标辅助表!D:D,"错误",0)+_xlfn.XLOOKUP(ROUNDDOWN(A526/1000,0),[2]怪物武器挂载坐标辅助表!V:V,[2]怪物武器挂载坐标辅助表!Z:Z,"错误",0),";",_xlfn.XLOOKUP(MOD(A526,1000),[2]怪物武器挂载坐标辅助表!A:A,[2]怪物武器挂载坐标辅助表!E:E,"错误",0),";",_xlfn.XLOOKUP(MOD(A526,1000),[2]怪物武器挂载坐标辅助表!A:A,[2]怪物武器挂载坐标辅助表!F:F,"错误",0)),"")</f>
        <v>-942;-244;10000;0</v>
      </c>
      <c r="G526" s="1">
        <v>1</v>
      </c>
    </row>
    <row r="527" spans="1:7">
      <c r="A527" s="1" t="str">
        <f t="shared" si="25"/>
        <v>2032404</v>
      </c>
      <c r="B527" s="1" t="str">
        <f>CONCATENATE(_xlfn.XLOOKUP(D527,[1]怪物设计!$D$77:$D$136,[1]怪物设计!$U$77:$U$136),"-",E527)</f>
        <v>老虎3-404</v>
      </c>
      <c r="D527" s="1">
        <f t="shared" si="27"/>
        <v>2032</v>
      </c>
      <c r="E527" s="1">
        <v>404</v>
      </c>
      <c r="F527" s="17" t="str">
        <f>IF(E527&gt;0,CONCATENATE(_xlfn.XLOOKUP(MOD(A527,1000),[2]怪物武器挂载坐标辅助表!A:A,[2]怪物武器挂载坐标辅助表!C:C,"错误",0)+_xlfn.XLOOKUP(ROUNDDOWN(A527/1000,0),[2]怪物武器挂载坐标辅助表!V:V,[2]怪物武器挂载坐标辅助表!Y:Y,"错误",0),";",_xlfn.XLOOKUP(MOD(A527,1000),[2]怪物武器挂载坐标辅助表!A:A,[2]怪物武器挂载坐标辅助表!D:D,"错误",0)+_xlfn.XLOOKUP(ROUNDDOWN(A527/1000,0),[2]怪物武器挂载坐标辅助表!V:V,[2]怪物武器挂载坐标辅助表!Z:Z,"错误",0),";",_xlfn.XLOOKUP(MOD(A527,1000),[2]怪物武器挂载坐标辅助表!A:A,[2]怪物武器挂载坐标辅助表!E:E,"错误",0),";",_xlfn.XLOOKUP(MOD(A527,1000),[2]怪物武器挂载坐标辅助表!A:A,[2]怪物武器挂载坐标辅助表!F:F,"错误",0)),"")</f>
        <v>-1152;-244;10000;0</v>
      </c>
      <c r="G527" s="1">
        <v>1</v>
      </c>
    </row>
    <row r="528" spans="1:7">
      <c r="A528" s="1" t="str">
        <f t="shared" si="25"/>
        <v>2032405</v>
      </c>
      <c r="B528" s="1" t="str">
        <f>CONCATENATE(_xlfn.XLOOKUP(D528,[1]怪物设计!$D$77:$D$136,[1]怪物设计!$U$77:$U$136),"-",E528)</f>
        <v>老虎3-405</v>
      </c>
      <c r="D528" s="1">
        <f t="shared" si="27"/>
        <v>2032</v>
      </c>
      <c r="E528" s="1">
        <v>405</v>
      </c>
      <c r="F528" s="17" t="str">
        <f>IF(E528&gt;0,CONCATENATE(_xlfn.XLOOKUP(MOD(A528,1000),[2]怪物武器挂载坐标辅助表!A:A,[2]怪物武器挂载坐标辅助表!C:C,"错误",0)+_xlfn.XLOOKUP(ROUNDDOWN(A528/1000,0),[2]怪物武器挂载坐标辅助表!V:V,[2]怪物武器挂载坐标辅助表!Y:Y,"错误",0),";",_xlfn.XLOOKUP(MOD(A528,1000),[2]怪物武器挂载坐标辅助表!A:A,[2]怪物武器挂载坐标辅助表!D:D,"错误",0)+_xlfn.XLOOKUP(ROUNDDOWN(A528/1000,0),[2]怪物武器挂载坐标辅助表!V:V,[2]怪物武器挂载坐标辅助表!Z:Z,"错误",0),";",_xlfn.XLOOKUP(MOD(A528,1000),[2]怪物武器挂载坐标辅助表!A:A,[2]怪物武器挂载坐标辅助表!E:E,"错误",0),";",_xlfn.XLOOKUP(MOD(A528,1000),[2]怪物武器挂载坐标辅助表!A:A,[2]怪物武器挂载坐标辅助表!F:F,"错误",0)),"")</f>
        <v>-959;-246;10000;0</v>
      </c>
      <c r="G528" s="1">
        <v>1</v>
      </c>
    </row>
    <row r="529" spans="1:7">
      <c r="A529" s="1" t="str">
        <f t="shared" si="25"/>
        <v>2032406</v>
      </c>
      <c r="B529" s="1" t="str">
        <f>CONCATENATE(_xlfn.XLOOKUP(D529,[1]怪物设计!$D$77:$D$136,[1]怪物设计!$U$77:$U$136),"-",E529)</f>
        <v>老虎3-406</v>
      </c>
      <c r="D529" s="1">
        <f t="shared" si="27"/>
        <v>2032</v>
      </c>
      <c r="E529" s="1">
        <v>406</v>
      </c>
      <c r="F529" s="17" t="str">
        <f>IF(E529&gt;0,CONCATENATE(_xlfn.XLOOKUP(MOD(A529,1000),[2]怪物武器挂载坐标辅助表!A:A,[2]怪物武器挂载坐标辅助表!C:C,"错误",0)+_xlfn.XLOOKUP(ROUNDDOWN(A529/1000,0),[2]怪物武器挂载坐标辅助表!V:V,[2]怪物武器挂载坐标辅助表!Y:Y,"错误",0),";",_xlfn.XLOOKUP(MOD(A529,1000),[2]怪物武器挂载坐标辅助表!A:A,[2]怪物武器挂载坐标辅助表!D:D,"错误",0)+_xlfn.XLOOKUP(ROUNDDOWN(A529/1000,0),[2]怪物武器挂载坐标辅助表!V:V,[2]怪物武器挂载坐标辅助表!Z:Z,"错误",0),";",_xlfn.XLOOKUP(MOD(A529,1000),[2]怪物武器挂载坐标辅助表!A:A,[2]怪物武器挂载坐标辅助表!E:E,"错误",0),";",_xlfn.XLOOKUP(MOD(A529,1000),[2]怪物武器挂载坐标辅助表!A:A,[2]怪物武器挂载坐标辅助表!F:F,"错误",0)),"")</f>
        <v>-1016;-234;8000;30</v>
      </c>
      <c r="G529" s="1">
        <v>1</v>
      </c>
    </row>
    <row r="530" spans="1:7">
      <c r="A530" s="1" t="str">
        <f t="shared" si="25"/>
        <v>2032407</v>
      </c>
      <c r="B530" s="1" t="str">
        <f>CONCATENATE(_xlfn.XLOOKUP(D530,[1]怪物设计!$D$77:$D$136,[1]怪物设计!$U$77:$U$136),"-",E530)</f>
        <v>老虎3-407</v>
      </c>
      <c r="D530" s="1">
        <f t="shared" si="27"/>
        <v>2032</v>
      </c>
      <c r="E530" s="1">
        <v>407</v>
      </c>
      <c r="F530" s="17" t="str">
        <f>IF(E530&gt;0,CONCATENATE(_xlfn.XLOOKUP(MOD(A530,1000),[2]怪物武器挂载坐标辅助表!A:A,[2]怪物武器挂载坐标辅助表!C:C,"错误",0)+_xlfn.XLOOKUP(ROUNDDOWN(A530/1000,0),[2]怪物武器挂载坐标辅助表!V:V,[2]怪物武器挂载坐标辅助表!Y:Y,"错误",0),";",_xlfn.XLOOKUP(MOD(A530,1000),[2]怪物武器挂载坐标辅助表!A:A,[2]怪物武器挂载坐标辅助表!D:D,"错误",0)+_xlfn.XLOOKUP(ROUNDDOWN(A530/1000,0),[2]怪物武器挂载坐标辅助表!V:V,[2]怪物武器挂载坐标辅助表!Z:Z,"错误",0),";",_xlfn.XLOOKUP(MOD(A530,1000),[2]怪物武器挂载坐标辅助表!A:A,[2]怪物武器挂载坐标辅助表!E:E,"错误",0),";",_xlfn.XLOOKUP(MOD(A530,1000),[2]怪物武器挂载坐标辅助表!A:A,[2]怪物武器挂载坐标辅助表!F:F,"错误",0)),"")</f>
        <v>-920;-194;10000;-5</v>
      </c>
      <c r="G530" s="1">
        <v>1</v>
      </c>
    </row>
    <row r="531" spans="1:7">
      <c r="A531" s="1" t="str">
        <f t="shared" si="25"/>
        <v>2032408</v>
      </c>
      <c r="B531" s="1" t="str">
        <f>CONCATENATE(_xlfn.XLOOKUP(D531,[1]怪物设计!$D$77:$D$136,[1]怪物设计!$U$77:$U$136),"-",E531)</f>
        <v>老虎3-408</v>
      </c>
      <c r="D531" s="1">
        <f t="shared" si="27"/>
        <v>2032</v>
      </c>
      <c r="E531" s="1">
        <v>408</v>
      </c>
      <c r="F531" s="17" t="str">
        <f>IF(E531&gt;0,CONCATENATE(_xlfn.XLOOKUP(MOD(A531,1000),[2]怪物武器挂载坐标辅助表!A:A,[2]怪物武器挂载坐标辅助表!C:C,"错误",0)+_xlfn.XLOOKUP(ROUNDDOWN(A531/1000,0),[2]怪物武器挂载坐标辅助表!V:V,[2]怪物武器挂载坐标辅助表!Y:Y,"错误",0),";",_xlfn.XLOOKUP(MOD(A531,1000),[2]怪物武器挂载坐标辅助表!A:A,[2]怪物武器挂载坐标辅助表!D:D,"错误",0)+_xlfn.XLOOKUP(ROUNDDOWN(A531/1000,0),[2]怪物武器挂载坐标辅助表!V:V,[2]怪物武器挂载坐标辅助表!Z:Z,"错误",0),";",_xlfn.XLOOKUP(MOD(A531,1000),[2]怪物武器挂载坐标辅助表!A:A,[2]怪物武器挂载坐标辅助表!E:E,"错误",0),";",_xlfn.XLOOKUP(MOD(A531,1000),[2]怪物武器挂载坐标辅助表!A:A,[2]怪物武器挂载坐标辅助表!F:F,"错误",0)),"")</f>
        <v>-827;-317;11000;-15</v>
      </c>
      <c r="G531" s="1">
        <v>1</v>
      </c>
    </row>
    <row r="532" spans="1:7">
      <c r="A532" s="1" t="str">
        <f t="shared" si="25"/>
        <v>2032409</v>
      </c>
      <c r="B532" s="1" t="str">
        <f>CONCATENATE(_xlfn.XLOOKUP(D532,[1]怪物设计!$D$77:$D$136,[1]怪物设计!$U$77:$U$136),"-",E532)</f>
        <v>老虎3-409</v>
      </c>
      <c r="D532" s="1">
        <f t="shared" si="27"/>
        <v>2032</v>
      </c>
      <c r="E532" s="1">
        <v>409</v>
      </c>
      <c r="F532" s="17" t="str">
        <f>IF(E532&gt;0,CONCATENATE(_xlfn.XLOOKUP(MOD(A532,1000),[2]怪物武器挂载坐标辅助表!A:A,[2]怪物武器挂载坐标辅助表!C:C,"错误",0)+_xlfn.XLOOKUP(ROUNDDOWN(A532/1000,0),[2]怪物武器挂载坐标辅助表!V:V,[2]怪物武器挂载坐标辅助表!Y:Y,"错误",0),";",_xlfn.XLOOKUP(MOD(A532,1000),[2]怪物武器挂载坐标辅助表!A:A,[2]怪物武器挂载坐标辅助表!D:D,"错误",0)+_xlfn.XLOOKUP(ROUNDDOWN(A532/1000,0),[2]怪物武器挂载坐标辅助表!V:V,[2]怪物武器挂载坐标辅助表!Z:Z,"错误",0),";",_xlfn.XLOOKUP(MOD(A532,1000),[2]怪物武器挂载坐标辅助表!A:A,[2]怪物武器挂载坐标辅助表!E:E,"错误",0),";",_xlfn.XLOOKUP(MOD(A532,1000),[2]怪物武器挂载坐标辅助表!A:A,[2]怪物武器挂载坐标辅助表!F:F,"错误",0)),"")</f>
        <v>-1031;-166;7500;-15</v>
      </c>
      <c r="G532" s="1">
        <v>1</v>
      </c>
    </row>
    <row r="533" spans="1:7">
      <c r="A533" s="1" t="str">
        <f t="shared" si="25"/>
        <v>2032501</v>
      </c>
      <c r="B533" s="1" t="str">
        <f>CONCATENATE(_xlfn.XLOOKUP(D533,[1]怪物设计!$D$77:$D$136,[1]怪物设计!$U$77:$U$136),"-",E533)</f>
        <v>老虎3-501</v>
      </c>
      <c r="D533" s="1">
        <f t="shared" si="27"/>
        <v>2032</v>
      </c>
      <c r="E533" s="1">
        <v>501</v>
      </c>
      <c r="F533" s="17" t="str">
        <f>IF(E533&gt;0,CONCATENATE(_xlfn.XLOOKUP(MOD(A533,1000),[2]怪物武器挂载坐标辅助表!A:A,[2]怪物武器挂载坐标辅助表!C:C,"错误",0)+_xlfn.XLOOKUP(ROUNDDOWN(A533/1000,0),[2]怪物武器挂载坐标辅助表!V:V,[2]怪物武器挂载坐标辅助表!Y:Y,"错误",0),";",_xlfn.XLOOKUP(MOD(A533,1000),[2]怪物武器挂载坐标辅助表!A:A,[2]怪物武器挂载坐标辅助表!D:D,"错误",0)+_xlfn.XLOOKUP(ROUNDDOWN(A533/1000,0),[2]怪物武器挂载坐标辅助表!V:V,[2]怪物武器挂载坐标辅助表!Z:Z,"错误",0),";",_xlfn.XLOOKUP(MOD(A533,1000),[2]怪物武器挂载坐标辅助表!A:A,[2]怪物武器挂载坐标辅助表!E:E,"错误",0),";",_xlfn.XLOOKUP(MOD(A533,1000),[2]怪物武器挂载坐标辅助表!A:A,[2]怪物武器挂载坐标辅助表!F:F,"错误",0)),"")</f>
        <v>-1006;-49;11000;45</v>
      </c>
      <c r="G533" s="1">
        <v>1</v>
      </c>
    </row>
    <row r="534" spans="1:7">
      <c r="A534" s="1" t="str">
        <f t="shared" si="25"/>
        <v>2032502</v>
      </c>
      <c r="B534" s="1" t="str">
        <f>CONCATENATE(_xlfn.XLOOKUP(D534,[1]怪物设计!$D$77:$D$136,[1]怪物设计!$U$77:$U$136),"-",E534)</f>
        <v>老虎3-502</v>
      </c>
      <c r="D534" s="1">
        <f t="shared" si="27"/>
        <v>2032</v>
      </c>
      <c r="E534" s="1">
        <v>502</v>
      </c>
      <c r="F534" s="17" t="str">
        <f>IF(E534&gt;0,CONCATENATE(_xlfn.XLOOKUP(MOD(A534,1000),[2]怪物武器挂载坐标辅助表!A:A,[2]怪物武器挂载坐标辅助表!C:C,"错误",0)+_xlfn.XLOOKUP(ROUNDDOWN(A534/1000,0),[2]怪物武器挂载坐标辅助表!V:V,[2]怪物武器挂载坐标辅助表!Y:Y,"错误",0),";",_xlfn.XLOOKUP(MOD(A534,1000),[2]怪物武器挂载坐标辅助表!A:A,[2]怪物武器挂载坐标辅助表!D:D,"错误",0)+_xlfn.XLOOKUP(ROUNDDOWN(A534/1000,0),[2]怪物武器挂载坐标辅助表!V:V,[2]怪物武器挂载坐标辅助表!Z:Z,"错误",0),";",_xlfn.XLOOKUP(MOD(A534,1000),[2]怪物武器挂载坐标辅助表!A:A,[2]怪物武器挂载坐标辅助表!E:E,"错误",0),";",_xlfn.XLOOKUP(MOD(A534,1000),[2]怪物武器挂载坐标辅助表!A:A,[2]怪物武器挂载坐标辅助表!F:F,"错误",0)),"")</f>
        <v>-1026;-166;8500;0</v>
      </c>
      <c r="G534" s="1">
        <v>1</v>
      </c>
    </row>
    <row r="535" spans="1:7">
      <c r="A535" s="1" t="str">
        <f t="shared" si="25"/>
        <v>2032503</v>
      </c>
      <c r="B535" s="1" t="str">
        <f>CONCATENATE(_xlfn.XLOOKUP(D535,[1]怪物设计!$D$77:$D$136,[1]怪物设计!$U$77:$U$136),"-",E535)</f>
        <v>老虎3-503</v>
      </c>
      <c r="D535" s="1">
        <f t="shared" si="27"/>
        <v>2032</v>
      </c>
      <c r="E535" s="1">
        <v>503</v>
      </c>
      <c r="F535" s="17" t="str">
        <f>IF(E535&gt;0,CONCATENATE(_xlfn.XLOOKUP(MOD(A535,1000),[2]怪物武器挂载坐标辅助表!A:A,[2]怪物武器挂载坐标辅助表!C:C,"错误",0)+_xlfn.XLOOKUP(ROUNDDOWN(A535/1000,0),[2]怪物武器挂载坐标辅助表!V:V,[2]怪物武器挂载坐标辅助表!Y:Y,"错误",0),";",_xlfn.XLOOKUP(MOD(A535,1000),[2]怪物武器挂载坐标辅助表!A:A,[2]怪物武器挂载坐标辅助表!D:D,"错误",0)+_xlfn.XLOOKUP(ROUNDDOWN(A535/1000,0),[2]怪物武器挂载坐标辅助表!V:V,[2]怪物武器挂载坐标辅助表!Z:Z,"错误",0),";",_xlfn.XLOOKUP(MOD(A535,1000),[2]怪物武器挂载坐标辅助表!A:A,[2]怪物武器挂载坐标辅助表!E:E,"错误",0),";",_xlfn.XLOOKUP(MOD(A535,1000),[2]怪物武器挂载坐标辅助表!A:A,[2]怪物武器挂载坐标辅助表!F:F,"错误",0)),"")</f>
        <v>-1098;-217;10000;-15</v>
      </c>
      <c r="G535" s="1">
        <v>1</v>
      </c>
    </row>
    <row r="536" spans="1:7">
      <c r="A536" s="1" t="str">
        <f>CONCATENATE(D536,E536)</f>
        <v>2032504</v>
      </c>
      <c r="B536" s="1" t="str">
        <f>CONCATENATE(_xlfn.XLOOKUP(D536,[1]怪物设计!$D$77:$D$136,[1]怪物设计!$U$77:$U$136),"-",E536)</f>
        <v>老虎3-504</v>
      </c>
      <c r="D536" s="1">
        <f t="shared" si="27"/>
        <v>2032</v>
      </c>
      <c r="E536" s="1">
        <v>504</v>
      </c>
      <c r="F536" s="17" t="str">
        <f>IF(E536&gt;0,CONCATENATE(_xlfn.XLOOKUP(MOD(A536,1000),[2]怪物武器挂载坐标辅助表!A:A,[2]怪物武器挂载坐标辅助表!C:C,"错误",0)+_xlfn.XLOOKUP(ROUNDDOWN(A536/1000,0),[2]怪物武器挂载坐标辅助表!V:V,[2]怪物武器挂载坐标辅助表!Y:Y,"错误",0),";",_xlfn.XLOOKUP(MOD(A536,1000),[2]怪物武器挂载坐标辅助表!A:A,[2]怪物武器挂载坐标辅助表!D:D,"错误",0)+_xlfn.XLOOKUP(ROUNDDOWN(A536/1000,0),[2]怪物武器挂载坐标辅助表!V:V,[2]怪物武器挂载坐标辅助表!Z:Z,"错误",0),";",_xlfn.XLOOKUP(MOD(A536,1000),[2]怪物武器挂载坐标辅助表!A:A,[2]怪物武器挂载坐标辅助表!E:E,"错误",0),";",_xlfn.XLOOKUP(MOD(A536,1000),[2]怪物武器挂载坐标辅助表!A:A,[2]怪物武器挂载坐标辅助表!F:F,"错误",0)),"")</f>
        <v>-990;-261;9000;-10</v>
      </c>
      <c r="G536" s="1">
        <v>1</v>
      </c>
    </row>
    <row r="537" spans="1:7">
      <c r="A537" s="1" t="str">
        <f>CONCATENATE(D537,E537)</f>
        <v>2032505</v>
      </c>
      <c r="B537" s="1" t="str">
        <f>CONCATENATE(_xlfn.XLOOKUP(D537,[1]怪物设计!$D$77:$D$136,[1]怪物设计!$U$77:$U$136),"-",E537)</f>
        <v>老虎3-505</v>
      </c>
      <c r="D537" s="1">
        <f t="shared" si="27"/>
        <v>2032</v>
      </c>
      <c r="E537" s="1">
        <v>505</v>
      </c>
      <c r="F537" s="17" t="str">
        <f>IF(E537&gt;0,CONCATENATE(_xlfn.XLOOKUP(MOD(A537,1000),[2]怪物武器挂载坐标辅助表!A:A,[2]怪物武器挂载坐标辅助表!C:C,"错误",0)+_xlfn.XLOOKUP(ROUNDDOWN(A537/1000,0),[2]怪物武器挂载坐标辅助表!V:V,[2]怪物武器挂载坐标辅助表!Y:Y,"错误",0),";",_xlfn.XLOOKUP(MOD(A537,1000),[2]怪物武器挂载坐标辅助表!A:A,[2]怪物武器挂载坐标辅助表!D:D,"错误",0)+_xlfn.XLOOKUP(ROUNDDOWN(A537/1000,0),[2]怪物武器挂载坐标辅助表!V:V,[2]怪物武器挂载坐标辅助表!Z:Z,"错误",0),";",_xlfn.XLOOKUP(MOD(A537,1000),[2]怪物武器挂载坐标辅助表!A:A,[2]怪物武器挂载坐标辅助表!E:E,"错误",0),";",_xlfn.XLOOKUP(MOD(A537,1000),[2]怪物武器挂载坐标辅助表!A:A,[2]怪物武器挂载坐标辅助表!F:F,"错误",0)),"")</f>
        <v>-1097;-265;10000;-5</v>
      </c>
      <c r="G537" s="1">
        <v>1</v>
      </c>
    </row>
    <row r="538" spans="1:7">
      <c r="A538" s="1" t="str">
        <f>CONCATENATE(D538,E538)</f>
        <v>2032506</v>
      </c>
      <c r="B538" s="1" t="str">
        <f>CONCATENATE(_xlfn.XLOOKUP(D538,[1]怪物设计!$D$77:$D$136,[1]怪物设计!$U$77:$U$136),"-",E538)</f>
        <v>老虎3-506</v>
      </c>
      <c r="D538" s="1">
        <f t="shared" si="27"/>
        <v>2032</v>
      </c>
      <c r="E538" s="1">
        <v>506</v>
      </c>
      <c r="F538" s="17" t="str">
        <f>IF(E538&gt;0,CONCATENATE(_xlfn.XLOOKUP(MOD(A538,1000),[2]怪物武器挂载坐标辅助表!A:A,[2]怪物武器挂载坐标辅助表!C:C,"错误",0)+_xlfn.XLOOKUP(ROUNDDOWN(A538/1000,0),[2]怪物武器挂载坐标辅助表!V:V,[2]怪物武器挂载坐标辅助表!Y:Y,"错误",0),";",_xlfn.XLOOKUP(MOD(A538,1000),[2]怪物武器挂载坐标辅助表!A:A,[2]怪物武器挂载坐标辅助表!D:D,"错误",0)+_xlfn.XLOOKUP(ROUNDDOWN(A538/1000,0),[2]怪物武器挂载坐标辅助表!V:V,[2]怪物武器挂载坐标辅助表!Z:Z,"错误",0),";",_xlfn.XLOOKUP(MOD(A538,1000),[2]怪物武器挂载坐标辅助表!A:A,[2]怪物武器挂载坐标辅助表!E:E,"错误",0),";",_xlfn.XLOOKUP(MOD(A538,1000),[2]怪物武器挂载坐标辅助表!A:A,[2]怪物武器挂载坐标辅助表!F:F,"错误",0)),"")</f>
        <v>-831;-211;8000;0</v>
      </c>
      <c r="G538" s="1">
        <v>1</v>
      </c>
    </row>
    <row r="539" spans="1:7">
      <c r="A539" s="1" t="str">
        <f>CONCATENATE(D539,E539)</f>
        <v>2032507</v>
      </c>
      <c r="B539" s="1" t="str">
        <f>CONCATENATE(_xlfn.XLOOKUP(D539,[1]怪物设计!$D$77:$D$136,[1]怪物设计!$U$77:$U$136),"-",E539)</f>
        <v>老虎3-507</v>
      </c>
      <c r="D539" s="1">
        <f t="shared" si="27"/>
        <v>2032</v>
      </c>
      <c r="E539" s="1">
        <v>507</v>
      </c>
      <c r="F539" s="17" t="str">
        <f>IF(E539&gt;0,CONCATENATE(_xlfn.XLOOKUP(MOD(A539,1000),[2]怪物武器挂载坐标辅助表!A:A,[2]怪物武器挂载坐标辅助表!C:C,"错误",0)+_xlfn.XLOOKUP(ROUNDDOWN(A539/1000,0),[2]怪物武器挂载坐标辅助表!V:V,[2]怪物武器挂载坐标辅助表!Y:Y,"错误",0),";",_xlfn.XLOOKUP(MOD(A539,1000),[2]怪物武器挂载坐标辅助表!A:A,[2]怪物武器挂载坐标辅助表!D:D,"错误",0)+_xlfn.XLOOKUP(ROUNDDOWN(A539/1000,0),[2]怪物武器挂载坐标辅助表!V:V,[2]怪物武器挂载坐标辅助表!Z:Z,"错误",0),";",_xlfn.XLOOKUP(MOD(A539,1000),[2]怪物武器挂载坐标辅助表!A:A,[2]怪物武器挂载坐标辅助表!E:E,"错误",0),";",_xlfn.XLOOKUP(MOD(A539,1000),[2]怪物武器挂载坐标辅助表!A:A,[2]怪物武器挂载坐标辅助表!F:F,"错误",0)),"")</f>
        <v>-931;-230;10000;5</v>
      </c>
      <c r="G539" s="1">
        <v>1</v>
      </c>
    </row>
    <row r="540" spans="1:7">
      <c r="A540" s="1" t="str">
        <f t="shared" ref="A540:A576" si="28">CONCATENATE(D540,E540)</f>
        <v>2013101</v>
      </c>
      <c r="B540" s="1" t="str">
        <f>CONCATENATE(_xlfn.XLOOKUP(D540,[1]怪物设计!$D$77:$D$136,[1]怪物设计!$U$77:$U$136),"-",E540)</f>
        <v>鸭子1-101</v>
      </c>
      <c r="D540" s="1">
        <v>2013</v>
      </c>
      <c r="E540" s="1">
        <v>101</v>
      </c>
      <c r="F540" s="17" t="str">
        <f>IF(E540&gt;0,CONCATENATE(_xlfn.XLOOKUP(MOD(A540,1000),[2]怪物武器挂载坐标辅助表!A:A,[2]怪物武器挂载坐标辅助表!C:C,"错误",0)+_xlfn.XLOOKUP(ROUNDDOWN(A540/1000,0),[2]怪物武器挂载坐标辅助表!V:V,[2]怪物武器挂载坐标辅助表!Y:Y,"错误",0),";",_xlfn.XLOOKUP(MOD(A540,1000),[2]怪物武器挂载坐标辅助表!A:A,[2]怪物武器挂载坐标辅助表!D:D,"错误",0)+_xlfn.XLOOKUP(ROUNDDOWN(A540/1000,0),[2]怪物武器挂载坐标辅助表!V:V,[2]怪物武器挂载坐标辅助表!Z:Z,"错误",0),";",_xlfn.XLOOKUP(MOD(A540,1000),[2]怪物武器挂载坐标辅助表!A:A,[2]怪物武器挂载坐标辅助表!E:E,"错误",0),";",_xlfn.XLOOKUP(MOD(A540,1000),[2]怪物武器挂载坐标辅助表!A:A,[2]怪物武器挂载坐标辅助表!F:F,"错误",0)),"")</f>
        <v>-624;-125;11000;0</v>
      </c>
      <c r="G540" s="1">
        <v>1</v>
      </c>
    </row>
    <row r="541" spans="1:7">
      <c r="A541" s="1" t="str">
        <f t="shared" si="28"/>
        <v>2013102</v>
      </c>
      <c r="B541" s="1" t="str">
        <f>CONCATENATE(_xlfn.XLOOKUP(D541,[1]怪物设计!$D$77:$D$136,[1]怪物设计!$U$77:$U$136),"-",E541)</f>
        <v>鸭子1-102</v>
      </c>
      <c r="D541" s="1">
        <f t="shared" ref="D541:D573" si="29">D540</f>
        <v>2013</v>
      </c>
      <c r="E541" s="1">
        <v>102</v>
      </c>
      <c r="F541" s="17" t="str">
        <f>IF(E541&gt;0,CONCATENATE(_xlfn.XLOOKUP(MOD(A541,1000),[2]怪物武器挂载坐标辅助表!A:A,[2]怪物武器挂载坐标辅助表!C:C,"错误",0)+_xlfn.XLOOKUP(ROUNDDOWN(A541/1000,0),[2]怪物武器挂载坐标辅助表!V:V,[2]怪物武器挂载坐标辅助表!Y:Y,"错误",0),";",_xlfn.XLOOKUP(MOD(A541,1000),[2]怪物武器挂载坐标辅助表!A:A,[2]怪物武器挂载坐标辅助表!D:D,"错误",0)+_xlfn.XLOOKUP(ROUNDDOWN(A541/1000,0),[2]怪物武器挂载坐标辅助表!V:V,[2]怪物武器挂载坐标辅助表!Z:Z,"错误",0),";",_xlfn.XLOOKUP(MOD(A541,1000),[2]怪物武器挂载坐标辅助表!A:A,[2]怪物武器挂载坐标辅助表!E:E,"错误",0),";",_xlfn.XLOOKUP(MOD(A541,1000),[2]怪物武器挂载坐标辅助表!A:A,[2]怪物武器挂载坐标辅助表!F:F,"错误",0)),"")</f>
        <v>-487;-140;11000;-10</v>
      </c>
      <c r="G541" s="1">
        <v>1</v>
      </c>
    </row>
    <row r="542" spans="1:7">
      <c r="A542" s="1" t="str">
        <f t="shared" si="28"/>
        <v>2013103</v>
      </c>
      <c r="B542" s="1" t="str">
        <f>CONCATENATE(_xlfn.XLOOKUP(D542,[1]怪物设计!$D$77:$D$136,[1]怪物设计!$U$77:$U$136),"-",E542)</f>
        <v>鸭子1-103</v>
      </c>
      <c r="D542" s="1">
        <f t="shared" si="29"/>
        <v>2013</v>
      </c>
      <c r="E542" s="1">
        <v>103</v>
      </c>
      <c r="F542" s="17" t="str">
        <f>IF(E542&gt;0,CONCATENATE(_xlfn.XLOOKUP(MOD(A542,1000),[2]怪物武器挂载坐标辅助表!A:A,[2]怪物武器挂载坐标辅助表!C:C,"错误",0)+_xlfn.XLOOKUP(ROUNDDOWN(A542/1000,0),[2]怪物武器挂载坐标辅助表!V:V,[2]怪物武器挂载坐标辅助表!Y:Y,"错误",0),";",_xlfn.XLOOKUP(MOD(A542,1000),[2]怪物武器挂载坐标辅助表!A:A,[2]怪物武器挂载坐标辅助表!D:D,"错误",0)+_xlfn.XLOOKUP(ROUNDDOWN(A542/1000,0),[2]怪物武器挂载坐标辅助表!V:V,[2]怪物武器挂载坐标辅助表!Z:Z,"错误",0),";",_xlfn.XLOOKUP(MOD(A542,1000),[2]怪物武器挂载坐标辅助表!A:A,[2]怪物武器挂载坐标辅助表!E:E,"错误",0),";",_xlfn.XLOOKUP(MOD(A542,1000),[2]怪物武器挂载坐标辅助表!A:A,[2]怪物武器挂载坐标辅助表!F:F,"错误",0)),"")</f>
        <v>-684;-227;10000;-10</v>
      </c>
      <c r="G542" s="1">
        <v>1</v>
      </c>
    </row>
    <row r="543" spans="1:7">
      <c r="A543" s="1" t="str">
        <f t="shared" si="28"/>
        <v>2013104</v>
      </c>
      <c r="B543" s="1" t="str">
        <f>CONCATENATE(_xlfn.XLOOKUP(D543,[1]怪物设计!$D$77:$D$136,[1]怪物设计!$U$77:$U$136),"-",E543)</f>
        <v>鸭子1-104</v>
      </c>
      <c r="D543" s="1">
        <f t="shared" si="29"/>
        <v>2013</v>
      </c>
      <c r="E543" s="1">
        <v>104</v>
      </c>
      <c r="F543" s="17" t="str">
        <f>IF(E543&gt;0,CONCATENATE(_xlfn.XLOOKUP(MOD(A543,1000),[2]怪物武器挂载坐标辅助表!A:A,[2]怪物武器挂载坐标辅助表!C:C,"错误",0)+_xlfn.XLOOKUP(ROUNDDOWN(A543/1000,0),[2]怪物武器挂载坐标辅助表!V:V,[2]怪物武器挂载坐标辅助表!Y:Y,"错误",0),";",_xlfn.XLOOKUP(MOD(A543,1000),[2]怪物武器挂载坐标辅助表!A:A,[2]怪物武器挂载坐标辅助表!D:D,"错误",0)+_xlfn.XLOOKUP(ROUNDDOWN(A543/1000,0),[2]怪物武器挂载坐标辅助表!V:V,[2]怪物武器挂载坐标辅助表!Z:Z,"错误",0),";",_xlfn.XLOOKUP(MOD(A543,1000),[2]怪物武器挂载坐标辅助表!A:A,[2]怪物武器挂载坐标辅助表!E:E,"错误",0),";",_xlfn.XLOOKUP(MOD(A543,1000),[2]怪物武器挂载坐标辅助表!A:A,[2]怪物武器挂载坐标辅助表!F:F,"错误",0)),"")</f>
        <v>-628;-128;11000;0</v>
      </c>
      <c r="G543" s="1">
        <v>1</v>
      </c>
    </row>
    <row r="544" spans="1:7">
      <c r="A544" s="1" t="str">
        <f t="shared" si="28"/>
        <v>2013105</v>
      </c>
      <c r="B544" s="1" t="str">
        <f>CONCATENATE(_xlfn.XLOOKUP(D544,[1]怪物设计!$D$77:$D$136,[1]怪物设计!$U$77:$U$136),"-",E544)</f>
        <v>鸭子1-105</v>
      </c>
      <c r="D544" s="1">
        <f t="shared" si="29"/>
        <v>2013</v>
      </c>
      <c r="E544" s="1">
        <v>105</v>
      </c>
      <c r="F544" s="17" t="str">
        <f>IF(E544&gt;0,CONCATENATE(_xlfn.XLOOKUP(MOD(A544,1000),[2]怪物武器挂载坐标辅助表!A:A,[2]怪物武器挂载坐标辅助表!C:C,"错误",0)+_xlfn.XLOOKUP(ROUNDDOWN(A544/1000,0),[2]怪物武器挂载坐标辅助表!V:V,[2]怪物武器挂载坐标辅助表!Y:Y,"错误",0),";",_xlfn.XLOOKUP(MOD(A544,1000),[2]怪物武器挂载坐标辅助表!A:A,[2]怪物武器挂载坐标辅助表!D:D,"错误",0)+_xlfn.XLOOKUP(ROUNDDOWN(A544/1000,0),[2]怪物武器挂载坐标辅助表!V:V,[2]怪物武器挂载坐标辅助表!Z:Z,"错误",0),";",_xlfn.XLOOKUP(MOD(A544,1000),[2]怪物武器挂载坐标辅助表!A:A,[2]怪物武器挂载坐标辅助表!E:E,"错误",0),";",_xlfn.XLOOKUP(MOD(A544,1000),[2]怪物武器挂载坐标辅助表!A:A,[2]怪物武器挂载坐标辅助表!F:F,"错误",0)),"")</f>
        <v>-529;-157;10000;0</v>
      </c>
      <c r="G544" s="1">
        <v>1</v>
      </c>
    </row>
    <row r="545" spans="1:7">
      <c r="A545" s="1" t="str">
        <f t="shared" si="28"/>
        <v>2013106</v>
      </c>
      <c r="B545" s="1" t="str">
        <f>CONCATENATE(_xlfn.XLOOKUP(D545,[1]怪物设计!$D$77:$D$136,[1]怪物设计!$U$77:$U$136),"-",E545)</f>
        <v>鸭子1-106</v>
      </c>
      <c r="D545" s="1">
        <f t="shared" si="29"/>
        <v>2013</v>
      </c>
      <c r="E545" s="1">
        <v>106</v>
      </c>
      <c r="F545" s="17" t="str">
        <f>IF(E545&gt;0,CONCATENATE(_xlfn.XLOOKUP(MOD(A545,1000),[2]怪物武器挂载坐标辅助表!A:A,[2]怪物武器挂载坐标辅助表!C:C,"错误",0)+_xlfn.XLOOKUP(ROUNDDOWN(A545/1000,0),[2]怪物武器挂载坐标辅助表!V:V,[2]怪物武器挂载坐标辅助表!Y:Y,"错误",0),";",_xlfn.XLOOKUP(MOD(A545,1000),[2]怪物武器挂载坐标辅助表!A:A,[2]怪物武器挂载坐标辅助表!D:D,"错误",0)+_xlfn.XLOOKUP(ROUNDDOWN(A545/1000,0),[2]怪物武器挂载坐标辅助表!V:V,[2]怪物武器挂载坐标辅助表!Z:Z,"错误",0),";",_xlfn.XLOOKUP(MOD(A545,1000),[2]怪物武器挂载坐标辅助表!A:A,[2]怪物武器挂载坐标辅助表!E:E,"错误",0),";",_xlfn.XLOOKUP(MOD(A545,1000),[2]怪物武器挂载坐标辅助表!A:A,[2]怪物武器挂载坐标辅助表!F:F,"错误",0)),"")</f>
        <v>-662;-174;8000;0</v>
      </c>
      <c r="G545" s="1">
        <v>1</v>
      </c>
    </row>
    <row r="546" spans="1:7">
      <c r="A546" s="1" t="str">
        <f t="shared" si="28"/>
        <v>2013201</v>
      </c>
      <c r="B546" s="1" t="str">
        <f>CONCATENATE(_xlfn.XLOOKUP(D546,[1]怪物设计!$D$77:$D$136,[1]怪物设计!$U$77:$U$136),"-",E546)</f>
        <v>鸭子1-201</v>
      </c>
      <c r="D546" s="1">
        <f t="shared" si="29"/>
        <v>2013</v>
      </c>
      <c r="E546" s="1">
        <v>201</v>
      </c>
      <c r="F546" s="17" t="str">
        <f>IF(E546&gt;0,CONCATENATE(_xlfn.XLOOKUP(MOD(A546,1000),[2]怪物武器挂载坐标辅助表!A:A,[2]怪物武器挂载坐标辅助表!C:C,"错误",0)+_xlfn.XLOOKUP(ROUNDDOWN(A546/1000,0),[2]怪物武器挂载坐标辅助表!V:V,[2]怪物武器挂载坐标辅助表!Y:Y,"错误",0),";",_xlfn.XLOOKUP(MOD(A546,1000),[2]怪物武器挂载坐标辅助表!A:A,[2]怪物武器挂载坐标辅助表!D:D,"错误",0)+_xlfn.XLOOKUP(ROUNDDOWN(A546/1000,0),[2]怪物武器挂载坐标辅助表!V:V,[2]怪物武器挂载坐标辅助表!Z:Z,"错误",0),";",_xlfn.XLOOKUP(MOD(A546,1000),[2]怪物武器挂载坐标辅助表!A:A,[2]怪物武器挂载坐标辅助表!E:E,"错误",0),";",_xlfn.XLOOKUP(MOD(A546,1000),[2]怪物武器挂载坐标辅助表!A:A,[2]怪物武器挂载坐标辅助表!F:F,"错误",0)),"")</f>
        <v>-460;-81;10000;-25</v>
      </c>
      <c r="G546" s="1">
        <v>1</v>
      </c>
    </row>
    <row r="547" spans="1:7">
      <c r="A547" s="1" t="str">
        <f t="shared" si="28"/>
        <v>2013202</v>
      </c>
      <c r="B547" s="1" t="str">
        <f>CONCATENATE(_xlfn.XLOOKUP(D547,[1]怪物设计!$D$77:$D$136,[1]怪物设计!$U$77:$U$136),"-",E547)</f>
        <v>鸭子1-202</v>
      </c>
      <c r="D547" s="1">
        <f t="shared" si="29"/>
        <v>2013</v>
      </c>
      <c r="E547" s="1">
        <v>202</v>
      </c>
      <c r="F547" s="17" t="str">
        <f>IF(E547&gt;0,CONCATENATE(_xlfn.XLOOKUP(MOD(A547,1000),[2]怪物武器挂载坐标辅助表!A:A,[2]怪物武器挂载坐标辅助表!C:C,"错误",0)+_xlfn.XLOOKUP(ROUNDDOWN(A547/1000,0),[2]怪物武器挂载坐标辅助表!V:V,[2]怪物武器挂载坐标辅助表!Y:Y,"错误",0),";",_xlfn.XLOOKUP(MOD(A547,1000),[2]怪物武器挂载坐标辅助表!A:A,[2]怪物武器挂载坐标辅助表!D:D,"错误",0)+_xlfn.XLOOKUP(ROUNDDOWN(A547/1000,0),[2]怪物武器挂载坐标辅助表!V:V,[2]怪物武器挂载坐标辅助表!Z:Z,"错误",0),";",_xlfn.XLOOKUP(MOD(A547,1000),[2]怪物武器挂载坐标辅助表!A:A,[2]怪物武器挂载坐标辅助表!E:E,"错误",0),";",_xlfn.XLOOKUP(MOD(A547,1000),[2]怪物武器挂载坐标辅助表!A:A,[2]怪物武器挂载坐标辅助表!F:F,"错误",0)),"")</f>
        <v>-429;-146;10000;0</v>
      </c>
      <c r="G547" s="1">
        <v>1</v>
      </c>
    </row>
    <row r="548" spans="1:7">
      <c r="A548" s="1" t="str">
        <f t="shared" si="28"/>
        <v>2013203</v>
      </c>
      <c r="B548" s="1" t="str">
        <f>CONCATENATE(_xlfn.XLOOKUP(D548,[1]怪物设计!$D$77:$D$136,[1]怪物设计!$U$77:$U$136),"-",E548)</f>
        <v>鸭子1-203</v>
      </c>
      <c r="D548" s="1">
        <f t="shared" si="29"/>
        <v>2013</v>
      </c>
      <c r="E548" s="1">
        <v>203</v>
      </c>
      <c r="F548" s="17" t="str">
        <f>IF(E548&gt;0,CONCATENATE(_xlfn.XLOOKUP(MOD(A548,1000),[2]怪物武器挂载坐标辅助表!A:A,[2]怪物武器挂载坐标辅助表!C:C,"错误",0)+_xlfn.XLOOKUP(ROUNDDOWN(A548/1000,0),[2]怪物武器挂载坐标辅助表!V:V,[2]怪物武器挂载坐标辅助表!Y:Y,"错误",0),";",_xlfn.XLOOKUP(MOD(A548,1000),[2]怪物武器挂载坐标辅助表!A:A,[2]怪物武器挂载坐标辅助表!D:D,"错误",0)+_xlfn.XLOOKUP(ROUNDDOWN(A548/1000,0),[2]怪物武器挂载坐标辅助表!V:V,[2]怪物武器挂载坐标辅助表!Z:Z,"错误",0),";",_xlfn.XLOOKUP(MOD(A548,1000),[2]怪物武器挂载坐标辅助表!A:A,[2]怪物武器挂载坐标辅助表!E:E,"错误",0),";",_xlfn.XLOOKUP(MOD(A548,1000),[2]怪物武器挂载坐标辅助表!A:A,[2]怪物武器挂载坐标辅助表!F:F,"错误",0)),"")</f>
        <v>-472;-176;10000;-10</v>
      </c>
      <c r="G548" s="1">
        <v>1</v>
      </c>
    </row>
    <row r="549" spans="1:7">
      <c r="A549" s="1" t="str">
        <f t="shared" si="28"/>
        <v>2013204</v>
      </c>
      <c r="B549" s="1" t="str">
        <f>CONCATENATE(_xlfn.XLOOKUP(D549,[1]怪物设计!$D$77:$D$136,[1]怪物设计!$U$77:$U$136),"-",E549)</f>
        <v>鸭子1-204</v>
      </c>
      <c r="D549" s="1">
        <f t="shared" si="29"/>
        <v>2013</v>
      </c>
      <c r="E549" s="1">
        <v>204</v>
      </c>
      <c r="F549" s="17" t="str">
        <f>IF(E549&gt;0,CONCATENATE(_xlfn.XLOOKUP(MOD(A549,1000),[2]怪物武器挂载坐标辅助表!A:A,[2]怪物武器挂载坐标辅助表!C:C,"错误",0)+_xlfn.XLOOKUP(ROUNDDOWN(A549/1000,0),[2]怪物武器挂载坐标辅助表!V:V,[2]怪物武器挂载坐标辅助表!Y:Y,"错误",0),";",_xlfn.XLOOKUP(MOD(A549,1000),[2]怪物武器挂载坐标辅助表!A:A,[2]怪物武器挂载坐标辅助表!D:D,"错误",0)+_xlfn.XLOOKUP(ROUNDDOWN(A549/1000,0),[2]怪物武器挂载坐标辅助表!V:V,[2]怪物武器挂载坐标辅助表!Z:Z,"错误",0),";",_xlfn.XLOOKUP(MOD(A549,1000),[2]怪物武器挂载坐标辅助表!A:A,[2]怪物武器挂载坐标辅助表!E:E,"错误",0),";",_xlfn.XLOOKUP(MOD(A549,1000),[2]怪物武器挂载坐标辅助表!A:A,[2]怪物武器挂载坐标辅助表!F:F,"错误",0)),"")</f>
        <v>-459;-275;5000;0</v>
      </c>
      <c r="G549" s="1">
        <v>1</v>
      </c>
    </row>
    <row r="550" spans="1:7">
      <c r="A550" s="1" t="str">
        <f t="shared" si="28"/>
        <v>2013205</v>
      </c>
      <c r="B550" s="1" t="str">
        <f>CONCATENATE(_xlfn.XLOOKUP(D550,[1]怪物设计!$D$77:$D$136,[1]怪物设计!$U$77:$U$136),"-",E550)</f>
        <v>鸭子1-205</v>
      </c>
      <c r="D550" s="1">
        <f t="shared" si="29"/>
        <v>2013</v>
      </c>
      <c r="E550" s="1">
        <v>205</v>
      </c>
      <c r="F550" s="17" t="str">
        <f>IF(E550&gt;0,CONCATENATE(_xlfn.XLOOKUP(MOD(A550,1000),[2]怪物武器挂载坐标辅助表!A:A,[2]怪物武器挂载坐标辅助表!C:C,"错误",0)+_xlfn.XLOOKUP(ROUNDDOWN(A550/1000,0),[2]怪物武器挂载坐标辅助表!V:V,[2]怪物武器挂载坐标辅助表!Y:Y,"错误",0),";",_xlfn.XLOOKUP(MOD(A550,1000),[2]怪物武器挂载坐标辅助表!A:A,[2]怪物武器挂载坐标辅助表!D:D,"错误",0)+_xlfn.XLOOKUP(ROUNDDOWN(A550/1000,0),[2]怪物武器挂载坐标辅助表!V:V,[2]怪物武器挂载坐标辅助表!Z:Z,"错误",0),";",_xlfn.XLOOKUP(MOD(A550,1000),[2]怪物武器挂载坐标辅助表!A:A,[2]怪物武器挂载坐标辅助表!E:E,"错误",0),";",_xlfn.XLOOKUP(MOD(A550,1000),[2]怪物武器挂载坐标辅助表!A:A,[2]怪物武器挂载坐标辅助表!F:F,"错误",0)),"")</f>
        <v>-463;-20;10000;-10</v>
      </c>
      <c r="G550" s="1">
        <v>1</v>
      </c>
    </row>
    <row r="551" spans="1:7">
      <c r="A551" s="1" t="str">
        <f t="shared" si="28"/>
        <v>2013206</v>
      </c>
      <c r="B551" s="1" t="str">
        <f>CONCATENATE(_xlfn.XLOOKUP(D551,[1]怪物设计!$D$77:$D$136,[1]怪物设计!$U$77:$U$136),"-",E551)</f>
        <v>鸭子1-206</v>
      </c>
      <c r="D551" s="1">
        <f t="shared" si="29"/>
        <v>2013</v>
      </c>
      <c r="E551" s="1">
        <v>206</v>
      </c>
      <c r="F551" s="17" t="str">
        <f>IF(E551&gt;0,CONCATENATE(_xlfn.XLOOKUP(MOD(A551,1000),[2]怪物武器挂载坐标辅助表!A:A,[2]怪物武器挂载坐标辅助表!C:C,"错误",0)+_xlfn.XLOOKUP(ROUNDDOWN(A551/1000,0),[2]怪物武器挂载坐标辅助表!V:V,[2]怪物武器挂载坐标辅助表!Y:Y,"错误",0),";",_xlfn.XLOOKUP(MOD(A551,1000),[2]怪物武器挂载坐标辅助表!A:A,[2]怪物武器挂载坐标辅助表!D:D,"错误",0)+_xlfn.XLOOKUP(ROUNDDOWN(A551/1000,0),[2]怪物武器挂载坐标辅助表!V:V,[2]怪物武器挂载坐标辅助表!Z:Z,"错误",0),";",_xlfn.XLOOKUP(MOD(A551,1000),[2]怪物武器挂载坐标辅助表!A:A,[2]怪物武器挂载坐标辅助表!E:E,"错误",0),";",_xlfn.XLOOKUP(MOD(A551,1000),[2]怪物武器挂载坐标辅助表!A:A,[2]怪物武器挂载坐标辅助表!F:F,"错误",0)),"")</f>
        <v>-560;-206;7000;150</v>
      </c>
      <c r="G551" s="1">
        <v>1</v>
      </c>
    </row>
    <row r="552" spans="1:7">
      <c r="A552" s="1" t="str">
        <f t="shared" si="28"/>
        <v>2013207</v>
      </c>
      <c r="B552" s="1" t="str">
        <f>CONCATENATE(_xlfn.XLOOKUP(D552,[1]怪物设计!$D$77:$D$136,[1]怪物设计!$U$77:$U$136),"-",E552)</f>
        <v>鸭子1-207</v>
      </c>
      <c r="D552" s="1">
        <f t="shared" si="29"/>
        <v>2013</v>
      </c>
      <c r="E552" s="1">
        <v>207</v>
      </c>
      <c r="F552" s="17" t="str">
        <f>IF(E552&gt;0,CONCATENATE(_xlfn.XLOOKUP(MOD(A552,1000),[2]怪物武器挂载坐标辅助表!A:A,[2]怪物武器挂载坐标辅助表!C:C,"错误",0)+_xlfn.XLOOKUP(ROUNDDOWN(A552/1000,0),[2]怪物武器挂载坐标辅助表!V:V,[2]怪物武器挂载坐标辅助表!Y:Y,"错误",0),";",_xlfn.XLOOKUP(MOD(A552,1000),[2]怪物武器挂载坐标辅助表!A:A,[2]怪物武器挂载坐标辅助表!D:D,"错误",0)+_xlfn.XLOOKUP(ROUNDDOWN(A552/1000,0),[2]怪物武器挂载坐标辅助表!V:V,[2]怪物武器挂载坐标辅助表!Z:Z,"错误",0),";",_xlfn.XLOOKUP(MOD(A552,1000),[2]怪物武器挂载坐标辅助表!A:A,[2]怪物武器挂载坐标辅助表!E:E,"错误",0),";",_xlfn.XLOOKUP(MOD(A552,1000),[2]怪物武器挂载坐标辅助表!A:A,[2]怪物武器挂载坐标辅助表!F:F,"错误",0)),"")</f>
        <v>-651;-173;10000;15</v>
      </c>
      <c r="G552" s="1">
        <v>1</v>
      </c>
    </row>
    <row r="553" spans="1:7">
      <c r="A553" s="1" t="str">
        <f t="shared" si="28"/>
        <v>2013301</v>
      </c>
      <c r="B553" s="1" t="str">
        <f>CONCATENATE(_xlfn.XLOOKUP(D553,[1]怪物设计!$D$77:$D$136,[1]怪物设计!$U$77:$U$136),"-",E553)</f>
        <v>鸭子1-301</v>
      </c>
      <c r="D553" s="1">
        <f t="shared" si="29"/>
        <v>2013</v>
      </c>
      <c r="E553" s="1">
        <v>301</v>
      </c>
      <c r="F553" s="17" t="str">
        <f>IF(E553&gt;0,CONCATENATE(_xlfn.XLOOKUP(MOD(A553,1000),[2]怪物武器挂载坐标辅助表!A:A,[2]怪物武器挂载坐标辅助表!C:C,"错误",0)+_xlfn.XLOOKUP(ROUNDDOWN(A553/1000,0),[2]怪物武器挂载坐标辅助表!V:V,[2]怪物武器挂载坐标辅助表!Y:Y,"错误",0),";",_xlfn.XLOOKUP(MOD(A553,1000),[2]怪物武器挂载坐标辅助表!A:A,[2]怪物武器挂载坐标辅助表!D:D,"错误",0)+_xlfn.XLOOKUP(ROUNDDOWN(A553/1000,0),[2]怪物武器挂载坐标辅助表!V:V,[2]怪物武器挂载坐标辅助表!Z:Z,"错误",0),";",_xlfn.XLOOKUP(MOD(A553,1000),[2]怪物武器挂载坐标辅助表!A:A,[2]怪物武器挂载坐标辅助表!E:E,"错误",0),";",_xlfn.XLOOKUP(MOD(A553,1000),[2]怪物武器挂载坐标辅助表!A:A,[2]怪物武器挂载坐标辅助表!F:F,"错误",0)),"")</f>
        <v>-533;-3;10000;0</v>
      </c>
      <c r="G553" s="1">
        <v>1</v>
      </c>
    </row>
    <row r="554" spans="1:7">
      <c r="A554" s="1" t="str">
        <f t="shared" si="28"/>
        <v>2013302</v>
      </c>
      <c r="B554" s="1" t="str">
        <f>CONCATENATE(_xlfn.XLOOKUP(D554,[1]怪物设计!$D$77:$D$136,[1]怪物设计!$U$77:$U$136),"-",E554)</f>
        <v>鸭子1-302</v>
      </c>
      <c r="D554" s="1">
        <f t="shared" si="29"/>
        <v>2013</v>
      </c>
      <c r="E554" s="1">
        <v>302</v>
      </c>
      <c r="F554" s="17" t="str">
        <f>IF(E554&gt;0,CONCATENATE(_xlfn.XLOOKUP(MOD(A554,1000),[2]怪物武器挂载坐标辅助表!A:A,[2]怪物武器挂载坐标辅助表!C:C,"错误",0)+_xlfn.XLOOKUP(ROUNDDOWN(A554/1000,0),[2]怪物武器挂载坐标辅助表!V:V,[2]怪物武器挂载坐标辅助表!Y:Y,"错误",0),";",_xlfn.XLOOKUP(MOD(A554,1000),[2]怪物武器挂载坐标辅助表!A:A,[2]怪物武器挂载坐标辅助表!D:D,"错误",0)+_xlfn.XLOOKUP(ROUNDDOWN(A554/1000,0),[2]怪物武器挂载坐标辅助表!V:V,[2]怪物武器挂载坐标辅助表!Z:Z,"错误",0),";",_xlfn.XLOOKUP(MOD(A554,1000),[2]怪物武器挂载坐标辅助表!A:A,[2]怪物武器挂载坐标辅助表!E:E,"错误",0),";",_xlfn.XLOOKUP(MOD(A554,1000),[2]怪物武器挂载坐标辅助表!A:A,[2]怪物武器挂载坐标辅助表!F:F,"错误",0)),"")</f>
        <v>-570;-87;9000;0</v>
      </c>
      <c r="G554" s="1">
        <v>1</v>
      </c>
    </row>
    <row r="555" spans="1:7">
      <c r="A555" s="1" t="str">
        <f t="shared" si="28"/>
        <v>2013303</v>
      </c>
      <c r="B555" s="1" t="str">
        <f>CONCATENATE(_xlfn.XLOOKUP(D555,[1]怪物设计!$D$77:$D$136,[1]怪物设计!$U$77:$U$136),"-",E555)</f>
        <v>鸭子1-303</v>
      </c>
      <c r="D555" s="1">
        <f t="shared" si="29"/>
        <v>2013</v>
      </c>
      <c r="E555" s="1">
        <v>303</v>
      </c>
      <c r="F555" s="17" t="str">
        <f>IF(E555&gt;0,CONCATENATE(_xlfn.XLOOKUP(MOD(A555,1000),[2]怪物武器挂载坐标辅助表!A:A,[2]怪物武器挂载坐标辅助表!C:C,"错误",0)+_xlfn.XLOOKUP(ROUNDDOWN(A555/1000,0),[2]怪物武器挂载坐标辅助表!V:V,[2]怪物武器挂载坐标辅助表!Y:Y,"错误",0),";",_xlfn.XLOOKUP(MOD(A555,1000),[2]怪物武器挂载坐标辅助表!A:A,[2]怪物武器挂载坐标辅助表!D:D,"错误",0)+_xlfn.XLOOKUP(ROUNDDOWN(A555/1000,0),[2]怪物武器挂载坐标辅助表!V:V,[2]怪物武器挂载坐标辅助表!Z:Z,"错误",0),";",_xlfn.XLOOKUP(MOD(A555,1000),[2]怪物武器挂载坐标辅助表!A:A,[2]怪物武器挂载坐标辅助表!E:E,"错误",0),";",_xlfn.XLOOKUP(MOD(A555,1000),[2]怪物武器挂载坐标辅助表!A:A,[2]怪物武器挂载坐标辅助表!F:F,"错误",0)),"")</f>
        <v>-504;-106;10000;0</v>
      </c>
      <c r="G555" s="1">
        <v>1</v>
      </c>
    </row>
    <row r="556" spans="1:7">
      <c r="A556" s="1" t="str">
        <f t="shared" si="28"/>
        <v>2013304</v>
      </c>
      <c r="B556" s="1" t="str">
        <f>CONCATENATE(_xlfn.XLOOKUP(D556,[1]怪物设计!$D$77:$D$136,[1]怪物设计!$U$77:$U$136),"-",E556)</f>
        <v>鸭子1-304</v>
      </c>
      <c r="D556" s="1">
        <f t="shared" si="29"/>
        <v>2013</v>
      </c>
      <c r="E556" s="1">
        <v>304</v>
      </c>
      <c r="F556" s="17" t="str">
        <f>IF(E556&gt;0,CONCATENATE(_xlfn.XLOOKUP(MOD(A556,1000),[2]怪物武器挂载坐标辅助表!A:A,[2]怪物武器挂载坐标辅助表!C:C,"错误",0)+_xlfn.XLOOKUP(ROUNDDOWN(A556/1000,0),[2]怪物武器挂载坐标辅助表!V:V,[2]怪物武器挂载坐标辅助表!Y:Y,"错误",0),";",_xlfn.XLOOKUP(MOD(A556,1000),[2]怪物武器挂载坐标辅助表!A:A,[2]怪物武器挂载坐标辅助表!D:D,"错误",0)+_xlfn.XLOOKUP(ROUNDDOWN(A556/1000,0),[2]怪物武器挂载坐标辅助表!V:V,[2]怪物武器挂载坐标辅助表!Z:Z,"错误",0),";",_xlfn.XLOOKUP(MOD(A556,1000),[2]怪物武器挂载坐标辅助表!A:A,[2]怪物武器挂载坐标辅助表!E:E,"错误",0),";",_xlfn.XLOOKUP(MOD(A556,1000),[2]怪物武器挂载坐标辅助表!A:A,[2]怪物武器挂载坐标辅助表!F:F,"错误",0)),"")</f>
        <v>-707;-135;10000;5</v>
      </c>
      <c r="G556" s="1">
        <v>1</v>
      </c>
    </row>
    <row r="557" spans="1:7">
      <c r="A557" s="1" t="str">
        <f t="shared" si="28"/>
        <v>2013305</v>
      </c>
      <c r="B557" s="1" t="str">
        <f>CONCATENATE(_xlfn.XLOOKUP(D557,[1]怪物设计!$D$77:$D$136,[1]怪物设计!$U$77:$U$136),"-",E557)</f>
        <v>鸭子1-305</v>
      </c>
      <c r="D557" s="1">
        <f t="shared" si="29"/>
        <v>2013</v>
      </c>
      <c r="E557" s="1">
        <v>305</v>
      </c>
      <c r="F557" s="17" t="str">
        <f>IF(E557&gt;0,CONCATENATE(_xlfn.XLOOKUP(MOD(A557,1000),[2]怪物武器挂载坐标辅助表!A:A,[2]怪物武器挂载坐标辅助表!C:C,"错误",0)+_xlfn.XLOOKUP(ROUNDDOWN(A557/1000,0),[2]怪物武器挂载坐标辅助表!V:V,[2]怪物武器挂载坐标辅助表!Y:Y,"错误",0),";",_xlfn.XLOOKUP(MOD(A557,1000),[2]怪物武器挂载坐标辅助表!A:A,[2]怪物武器挂载坐标辅助表!D:D,"错误",0)+_xlfn.XLOOKUP(ROUNDDOWN(A557/1000,0),[2]怪物武器挂载坐标辅助表!V:V,[2]怪物武器挂载坐标辅助表!Z:Z,"错误",0),";",_xlfn.XLOOKUP(MOD(A557,1000),[2]怪物武器挂载坐标辅助表!A:A,[2]怪物武器挂载坐标辅助表!E:E,"错误",0),";",_xlfn.XLOOKUP(MOD(A557,1000),[2]怪物武器挂载坐标辅助表!A:A,[2]怪物武器挂载坐标辅助表!F:F,"错误",0)),"")</f>
        <v>-660;-277;9000;-25</v>
      </c>
      <c r="G557" s="1">
        <v>1</v>
      </c>
    </row>
    <row r="558" spans="1:7">
      <c r="A558" s="1" t="str">
        <f t="shared" si="28"/>
        <v>2013401</v>
      </c>
      <c r="B558" s="1" t="str">
        <f>CONCATENATE(_xlfn.XLOOKUP(D558,[1]怪物设计!$D$77:$D$136,[1]怪物设计!$U$77:$U$136),"-",E558)</f>
        <v>鸭子1-401</v>
      </c>
      <c r="D558" s="1">
        <f t="shared" si="29"/>
        <v>2013</v>
      </c>
      <c r="E558" s="1">
        <v>401</v>
      </c>
      <c r="F558" s="17" t="str">
        <f>IF(E558&gt;0,CONCATENATE(_xlfn.XLOOKUP(MOD(A558,1000),[2]怪物武器挂载坐标辅助表!A:A,[2]怪物武器挂载坐标辅助表!C:C,"错误",0)+_xlfn.XLOOKUP(ROUNDDOWN(A558/1000,0),[2]怪物武器挂载坐标辅助表!V:V,[2]怪物武器挂载坐标辅助表!Y:Y,"错误",0),";",_xlfn.XLOOKUP(MOD(A558,1000),[2]怪物武器挂载坐标辅助表!A:A,[2]怪物武器挂载坐标辅助表!D:D,"错误",0)+_xlfn.XLOOKUP(ROUNDDOWN(A558/1000,0),[2]怪物武器挂载坐标辅助表!V:V,[2]怪物武器挂载坐标辅助表!Z:Z,"错误",0),";",_xlfn.XLOOKUP(MOD(A558,1000),[2]怪物武器挂载坐标辅助表!A:A,[2]怪物武器挂载坐标辅助表!E:E,"错误",0),";",_xlfn.XLOOKUP(MOD(A558,1000),[2]怪物武器挂载坐标辅助表!A:A,[2]怪物武器挂载坐标辅助表!F:F,"错误",0)),"")</f>
        <v>-531;-259;10000;0</v>
      </c>
      <c r="G558" s="1">
        <v>1</v>
      </c>
    </row>
    <row r="559" spans="1:7">
      <c r="A559" s="1" t="str">
        <f t="shared" si="28"/>
        <v>2013402</v>
      </c>
      <c r="B559" s="1" t="str">
        <f>CONCATENATE(_xlfn.XLOOKUP(D559,[1]怪物设计!$D$77:$D$136,[1]怪物设计!$U$77:$U$136),"-",E559)</f>
        <v>鸭子1-402</v>
      </c>
      <c r="D559" s="1">
        <f t="shared" si="29"/>
        <v>2013</v>
      </c>
      <c r="E559" s="1">
        <v>402</v>
      </c>
      <c r="F559" s="17" t="str">
        <f>IF(E559&gt;0,CONCATENATE(_xlfn.XLOOKUP(MOD(A559,1000),[2]怪物武器挂载坐标辅助表!A:A,[2]怪物武器挂载坐标辅助表!C:C,"错误",0)+_xlfn.XLOOKUP(ROUNDDOWN(A559/1000,0),[2]怪物武器挂载坐标辅助表!V:V,[2]怪物武器挂载坐标辅助表!Y:Y,"错误",0),";",_xlfn.XLOOKUP(MOD(A559,1000),[2]怪物武器挂载坐标辅助表!A:A,[2]怪物武器挂载坐标辅助表!D:D,"错误",0)+_xlfn.XLOOKUP(ROUNDDOWN(A559/1000,0),[2]怪物武器挂载坐标辅助表!V:V,[2]怪物武器挂载坐标辅助表!Z:Z,"错误",0),";",_xlfn.XLOOKUP(MOD(A559,1000),[2]怪物武器挂载坐标辅助表!A:A,[2]怪物武器挂载坐标辅助表!E:E,"错误",0),";",_xlfn.XLOOKUP(MOD(A559,1000),[2]怪物武器挂载坐标辅助表!A:A,[2]怪物武器挂载坐标辅助表!F:F,"错误",0)),"")</f>
        <v>-537;-253;10000;0</v>
      </c>
      <c r="G559" s="1">
        <v>1</v>
      </c>
    </row>
    <row r="560" spans="1:7">
      <c r="A560" s="1" t="str">
        <f t="shared" si="28"/>
        <v>2013403</v>
      </c>
      <c r="B560" s="1" t="str">
        <f>CONCATENATE(_xlfn.XLOOKUP(D560,[1]怪物设计!$D$77:$D$136,[1]怪物设计!$U$77:$U$136),"-",E560)</f>
        <v>鸭子1-403</v>
      </c>
      <c r="D560" s="1">
        <f t="shared" si="29"/>
        <v>2013</v>
      </c>
      <c r="E560" s="1">
        <v>403</v>
      </c>
      <c r="F560" s="17" t="str">
        <f>IF(E560&gt;0,CONCATENATE(_xlfn.XLOOKUP(MOD(A560,1000),[2]怪物武器挂载坐标辅助表!A:A,[2]怪物武器挂载坐标辅助表!C:C,"错误",0)+_xlfn.XLOOKUP(ROUNDDOWN(A560/1000,0),[2]怪物武器挂载坐标辅助表!V:V,[2]怪物武器挂载坐标辅助表!Y:Y,"错误",0),";",_xlfn.XLOOKUP(MOD(A560,1000),[2]怪物武器挂载坐标辅助表!A:A,[2]怪物武器挂载坐标辅助表!D:D,"错误",0)+_xlfn.XLOOKUP(ROUNDDOWN(A560/1000,0),[2]怪物武器挂载坐标辅助表!V:V,[2]怪物武器挂载坐标辅助表!Z:Z,"错误",0),";",_xlfn.XLOOKUP(MOD(A560,1000),[2]怪物武器挂载坐标辅助表!A:A,[2]怪物武器挂载坐标辅助表!E:E,"错误",0),";",_xlfn.XLOOKUP(MOD(A560,1000),[2]怪物武器挂载坐标辅助表!A:A,[2]怪物武器挂载坐标辅助表!F:F,"错误",0)),"")</f>
        <v>-547;-246;10000;0</v>
      </c>
      <c r="G560" s="1">
        <v>1</v>
      </c>
    </row>
    <row r="561" spans="1:7">
      <c r="A561" s="1" t="str">
        <f t="shared" si="28"/>
        <v>2013404</v>
      </c>
      <c r="B561" s="1" t="str">
        <f>CONCATENATE(_xlfn.XLOOKUP(D561,[1]怪物设计!$D$77:$D$136,[1]怪物设计!$U$77:$U$136),"-",E561)</f>
        <v>鸭子1-404</v>
      </c>
      <c r="D561" s="1">
        <f t="shared" si="29"/>
        <v>2013</v>
      </c>
      <c r="E561" s="1">
        <v>404</v>
      </c>
      <c r="F561" s="17" t="str">
        <f>IF(E561&gt;0,CONCATENATE(_xlfn.XLOOKUP(MOD(A561,1000),[2]怪物武器挂载坐标辅助表!A:A,[2]怪物武器挂载坐标辅助表!C:C,"错误",0)+_xlfn.XLOOKUP(ROUNDDOWN(A561/1000,0),[2]怪物武器挂载坐标辅助表!V:V,[2]怪物武器挂载坐标辅助表!Y:Y,"错误",0),";",_xlfn.XLOOKUP(MOD(A561,1000),[2]怪物武器挂载坐标辅助表!A:A,[2]怪物武器挂载坐标辅助表!D:D,"错误",0)+_xlfn.XLOOKUP(ROUNDDOWN(A561/1000,0),[2]怪物武器挂载坐标辅助表!V:V,[2]怪物武器挂载坐标辅助表!Z:Z,"错误",0),";",_xlfn.XLOOKUP(MOD(A561,1000),[2]怪物武器挂载坐标辅助表!A:A,[2]怪物武器挂载坐标辅助表!E:E,"错误",0),";",_xlfn.XLOOKUP(MOD(A561,1000),[2]怪物武器挂载坐标辅助表!A:A,[2]怪物武器挂载坐标辅助表!F:F,"错误",0)),"")</f>
        <v>-757;-246;10000;0</v>
      </c>
      <c r="G561" s="1">
        <v>1</v>
      </c>
    </row>
    <row r="562" spans="1:7">
      <c r="A562" s="1" t="str">
        <f t="shared" si="28"/>
        <v>2013405</v>
      </c>
      <c r="B562" s="1" t="str">
        <f>CONCATENATE(_xlfn.XLOOKUP(D562,[1]怪物设计!$D$77:$D$136,[1]怪物设计!$U$77:$U$136),"-",E562)</f>
        <v>鸭子1-405</v>
      </c>
      <c r="D562" s="1">
        <f t="shared" si="29"/>
        <v>2013</v>
      </c>
      <c r="E562" s="1">
        <v>405</v>
      </c>
      <c r="F562" s="17" t="str">
        <f>IF(E562&gt;0,CONCATENATE(_xlfn.XLOOKUP(MOD(A562,1000),[2]怪物武器挂载坐标辅助表!A:A,[2]怪物武器挂载坐标辅助表!C:C,"错误",0)+_xlfn.XLOOKUP(ROUNDDOWN(A562/1000,0),[2]怪物武器挂载坐标辅助表!V:V,[2]怪物武器挂载坐标辅助表!Y:Y,"错误",0),";",_xlfn.XLOOKUP(MOD(A562,1000),[2]怪物武器挂载坐标辅助表!A:A,[2]怪物武器挂载坐标辅助表!D:D,"错误",0)+_xlfn.XLOOKUP(ROUNDDOWN(A562/1000,0),[2]怪物武器挂载坐标辅助表!V:V,[2]怪物武器挂载坐标辅助表!Z:Z,"错误",0),";",_xlfn.XLOOKUP(MOD(A562,1000),[2]怪物武器挂载坐标辅助表!A:A,[2]怪物武器挂载坐标辅助表!E:E,"错误",0),";",_xlfn.XLOOKUP(MOD(A562,1000),[2]怪物武器挂载坐标辅助表!A:A,[2]怪物武器挂载坐标辅助表!F:F,"错误",0)),"")</f>
        <v>-564;-248;10000;0</v>
      </c>
      <c r="G562" s="1">
        <v>1</v>
      </c>
    </row>
    <row r="563" spans="1:7">
      <c r="A563" s="1" t="str">
        <f t="shared" si="28"/>
        <v>2013406</v>
      </c>
      <c r="B563" s="1" t="str">
        <f>CONCATENATE(_xlfn.XLOOKUP(D563,[1]怪物设计!$D$77:$D$136,[1]怪物设计!$U$77:$U$136),"-",E563)</f>
        <v>鸭子1-406</v>
      </c>
      <c r="D563" s="1">
        <f t="shared" si="29"/>
        <v>2013</v>
      </c>
      <c r="E563" s="1">
        <v>406</v>
      </c>
      <c r="F563" s="17" t="str">
        <f>IF(E563&gt;0,CONCATENATE(_xlfn.XLOOKUP(MOD(A563,1000),[2]怪物武器挂载坐标辅助表!A:A,[2]怪物武器挂载坐标辅助表!C:C,"错误",0)+_xlfn.XLOOKUP(ROUNDDOWN(A563/1000,0),[2]怪物武器挂载坐标辅助表!V:V,[2]怪物武器挂载坐标辅助表!Y:Y,"错误",0),";",_xlfn.XLOOKUP(MOD(A563,1000),[2]怪物武器挂载坐标辅助表!A:A,[2]怪物武器挂载坐标辅助表!D:D,"错误",0)+_xlfn.XLOOKUP(ROUNDDOWN(A563/1000,0),[2]怪物武器挂载坐标辅助表!V:V,[2]怪物武器挂载坐标辅助表!Z:Z,"错误",0),";",_xlfn.XLOOKUP(MOD(A563,1000),[2]怪物武器挂载坐标辅助表!A:A,[2]怪物武器挂载坐标辅助表!E:E,"错误",0),";",_xlfn.XLOOKUP(MOD(A563,1000),[2]怪物武器挂载坐标辅助表!A:A,[2]怪物武器挂载坐标辅助表!F:F,"错误",0)),"")</f>
        <v>-621;-236;8000;30</v>
      </c>
      <c r="G563" s="1">
        <v>1</v>
      </c>
    </row>
    <row r="564" spans="1:7">
      <c r="A564" s="1" t="str">
        <f t="shared" si="28"/>
        <v>2013407</v>
      </c>
      <c r="B564" s="1" t="str">
        <f>CONCATENATE(_xlfn.XLOOKUP(D564,[1]怪物设计!$D$77:$D$136,[1]怪物设计!$U$77:$U$136),"-",E564)</f>
        <v>鸭子1-407</v>
      </c>
      <c r="D564" s="1">
        <f t="shared" si="29"/>
        <v>2013</v>
      </c>
      <c r="E564" s="1">
        <v>407</v>
      </c>
      <c r="F564" s="17" t="str">
        <f>IF(E564&gt;0,CONCATENATE(_xlfn.XLOOKUP(MOD(A564,1000),[2]怪物武器挂载坐标辅助表!A:A,[2]怪物武器挂载坐标辅助表!C:C,"错误",0)+_xlfn.XLOOKUP(ROUNDDOWN(A564/1000,0),[2]怪物武器挂载坐标辅助表!V:V,[2]怪物武器挂载坐标辅助表!Y:Y,"错误",0),";",_xlfn.XLOOKUP(MOD(A564,1000),[2]怪物武器挂载坐标辅助表!A:A,[2]怪物武器挂载坐标辅助表!D:D,"错误",0)+_xlfn.XLOOKUP(ROUNDDOWN(A564/1000,0),[2]怪物武器挂载坐标辅助表!V:V,[2]怪物武器挂载坐标辅助表!Z:Z,"错误",0),";",_xlfn.XLOOKUP(MOD(A564,1000),[2]怪物武器挂载坐标辅助表!A:A,[2]怪物武器挂载坐标辅助表!E:E,"错误",0),";",_xlfn.XLOOKUP(MOD(A564,1000),[2]怪物武器挂载坐标辅助表!A:A,[2]怪物武器挂载坐标辅助表!F:F,"错误",0)),"")</f>
        <v>-525;-196;10000;-5</v>
      </c>
      <c r="G564" s="1">
        <v>1</v>
      </c>
    </row>
    <row r="565" spans="1:7">
      <c r="A565" s="1" t="str">
        <f t="shared" si="28"/>
        <v>2013408</v>
      </c>
      <c r="B565" s="1" t="str">
        <f>CONCATENATE(_xlfn.XLOOKUP(D565,[1]怪物设计!$D$77:$D$136,[1]怪物设计!$U$77:$U$136),"-",E565)</f>
        <v>鸭子1-408</v>
      </c>
      <c r="D565" s="1">
        <f t="shared" si="29"/>
        <v>2013</v>
      </c>
      <c r="E565" s="1">
        <v>408</v>
      </c>
      <c r="F565" s="17" t="str">
        <f>IF(E565&gt;0,CONCATENATE(_xlfn.XLOOKUP(MOD(A565,1000),[2]怪物武器挂载坐标辅助表!A:A,[2]怪物武器挂载坐标辅助表!C:C,"错误",0)+_xlfn.XLOOKUP(ROUNDDOWN(A565/1000,0),[2]怪物武器挂载坐标辅助表!V:V,[2]怪物武器挂载坐标辅助表!Y:Y,"错误",0),";",_xlfn.XLOOKUP(MOD(A565,1000),[2]怪物武器挂载坐标辅助表!A:A,[2]怪物武器挂载坐标辅助表!D:D,"错误",0)+_xlfn.XLOOKUP(ROUNDDOWN(A565/1000,0),[2]怪物武器挂载坐标辅助表!V:V,[2]怪物武器挂载坐标辅助表!Z:Z,"错误",0),";",_xlfn.XLOOKUP(MOD(A565,1000),[2]怪物武器挂载坐标辅助表!A:A,[2]怪物武器挂载坐标辅助表!E:E,"错误",0),";",_xlfn.XLOOKUP(MOD(A565,1000),[2]怪物武器挂载坐标辅助表!A:A,[2]怪物武器挂载坐标辅助表!F:F,"错误",0)),"")</f>
        <v>-432;-319;11000;-15</v>
      </c>
      <c r="G565" s="1">
        <v>1</v>
      </c>
    </row>
    <row r="566" spans="1:7">
      <c r="A566" s="1" t="str">
        <f t="shared" si="28"/>
        <v>2013409</v>
      </c>
      <c r="B566" s="1" t="str">
        <f>CONCATENATE(_xlfn.XLOOKUP(D566,[1]怪物设计!$D$77:$D$136,[1]怪物设计!$U$77:$U$136),"-",E566)</f>
        <v>鸭子1-409</v>
      </c>
      <c r="D566" s="1">
        <f t="shared" si="29"/>
        <v>2013</v>
      </c>
      <c r="E566" s="1">
        <v>409</v>
      </c>
      <c r="F566" s="17" t="str">
        <f>IF(E566&gt;0,CONCATENATE(_xlfn.XLOOKUP(MOD(A566,1000),[2]怪物武器挂载坐标辅助表!A:A,[2]怪物武器挂载坐标辅助表!C:C,"错误",0)+_xlfn.XLOOKUP(ROUNDDOWN(A566/1000,0),[2]怪物武器挂载坐标辅助表!V:V,[2]怪物武器挂载坐标辅助表!Y:Y,"错误",0),";",_xlfn.XLOOKUP(MOD(A566,1000),[2]怪物武器挂载坐标辅助表!A:A,[2]怪物武器挂载坐标辅助表!D:D,"错误",0)+_xlfn.XLOOKUP(ROUNDDOWN(A566/1000,0),[2]怪物武器挂载坐标辅助表!V:V,[2]怪物武器挂载坐标辅助表!Z:Z,"错误",0),";",_xlfn.XLOOKUP(MOD(A566,1000),[2]怪物武器挂载坐标辅助表!A:A,[2]怪物武器挂载坐标辅助表!E:E,"错误",0),";",_xlfn.XLOOKUP(MOD(A566,1000),[2]怪物武器挂载坐标辅助表!A:A,[2]怪物武器挂载坐标辅助表!F:F,"错误",0)),"")</f>
        <v>-636;-168;7500;-15</v>
      </c>
      <c r="G566" s="1">
        <v>1</v>
      </c>
    </row>
    <row r="567" spans="1:7">
      <c r="A567" s="1" t="str">
        <f t="shared" si="28"/>
        <v>2013501</v>
      </c>
      <c r="B567" s="1" t="str">
        <f>CONCATENATE(_xlfn.XLOOKUP(D567,[1]怪物设计!$D$77:$D$136,[1]怪物设计!$U$77:$U$136),"-",E567)</f>
        <v>鸭子1-501</v>
      </c>
      <c r="D567" s="1">
        <f t="shared" si="29"/>
        <v>2013</v>
      </c>
      <c r="E567" s="1">
        <v>501</v>
      </c>
      <c r="F567" s="17" t="str">
        <f>IF(E567&gt;0,CONCATENATE(_xlfn.XLOOKUP(MOD(A567,1000),[2]怪物武器挂载坐标辅助表!A:A,[2]怪物武器挂载坐标辅助表!C:C,"错误",0)+_xlfn.XLOOKUP(ROUNDDOWN(A567/1000,0),[2]怪物武器挂载坐标辅助表!V:V,[2]怪物武器挂载坐标辅助表!Y:Y,"错误",0),";",_xlfn.XLOOKUP(MOD(A567,1000),[2]怪物武器挂载坐标辅助表!A:A,[2]怪物武器挂载坐标辅助表!D:D,"错误",0)+_xlfn.XLOOKUP(ROUNDDOWN(A567/1000,0),[2]怪物武器挂载坐标辅助表!V:V,[2]怪物武器挂载坐标辅助表!Z:Z,"错误",0),";",_xlfn.XLOOKUP(MOD(A567,1000),[2]怪物武器挂载坐标辅助表!A:A,[2]怪物武器挂载坐标辅助表!E:E,"错误",0),";",_xlfn.XLOOKUP(MOD(A567,1000),[2]怪物武器挂载坐标辅助表!A:A,[2]怪物武器挂载坐标辅助表!F:F,"错误",0)),"")</f>
        <v>-611;-51;11000;45</v>
      </c>
      <c r="G567" s="1">
        <v>1</v>
      </c>
    </row>
    <row r="568" spans="1:7">
      <c r="A568" s="1" t="str">
        <f t="shared" si="28"/>
        <v>2013502</v>
      </c>
      <c r="B568" s="1" t="str">
        <f>CONCATENATE(_xlfn.XLOOKUP(D568,[1]怪物设计!$D$77:$D$136,[1]怪物设计!$U$77:$U$136),"-",E568)</f>
        <v>鸭子1-502</v>
      </c>
      <c r="D568" s="1">
        <f t="shared" si="29"/>
        <v>2013</v>
      </c>
      <c r="E568" s="1">
        <v>502</v>
      </c>
      <c r="F568" s="17" t="str">
        <f>IF(E568&gt;0,CONCATENATE(_xlfn.XLOOKUP(MOD(A568,1000),[2]怪物武器挂载坐标辅助表!A:A,[2]怪物武器挂载坐标辅助表!C:C,"错误",0)+_xlfn.XLOOKUP(ROUNDDOWN(A568/1000,0),[2]怪物武器挂载坐标辅助表!V:V,[2]怪物武器挂载坐标辅助表!Y:Y,"错误",0),";",_xlfn.XLOOKUP(MOD(A568,1000),[2]怪物武器挂载坐标辅助表!A:A,[2]怪物武器挂载坐标辅助表!D:D,"错误",0)+_xlfn.XLOOKUP(ROUNDDOWN(A568/1000,0),[2]怪物武器挂载坐标辅助表!V:V,[2]怪物武器挂载坐标辅助表!Z:Z,"错误",0),";",_xlfn.XLOOKUP(MOD(A568,1000),[2]怪物武器挂载坐标辅助表!A:A,[2]怪物武器挂载坐标辅助表!E:E,"错误",0),";",_xlfn.XLOOKUP(MOD(A568,1000),[2]怪物武器挂载坐标辅助表!A:A,[2]怪物武器挂载坐标辅助表!F:F,"错误",0)),"")</f>
        <v>-631;-168;8500;0</v>
      </c>
      <c r="G568" s="1">
        <v>1</v>
      </c>
    </row>
    <row r="569" spans="1:7">
      <c r="A569" s="1" t="str">
        <f t="shared" si="28"/>
        <v>2013503</v>
      </c>
      <c r="B569" s="1" t="str">
        <f>CONCATENATE(_xlfn.XLOOKUP(D569,[1]怪物设计!$D$77:$D$136,[1]怪物设计!$U$77:$U$136),"-",E569)</f>
        <v>鸭子1-503</v>
      </c>
      <c r="D569" s="1">
        <f t="shared" si="29"/>
        <v>2013</v>
      </c>
      <c r="E569" s="1">
        <v>503</v>
      </c>
      <c r="F569" s="17" t="str">
        <f>IF(E569&gt;0,CONCATENATE(_xlfn.XLOOKUP(MOD(A569,1000),[2]怪物武器挂载坐标辅助表!A:A,[2]怪物武器挂载坐标辅助表!C:C,"错误",0)+_xlfn.XLOOKUP(ROUNDDOWN(A569/1000,0),[2]怪物武器挂载坐标辅助表!V:V,[2]怪物武器挂载坐标辅助表!Y:Y,"错误",0),";",_xlfn.XLOOKUP(MOD(A569,1000),[2]怪物武器挂载坐标辅助表!A:A,[2]怪物武器挂载坐标辅助表!D:D,"错误",0)+_xlfn.XLOOKUP(ROUNDDOWN(A569/1000,0),[2]怪物武器挂载坐标辅助表!V:V,[2]怪物武器挂载坐标辅助表!Z:Z,"错误",0),";",_xlfn.XLOOKUP(MOD(A569,1000),[2]怪物武器挂载坐标辅助表!A:A,[2]怪物武器挂载坐标辅助表!E:E,"错误",0),";",_xlfn.XLOOKUP(MOD(A569,1000),[2]怪物武器挂载坐标辅助表!A:A,[2]怪物武器挂载坐标辅助表!F:F,"错误",0)),"")</f>
        <v>-703;-219;10000;-15</v>
      </c>
      <c r="G569" s="1">
        <v>1</v>
      </c>
    </row>
    <row r="570" spans="1:7">
      <c r="A570" s="1" t="str">
        <f t="shared" si="28"/>
        <v>2013504</v>
      </c>
      <c r="B570" s="1" t="str">
        <f>CONCATENATE(_xlfn.XLOOKUP(D570,[1]怪物设计!$D$77:$D$136,[1]怪物设计!$U$77:$U$136),"-",E570)</f>
        <v>鸭子1-504</v>
      </c>
      <c r="D570" s="1">
        <f t="shared" si="29"/>
        <v>2013</v>
      </c>
      <c r="E570" s="1">
        <v>504</v>
      </c>
      <c r="F570" s="17" t="str">
        <f>IF(E570&gt;0,CONCATENATE(_xlfn.XLOOKUP(MOD(A570,1000),[2]怪物武器挂载坐标辅助表!A:A,[2]怪物武器挂载坐标辅助表!C:C,"错误",0)+_xlfn.XLOOKUP(ROUNDDOWN(A570/1000,0),[2]怪物武器挂载坐标辅助表!V:V,[2]怪物武器挂载坐标辅助表!Y:Y,"错误",0),";",_xlfn.XLOOKUP(MOD(A570,1000),[2]怪物武器挂载坐标辅助表!A:A,[2]怪物武器挂载坐标辅助表!D:D,"错误",0)+_xlfn.XLOOKUP(ROUNDDOWN(A570/1000,0),[2]怪物武器挂载坐标辅助表!V:V,[2]怪物武器挂载坐标辅助表!Z:Z,"错误",0),";",_xlfn.XLOOKUP(MOD(A570,1000),[2]怪物武器挂载坐标辅助表!A:A,[2]怪物武器挂载坐标辅助表!E:E,"错误",0),";",_xlfn.XLOOKUP(MOD(A570,1000),[2]怪物武器挂载坐标辅助表!A:A,[2]怪物武器挂载坐标辅助表!F:F,"错误",0)),"")</f>
        <v>-595;-263;9000;-10</v>
      </c>
      <c r="G570" s="1">
        <v>1</v>
      </c>
    </row>
    <row r="571" spans="1:7">
      <c r="A571" s="1" t="str">
        <f t="shared" si="28"/>
        <v>2013505</v>
      </c>
      <c r="B571" s="1" t="str">
        <f>CONCATENATE(_xlfn.XLOOKUP(D571,[1]怪物设计!$D$77:$D$136,[1]怪物设计!$U$77:$U$136),"-",E571)</f>
        <v>鸭子1-505</v>
      </c>
      <c r="D571" s="1">
        <f t="shared" si="29"/>
        <v>2013</v>
      </c>
      <c r="E571" s="1">
        <v>505</v>
      </c>
      <c r="F571" s="17" t="str">
        <f>IF(E571&gt;0,CONCATENATE(_xlfn.XLOOKUP(MOD(A571,1000),[2]怪物武器挂载坐标辅助表!A:A,[2]怪物武器挂载坐标辅助表!C:C,"错误",0)+_xlfn.XLOOKUP(ROUNDDOWN(A571/1000,0),[2]怪物武器挂载坐标辅助表!V:V,[2]怪物武器挂载坐标辅助表!Y:Y,"错误",0),";",_xlfn.XLOOKUP(MOD(A571,1000),[2]怪物武器挂载坐标辅助表!A:A,[2]怪物武器挂载坐标辅助表!D:D,"错误",0)+_xlfn.XLOOKUP(ROUNDDOWN(A571/1000,0),[2]怪物武器挂载坐标辅助表!V:V,[2]怪物武器挂载坐标辅助表!Z:Z,"错误",0),";",_xlfn.XLOOKUP(MOD(A571,1000),[2]怪物武器挂载坐标辅助表!A:A,[2]怪物武器挂载坐标辅助表!E:E,"错误",0),";",_xlfn.XLOOKUP(MOD(A571,1000),[2]怪物武器挂载坐标辅助表!A:A,[2]怪物武器挂载坐标辅助表!F:F,"错误",0)),"")</f>
        <v>-702;-267;10000;-5</v>
      </c>
      <c r="G571" s="1">
        <v>1</v>
      </c>
    </row>
    <row r="572" spans="1:7">
      <c r="A572" s="1" t="str">
        <f t="shared" si="28"/>
        <v>2013506</v>
      </c>
      <c r="B572" s="1" t="str">
        <f>CONCATENATE(_xlfn.XLOOKUP(D572,[1]怪物设计!$D$77:$D$136,[1]怪物设计!$U$77:$U$136),"-",E572)</f>
        <v>鸭子1-506</v>
      </c>
      <c r="D572" s="1">
        <f t="shared" si="29"/>
        <v>2013</v>
      </c>
      <c r="E572" s="1">
        <v>506</v>
      </c>
      <c r="F572" s="17" t="str">
        <f>IF(E572&gt;0,CONCATENATE(_xlfn.XLOOKUP(MOD(A572,1000),[2]怪物武器挂载坐标辅助表!A:A,[2]怪物武器挂载坐标辅助表!C:C,"错误",0)+_xlfn.XLOOKUP(ROUNDDOWN(A572/1000,0),[2]怪物武器挂载坐标辅助表!V:V,[2]怪物武器挂载坐标辅助表!Y:Y,"错误",0),";",_xlfn.XLOOKUP(MOD(A572,1000),[2]怪物武器挂载坐标辅助表!A:A,[2]怪物武器挂载坐标辅助表!D:D,"错误",0)+_xlfn.XLOOKUP(ROUNDDOWN(A572/1000,0),[2]怪物武器挂载坐标辅助表!V:V,[2]怪物武器挂载坐标辅助表!Z:Z,"错误",0),";",_xlfn.XLOOKUP(MOD(A572,1000),[2]怪物武器挂载坐标辅助表!A:A,[2]怪物武器挂载坐标辅助表!E:E,"错误",0),";",_xlfn.XLOOKUP(MOD(A572,1000),[2]怪物武器挂载坐标辅助表!A:A,[2]怪物武器挂载坐标辅助表!F:F,"错误",0)),"")</f>
        <v>-436;-213;8000;0</v>
      </c>
      <c r="G572" s="1">
        <v>1</v>
      </c>
    </row>
    <row r="573" spans="1:7">
      <c r="A573" s="1" t="str">
        <f t="shared" si="28"/>
        <v>2013507</v>
      </c>
      <c r="B573" s="1" t="str">
        <f>CONCATENATE(_xlfn.XLOOKUP(D573,[1]怪物设计!$D$77:$D$136,[1]怪物设计!$U$77:$U$136),"-",E573)</f>
        <v>鸭子1-507</v>
      </c>
      <c r="D573" s="1">
        <f t="shared" si="29"/>
        <v>2013</v>
      </c>
      <c r="E573" s="1">
        <v>507</v>
      </c>
      <c r="F573" s="17" t="str">
        <f>IF(E573&gt;0,CONCATENATE(_xlfn.XLOOKUP(MOD(A573,1000),[2]怪物武器挂载坐标辅助表!A:A,[2]怪物武器挂载坐标辅助表!C:C,"错误",0)+_xlfn.XLOOKUP(ROUNDDOWN(A573/1000,0),[2]怪物武器挂载坐标辅助表!V:V,[2]怪物武器挂载坐标辅助表!Y:Y,"错误",0),";",_xlfn.XLOOKUP(MOD(A573,1000),[2]怪物武器挂载坐标辅助表!A:A,[2]怪物武器挂载坐标辅助表!D:D,"错误",0)+_xlfn.XLOOKUP(ROUNDDOWN(A573/1000,0),[2]怪物武器挂载坐标辅助表!V:V,[2]怪物武器挂载坐标辅助表!Z:Z,"错误",0),";",_xlfn.XLOOKUP(MOD(A573,1000),[2]怪物武器挂载坐标辅助表!A:A,[2]怪物武器挂载坐标辅助表!E:E,"错误",0),";",_xlfn.XLOOKUP(MOD(A573,1000),[2]怪物武器挂载坐标辅助表!A:A,[2]怪物武器挂载坐标辅助表!F:F,"错误",0)),"")</f>
        <v>-536;-232;10000;5</v>
      </c>
      <c r="G573" s="1">
        <v>1</v>
      </c>
    </row>
    <row r="574" spans="1:7">
      <c r="A574" s="1" t="str">
        <f t="shared" si="28"/>
        <v>2031101</v>
      </c>
      <c r="B574" s="1" t="str">
        <f>CONCATENATE(_xlfn.XLOOKUP(D574,[1]怪物设计!$D$77:$D$136,[1]怪物设计!$U$77:$U$136),"-",E574)</f>
        <v>鸭子2-101</v>
      </c>
      <c r="D574" s="1">
        <v>2031</v>
      </c>
      <c r="E574" s="1">
        <v>101</v>
      </c>
      <c r="F574" s="17" t="str">
        <f>IF(E574&gt;0,CONCATENATE(_xlfn.XLOOKUP(MOD(A574,1000),[2]怪物武器挂载坐标辅助表!A:A,[2]怪物武器挂载坐标辅助表!C:C,"错误",0)+_xlfn.XLOOKUP(ROUNDDOWN(A574/1000,0),[2]怪物武器挂载坐标辅助表!V:V,[2]怪物武器挂载坐标辅助表!Y:Y,"错误",0),";",_xlfn.XLOOKUP(MOD(A574,1000),[2]怪物武器挂载坐标辅助表!A:A,[2]怪物武器挂载坐标辅助表!D:D,"错误",0)+_xlfn.XLOOKUP(ROUNDDOWN(A574/1000,0),[2]怪物武器挂载坐标辅助表!V:V,[2]怪物武器挂载坐标辅助表!Z:Z,"错误",0),";",_xlfn.XLOOKUP(MOD(A574,1000),[2]怪物武器挂载坐标辅助表!A:A,[2]怪物武器挂载坐标辅助表!E:E,"错误",0),";",_xlfn.XLOOKUP(MOD(A574,1000),[2]怪物武器挂载坐标辅助表!A:A,[2]怪物武器挂载坐标辅助表!F:F,"错误",0)),"")</f>
        <v>-624;-125;11000;0</v>
      </c>
      <c r="G574" s="1">
        <v>1</v>
      </c>
    </row>
    <row r="575" spans="1:7">
      <c r="A575" s="1" t="str">
        <f t="shared" si="28"/>
        <v>2031102</v>
      </c>
      <c r="B575" s="1" t="str">
        <f>CONCATENATE(_xlfn.XLOOKUP(D575,[1]怪物设计!$D$77:$D$136,[1]怪物设计!$U$77:$U$136),"-",E575)</f>
        <v>鸭子2-102</v>
      </c>
      <c r="D575" s="1">
        <f t="shared" ref="D575:D607" si="30">D574</f>
        <v>2031</v>
      </c>
      <c r="E575" s="1">
        <v>102</v>
      </c>
      <c r="F575" s="17" t="str">
        <f>IF(E575&gt;0,CONCATENATE(_xlfn.XLOOKUP(MOD(A575,1000),[2]怪物武器挂载坐标辅助表!A:A,[2]怪物武器挂载坐标辅助表!C:C,"错误",0)+_xlfn.XLOOKUP(ROUNDDOWN(A575/1000,0),[2]怪物武器挂载坐标辅助表!V:V,[2]怪物武器挂载坐标辅助表!Y:Y,"错误",0),";",_xlfn.XLOOKUP(MOD(A575,1000),[2]怪物武器挂载坐标辅助表!A:A,[2]怪物武器挂载坐标辅助表!D:D,"错误",0)+_xlfn.XLOOKUP(ROUNDDOWN(A575/1000,0),[2]怪物武器挂载坐标辅助表!V:V,[2]怪物武器挂载坐标辅助表!Z:Z,"错误",0),";",_xlfn.XLOOKUP(MOD(A575,1000),[2]怪物武器挂载坐标辅助表!A:A,[2]怪物武器挂载坐标辅助表!E:E,"错误",0),";",_xlfn.XLOOKUP(MOD(A575,1000),[2]怪物武器挂载坐标辅助表!A:A,[2]怪物武器挂载坐标辅助表!F:F,"错误",0)),"")</f>
        <v>-487;-140;11000;-10</v>
      </c>
      <c r="G575" s="1">
        <v>1</v>
      </c>
    </row>
    <row r="576" spans="1:7">
      <c r="A576" s="1" t="str">
        <f t="shared" si="28"/>
        <v>2031103</v>
      </c>
      <c r="B576" s="1" t="str">
        <f>CONCATENATE(_xlfn.XLOOKUP(D576,[1]怪物设计!$D$77:$D$136,[1]怪物设计!$U$77:$U$136),"-",E576)</f>
        <v>鸭子2-103</v>
      </c>
      <c r="D576" s="1">
        <f t="shared" si="30"/>
        <v>2031</v>
      </c>
      <c r="E576" s="1">
        <v>103</v>
      </c>
      <c r="F576" s="17" t="str">
        <f>IF(E576&gt;0,CONCATENATE(_xlfn.XLOOKUP(MOD(A576,1000),[2]怪物武器挂载坐标辅助表!A:A,[2]怪物武器挂载坐标辅助表!C:C,"错误",0)+_xlfn.XLOOKUP(ROUNDDOWN(A576/1000,0),[2]怪物武器挂载坐标辅助表!V:V,[2]怪物武器挂载坐标辅助表!Y:Y,"错误",0),";",_xlfn.XLOOKUP(MOD(A576,1000),[2]怪物武器挂载坐标辅助表!A:A,[2]怪物武器挂载坐标辅助表!D:D,"错误",0)+_xlfn.XLOOKUP(ROUNDDOWN(A576/1000,0),[2]怪物武器挂载坐标辅助表!V:V,[2]怪物武器挂载坐标辅助表!Z:Z,"错误",0),";",_xlfn.XLOOKUP(MOD(A576,1000),[2]怪物武器挂载坐标辅助表!A:A,[2]怪物武器挂载坐标辅助表!E:E,"错误",0),";",_xlfn.XLOOKUP(MOD(A576,1000),[2]怪物武器挂载坐标辅助表!A:A,[2]怪物武器挂载坐标辅助表!F:F,"错误",0)),"")</f>
        <v>-684;-227;10000;-10</v>
      </c>
      <c r="G576" s="1">
        <v>1</v>
      </c>
    </row>
    <row r="577" spans="1:7">
      <c r="A577" s="1" t="str">
        <f t="shared" ref="A577:A640" si="31">CONCATENATE(D577,E577)</f>
        <v>2031104</v>
      </c>
      <c r="B577" s="1" t="str">
        <f>CONCATENATE(_xlfn.XLOOKUP(D577,[1]怪物设计!$D$77:$D$136,[1]怪物设计!$U$77:$U$136),"-",E577)</f>
        <v>鸭子2-104</v>
      </c>
      <c r="D577" s="1">
        <f t="shared" si="30"/>
        <v>2031</v>
      </c>
      <c r="E577" s="1">
        <v>104</v>
      </c>
      <c r="F577" s="17" t="str">
        <f>IF(E577&gt;0,CONCATENATE(_xlfn.XLOOKUP(MOD(A577,1000),[2]怪物武器挂载坐标辅助表!A:A,[2]怪物武器挂载坐标辅助表!C:C,"错误",0)+_xlfn.XLOOKUP(ROUNDDOWN(A577/1000,0),[2]怪物武器挂载坐标辅助表!V:V,[2]怪物武器挂载坐标辅助表!Y:Y,"错误",0),";",_xlfn.XLOOKUP(MOD(A577,1000),[2]怪物武器挂载坐标辅助表!A:A,[2]怪物武器挂载坐标辅助表!D:D,"错误",0)+_xlfn.XLOOKUP(ROUNDDOWN(A577/1000,0),[2]怪物武器挂载坐标辅助表!V:V,[2]怪物武器挂载坐标辅助表!Z:Z,"错误",0),";",_xlfn.XLOOKUP(MOD(A577,1000),[2]怪物武器挂载坐标辅助表!A:A,[2]怪物武器挂载坐标辅助表!E:E,"错误",0),";",_xlfn.XLOOKUP(MOD(A577,1000),[2]怪物武器挂载坐标辅助表!A:A,[2]怪物武器挂载坐标辅助表!F:F,"错误",0)),"")</f>
        <v>-628;-128;11000;0</v>
      </c>
      <c r="G577" s="1">
        <v>1</v>
      </c>
    </row>
    <row r="578" spans="1:7">
      <c r="A578" s="1" t="str">
        <f t="shared" si="31"/>
        <v>2031105</v>
      </c>
      <c r="B578" s="1" t="str">
        <f>CONCATENATE(_xlfn.XLOOKUP(D578,[1]怪物设计!$D$77:$D$136,[1]怪物设计!$U$77:$U$136),"-",E578)</f>
        <v>鸭子2-105</v>
      </c>
      <c r="D578" s="1">
        <f t="shared" si="30"/>
        <v>2031</v>
      </c>
      <c r="E578" s="1">
        <v>105</v>
      </c>
      <c r="F578" s="17" t="str">
        <f>IF(E578&gt;0,CONCATENATE(_xlfn.XLOOKUP(MOD(A578,1000),[2]怪物武器挂载坐标辅助表!A:A,[2]怪物武器挂载坐标辅助表!C:C,"错误",0)+_xlfn.XLOOKUP(ROUNDDOWN(A578/1000,0),[2]怪物武器挂载坐标辅助表!V:V,[2]怪物武器挂载坐标辅助表!Y:Y,"错误",0),";",_xlfn.XLOOKUP(MOD(A578,1000),[2]怪物武器挂载坐标辅助表!A:A,[2]怪物武器挂载坐标辅助表!D:D,"错误",0)+_xlfn.XLOOKUP(ROUNDDOWN(A578/1000,0),[2]怪物武器挂载坐标辅助表!V:V,[2]怪物武器挂载坐标辅助表!Z:Z,"错误",0),";",_xlfn.XLOOKUP(MOD(A578,1000),[2]怪物武器挂载坐标辅助表!A:A,[2]怪物武器挂载坐标辅助表!E:E,"错误",0),";",_xlfn.XLOOKUP(MOD(A578,1000),[2]怪物武器挂载坐标辅助表!A:A,[2]怪物武器挂载坐标辅助表!F:F,"错误",0)),"")</f>
        <v>-529;-157;10000;0</v>
      </c>
      <c r="G578" s="1">
        <v>1</v>
      </c>
    </row>
    <row r="579" spans="1:7">
      <c r="A579" s="1" t="str">
        <f t="shared" si="31"/>
        <v>2031106</v>
      </c>
      <c r="B579" s="1" t="str">
        <f>CONCATENATE(_xlfn.XLOOKUP(D579,[1]怪物设计!$D$77:$D$136,[1]怪物设计!$U$77:$U$136),"-",E579)</f>
        <v>鸭子2-106</v>
      </c>
      <c r="D579" s="1">
        <f t="shared" si="30"/>
        <v>2031</v>
      </c>
      <c r="E579" s="1">
        <v>106</v>
      </c>
      <c r="F579" s="17" t="str">
        <f>IF(E579&gt;0,CONCATENATE(_xlfn.XLOOKUP(MOD(A579,1000),[2]怪物武器挂载坐标辅助表!A:A,[2]怪物武器挂载坐标辅助表!C:C,"错误",0)+_xlfn.XLOOKUP(ROUNDDOWN(A579/1000,0),[2]怪物武器挂载坐标辅助表!V:V,[2]怪物武器挂载坐标辅助表!Y:Y,"错误",0),";",_xlfn.XLOOKUP(MOD(A579,1000),[2]怪物武器挂载坐标辅助表!A:A,[2]怪物武器挂载坐标辅助表!D:D,"错误",0)+_xlfn.XLOOKUP(ROUNDDOWN(A579/1000,0),[2]怪物武器挂载坐标辅助表!V:V,[2]怪物武器挂载坐标辅助表!Z:Z,"错误",0),";",_xlfn.XLOOKUP(MOD(A579,1000),[2]怪物武器挂载坐标辅助表!A:A,[2]怪物武器挂载坐标辅助表!E:E,"错误",0),";",_xlfn.XLOOKUP(MOD(A579,1000),[2]怪物武器挂载坐标辅助表!A:A,[2]怪物武器挂载坐标辅助表!F:F,"错误",0)),"")</f>
        <v>-662;-174;8000;0</v>
      </c>
      <c r="G579" s="1">
        <v>1</v>
      </c>
    </row>
    <row r="580" spans="1:7">
      <c r="A580" s="1" t="str">
        <f t="shared" si="31"/>
        <v>2031201</v>
      </c>
      <c r="B580" s="1" t="str">
        <f>CONCATENATE(_xlfn.XLOOKUP(D580,[1]怪物设计!$D$77:$D$136,[1]怪物设计!$U$77:$U$136),"-",E580)</f>
        <v>鸭子2-201</v>
      </c>
      <c r="D580" s="1">
        <f t="shared" si="30"/>
        <v>2031</v>
      </c>
      <c r="E580" s="1">
        <v>201</v>
      </c>
      <c r="F580" s="17" t="str">
        <f>IF(E580&gt;0,CONCATENATE(_xlfn.XLOOKUP(MOD(A580,1000),[2]怪物武器挂载坐标辅助表!A:A,[2]怪物武器挂载坐标辅助表!C:C,"错误",0)+_xlfn.XLOOKUP(ROUNDDOWN(A580/1000,0),[2]怪物武器挂载坐标辅助表!V:V,[2]怪物武器挂载坐标辅助表!Y:Y,"错误",0),";",_xlfn.XLOOKUP(MOD(A580,1000),[2]怪物武器挂载坐标辅助表!A:A,[2]怪物武器挂载坐标辅助表!D:D,"错误",0)+_xlfn.XLOOKUP(ROUNDDOWN(A580/1000,0),[2]怪物武器挂载坐标辅助表!V:V,[2]怪物武器挂载坐标辅助表!Z:Z,"错误",0),";",_xlfn.XLOOKUP(MOD(A580,1000),[2]怪物武器挂载坐标辅助表!A:A,[2]怪物武器挂载坐标辅助表!E:E,"错误",0),";",_xlfn.XLOOKUP(MOD(A580,1000),[2]怪物武器挂载坐标辅助表!A:A,[2]怪物武器挂载坐标辅助表!F:F,"错误",0)),"")</f>
        <v>-460;-81;10000;-25</v>
      </c>
      <c r="G580" s="1">
        <v>1</v>
      </c>
    </row>
    <row r="581" spans="1:7">
      <c r="A581" s="1" t="str">
        <f t="shared" si="31"/>
        <v>2031202</v>
      </c>
      <c r="B581" s="1" t="str">
        <f>CONCATENATE(_xlfn.XLOOKUP(D581,[1]怪物设计!$D$77:$D$136,[1]怪物设计!$U$77:$U$136),"-",E581)</f>
        <v>鸭子2-202</v>
      </c>
      <c r="D581" s="1">
        <f t="shared" si="30"/>
        <v>2031</v>
      </c>
      <c r="E581" s="1">
        <v>202</v>
      </c>
      <c r="F581" s="17" t="str">
        <f>IF(E581&gt;0,CONCATENATE(_xlfn.XLOOKUP(MOD(A581,1000),[2]怪物武器挂载坐标辅助表!A:A,[2]怪物武器挂载坐标辅助表!C:C,"错误",0)+_xlfn.XLOOKUP(ROUNDDOWN(A581/1000,0),[2]怪物武器挂载坐标辅助表!V:V,[2]怪物武器挂载坐标辅助表!Y:Y,"错误",0),";",_xlfn.XLOOKUP(MOD(A581,1000),[2]怪物武器挂载坐标辅助表!A:A,[2]怪物武器挂载坐标辅助表!D:D,"错误",0)+_xlfn.XLOOKUP(ROUNDDOWN(A581/1000,0),[2]怪物武器挂载坐标辅助表!V:V,[2]怪物武器挂载坐标辅助表!Z:Z,"错误",0),";",_xlfn.XLOOKUP(MOD(A581,1000),[2]怪物武器挂载坐标辅助表!A:A,[2]怪物武器挂载坐标辅助表!E:E,"错误",0),";",_xlfn.XLOOKUP(MOD(A581,1000),[2]怪物武器挂载坐标辅助表!A:A,[2]怪物武器挂载坐标辅助表!F:F,"错误",0)),"")</f>
        <v>-429;-146;10000;0</v>
      </c>
      <c r="G581" s="1">
        <v>1</v>
      </c>
    </row>
    <row r="582" spans="1:7">
      <c r="A582" s="1" t="str">
        <f t="shared" si="31"/>
        <v>2031203</v>
      </c>
      <c r="B582" s="1" t="str">
        <f>CONCATENATE(_xlfn.XLOOKUP(D582,[1]怪物设计!$D$77:$D$136,[1]怪物设计!$U$77:$U$136),"-",E582)</f>
        <v>鸭子2-203</v>
      </c>
      <c r="D582" s="1">
        <f t="shared" si="30"/>
        <v>2031</v>
      </c>
      <c r="E582" s="1">
        <v>203</v>
      </c>
      <c r="F582" s="17" t="str">
        <f>IF(E582&gt;0,CONCATENATE(_xlfn.XLOOKUP(MOD(A582,1000),[2]怪物武器挂载坐标辅助表!A:A,[2]怪物武器挂载坐标辅助表!C:C,"错误",0)+_xlfn.XLOOKUP(ROUNDDOWN(A582/1000,0),[2]怪物武器挂载坐标辅助表!V:V,[2]怪物武器挂载坐标辅助表!Y:Y,"错误",0),";",_xlfn.XLOOKUP(MOD(A582,1000),[2]怪物武器挂载坐标辅助表!A:A,[2]怪物武器挂载坐标辅助表!D:D,"错误",0)+_xlfn.XLOOKUP(ROUNDDOWN(A582/1000,0),[2]怪物武器挂载坐标辅助表!V:V,[2]怪物武器挂载坐标辅助表!Z:Z,"错误",0),";",_xlfn.XLOOKUP(MOD(A582,1000),[2]怪物武器挂载坐标辅助表!A:A,[2]怪物武器挂载坐标辅助表!E:E,"错误",0),";",_xlfn.XLOOKUP(MOD(A582,1000),[2]怪物武器挂载坐标辅助表!A:A,[2]怪物武器挂载坐标辅助表!F:F,"错误",0)),"")</f>
        <v>-472;-176;10000;-10</v>
      </c>
      <c r="G582" s="1">
        <v>1</v>
      </c>
    </row>
    <row r="583" spans="1:7">
      <c r="A583" s="1" t="str">
        <f t="shared" si="31"/>
        <v>2031204</v>
      </c>
      <c r="B583" s="1" t="str">
        <f>CONCATENATE(_xlfn.XLOOKUP(D583,[1]怪物设计!$D$77:$D$136,[1]怪物设计!$U$77:$U$136),"-",E583)</f>
        <v>鸭子2-204</v>
      </c>
      <c r="D583" s="1">
        <f t="shared" si="30"/>
        <v>2031</v>
      </c>
      <c r="E583" s="1">
        <v>204</v>
      </c>
      <c r="F583" s="17" t="str">
        <f>IF(E583&gt;0,CONCATENATE(_xlfn.XLOOKUP(MOD(A583,1000),[2]怪物武器挂载坐标辅助表!A:A,[2]怪物武器挂载坐标辅助表!C:C,"错误",0)+_xlfn.XLOOKUP(ROUNDDOWN(A583/1000,0),[2]怪物武器挂载坐标辅助表!V:V,[2]怪物武器挂载坐标辅助表!Y:Y,"错误",0),";",_xlfn.XLOOKUP(MOD(A583,1000),[2]怪物武器挂载坐标辅助表!A:A,[2]怪物武器挂载坐标辅助表!D:D,"错误",0)+_xlfn.XLOOKUP(ROUNDDOWN(A583/1000,0),[2]怪物武器挂载坐标辅助表!V:V,[2]怪物武器挂载坐标辅助表!Z:Z,"错误",0),";",_xlfn.XLOOKUP(MOD(A583,1000),[2]怪物武器挂载坐标辅助表!A:A,[2]怪物武器挂载坐标辅助表!E:E,"错误",0),";",_xlfn.XLOOKUP(MOD(A583,1000),[2]怪物武器挂载坐标辅助表!A:A,[2]怪物武器挂载坐标辅助表!F:F,"错误",0)),"")</f>
        <v>-459;-275;5000;0</v>
      </c>
      <c r="G583" s="1">
        <v>1</v>
      </c>
    </row>
    <row r="584" spans="1:7">
      <c r="A584" s="1" t="str">
        <f t="shared" si="31"/>
        <v>2031205</v>
      </c>
      <c r="B584" s="1" t="str">
        <f>CONCATENATE(_xlfn.XLOOKUP(D584,[1]怪物设计!$D$77:$D$136,[1]怪物设计!$U$77:$U$136),"-",E584)</f>
        <v>鸭子2-205</v>
      </c>
      <c r="D584" s="1">
        <f t="shared" si="30"/>
        <v>2031</v>
      </c>
      <c r="E584" s="1">
        <v>205</v>
      </c>
      <c r="F584" s="17" t="str">
        <f>IF(E584&gt;0,CONCATENATE(_xlfn.XLOOKUP(MOD(A584,1000),[2]怪物武器挂载坐标辅助表!A:A,[2]怪物武器挂载坐标辅助表!C:C,"错误",0)+_xlfn.XLOOKUP(ROUNDDOWN(A584/1000,0),[2]怪物武器挂载坐标辅助表!V:V,[2]怪物武器挂载坐标辅助表!Y:Y,"错误",0),";",_xlfn.XLOOKUP(MOD(A584,1000),[2]怪物武器挂载坐标辅助表!A:A,[2]怪物武器挂载坐标辅助表!D:D,"错误",0)+_xlfn.XLOOKUP(ROUNDDOWN(A584/1000,0),[2]怪物武器挂载坐标辅助表!V:V,[2]怪物武器挂载坐标辅助表!Z:Z,"错误",0),";",_xlfn.XLOOKUP(MOD(A584,1000),[2]怪物武器挂载坐标辅助表!A:A,[2]怪物武器挂载坐标辅助表!E:E,"错误",0),";",_xlfn.XLOOKUP(MOD(A584,1000),[2]怪物武器挂载坐标辅助表!A:A,[2]怪物武器挂载坐标辅助表!F:F,"错误",0)),"")</f>
        <v>-463;-20;10000;-10</v>
      </c>
      <c r="G584" s="1">
        <v>1</v>
      </c>
    </row>
    <row r="585" spans="1:7">
      <c r="A585" s="1" t="str">
        <f t="shared" si="31"/>
        <v>2031206</v>
      </c>
      <c r="B585" s="1" t="str">
        <f>CONCATENATE(_xlfn.XLOOKUP(D585,[1]怪物设计!$D$77:$D$136,[1]怪物设计!$U$77:$U$136),"-",E585)</f>
        <v>鸭子2-206</v>
      </c>
      <c r="D585" s="1">
        <f t="shared" si="30"/>
        <v>2031</v>
      </c>
      <c r="E585" s="1">
        <v>206</v>
      </c>
      <c r="F585" s="17" t="str">
        <f>IF(E585&gt;0,CONCATENATE(_xlfn.XLOOKUP(MOD(A585,1000),[2]怪物武器挂载坐标辅助表!A:A,[2]怪物武器挂载坐标辅助表!C:C,"错误",0)+_xlfn.XLOOKUP(ROUNDDOWN(A585/1000,0),[2]怪物武器挂载坐标辅助表!V:V,[2]怪物武器挂载坐标辅助表!Y:Y,"错误",0),";",_xlfn.XLOOKUP(MOD(A585,1000),[2]怪物武器挂载坐标辅助表!A:A,[2]怪物武器挂载坐标辅助表!D:D,"错误",0)+_xlfn.XLOOKUP(ROUNDDOWN(A585/1000,0),[2]怪物武器挂载坐标辅助表!V:V,[2]怪物武器挂载坐标辅助表!Z:Z,"错误",0),";",_xlfn.XLOOKUP(MOD(A585,1000),[2]怪物武器挂载坐标辅助表!A:A,[2]怪物武器挂载坐标辅助表!E:E,"错误",0),";",_xlfn.XLOOKUP(MOD(A585,1000),[2]怪物武器挂载坐标辅助表!A:A,[2]怪物武器挂载坐标辅助表!F:F,"错误",0)),"")</f>
        <v>-560;-206;7000;150</v>
      </c>
      <c r="G585" s="1">
        <v>1</v>
      </c>
    </row>
    <row r="586" spans="1:7">
      <c r="A586" s="1" t="str">
        <f t="shared" si="31"/>
        <v>2031207</v>
      </c>
      <c r="B586" s="1" t="str">
        <f>CONCATENATE(_xlfn.XLOOKUP(D586,[1]怪物设计!$D$77:$D$136,[1]怪物设计!$U$77:$U$136),"-",E586)</f>
        <v>鸭子2-207</v>
      </c>
      <c r="D586" s="1">
        <f t="shared" si="30"/>
        <v>2031</v>
      </c>
      <c r="E586" s="1">
        <v>207</v>
      </c>
      <c r="F586" s="17" t="str">
        <f>IF(E586&gt;0,CONCATENATE(_xlfn.XLOOKUP(MOD(A586,1000),[2]怪物武器挂载坐标辅助表!A:A,[2]怪物武器挂载坐标辅助表!C:C,"错误",0)+_xlfn.XLOOKUP(ROUNDDOWN(A586/1000,0),[2]怪物武器挂载坐标辅助表!V:V,[2]怪物武器挂载坐标辅助表!Y:Y,"错误",0),";",_xlfn.XLOOKUP(MOD(A586,1000),[2]怪物武器挂载坐标辅助表!A:A,[2]怪物武器挂载坐标辅助表!D:D,"错误",0)+_xlfn.XLOOKUP(ROUNDDOWN(A586/1000,0),[2]怪物武器挂载坐标辅助表!V:V,[2]怪物武器挂载坐标辅助表!Z:Z,"错误",0),";",_xlfn.XLOOKUP(MOD(A586,1000),[2]怪物武器挂载坐标辅助表!A:A,[2]怪物武器挂载坐标辅助表!E:E,"错误",0),";",_xlfn.XLOOKUP(MOD(A586,1000),[2]怪物武器挂载坐标辅助表!A:A,[2]怪物武器挂载坐标辅助表!F:F,"错误",0)),"")</f>
        <v>-651;-173;10000;15</v>
      </c>
      <c r="G586" s="1">
        <v>1</v>
      </c>
    </row>
    <row r="587" spans="1:7">
      <c r="A587" s="1" t="str">
        <f t="shared" si="31"/>
        <v>2031301</v>
      </c>
      <c r="B587" s="1" t="str">
        <f>CONCATENATE(_xlfn.XLOOKUP(D587,[1]怪物设计!$D$77:$D$136,[1]怪物设计!$U$77:$U$136),"-",E587)</f>
        <v>鸭子2-301</v>
      </c>
      <c r="D587" s="1">
        <f t="shared" si="30"/>
        <v>2031</v>
      </c>
      <c r="E587" s="1">
        <v>301</v>
      </c>
      <c r="F587" s="17" t="str">
        <f>IF(E587&gt;0,CONCATENATE(_xlfn.XLOOKUP(MOD(A587,1000),[2]怪物武器挂载坐标辅助表!A:A,[2]怪物武器挂载坐标辅助表!C:C,"错误",0)+_xlfn.XLOOKUP(ROUNDDOWN(A587/1000,0),[2]怪物武器挂载坐标辅助表!V:V,[2]怪物武器挂载坐标辅助表!Y:Y,"错误",0),";",_xlfn.XLOOKUP(MOD(A587,1000),[2]怪物武器挂载坐标辅助表!A:A,[2]怪物武器挂载坐标辅助表!D:D,"错误",0)+_xlfn.XLOOKUP(ROUNDDOWN(A587/1000,0),[2]怪物武器挂载坐标辅助表!V:V,[2]怪物武器挂载坐标辅助表!Z:Z,"错误",0),";",_xlfn.XLOOKUP(MOD(A587,1000),[2]怪物武器挂载坐标辅助表!A:A,[2]怪物武器挂载坐标辅助表!E:E,"错误",0),";",_xlfn.XLOOKUP(MOD(A587,1000),[2]怪物武器挂载坐标辅助表!A:A,[2]怪物武器挂载坐标辅助表!F:F,"错误",0)),"")</f>
        <v>-533;-3;10000;0</v>
      </c>
      <c r="G587" s="1">
        <v>1</v>
      </c>
    </row>
    <row r="588" spans="1:7">
      <c r="A588" s="1" t="str">
        <f t="shared" si="31"/>
        <v>2031302</v>
      </c>
      <c r="B588" s="1" t="str">
        <f>CONCATENATE(_xlfn.XLOOKUP(D588,[1]怪物设计!$D$77:$D$136,[1]怪物设计!$U$77:$U$136),"-",E588)</f>
        <v>鸭子2-302</v>
      </c>
      <c r="D588" s="1">
        <f t="shared" si="30"/>
        <v>2031</v>
      </c>
      <c r="E588" s="1">
        <v>302</v>
      </c>
      <c r="F588" s="17" t="str">
        <f>IF(E588&gt;0,CONCATENATE(_xlfn.XLOOKUP(MOD(A588,1000),[2]怪物武器挂载坐标辅助表!A:A,[2]怪物武器挂载坐标辅助表!C:C,"错误",0)+_xlfn.XLOOKUP(ROUNDDOWN(A588/1000,0),[2]怪物武器挂载坐标辅助表!V:V,[2]怪物武器挂载坐标辅助表!Y:Y,"错误",0),";",_xlfn.XLOOKUP(MOD(A588,1000),[2]怪物武器挂载坐标辅助表!A:A,[2]怪物武器挂载坐标辅助表!D:D,"错误",0)+_xlfn.XLOOKUP(ROUNDDOWN(A588/1000,0),[2]怪物武器挂载坐标辅助表!V:V,[2]怪物武器挂载坐标辅助表!Z:Z,"错误",0),";",_xlfn.XLOOKUP(MOD(A588,1000),[2]怪物武器挂载坐标辅助表!A:A,[2]怪物武器挂载坐标辅助表!E:E,"错误",0),";",_xlfn.XLOOKUP(MOD(A588,1000),[2]怪物武器挂载坐标辅助表!A:A,[2]怪物武器挂载坐标辅助表!F:F,"错误",0)),"")</f>
        <v>-570;-87;9000;0</v>
      </c>
      <c r="G588" s="1">
        <v>1</v>
      </c>
    </row>
    <row r="589" spans="1:7">
      <c r="A589" s="1" t="str">
        <f t="shared" si="31"/>
        <v>2031303</v>
      </c>
      <c r="B589" s="1" t="str">
        <f>CONCATENATE(_xlfn.XLOOKUP(D589,[1]怪物设计!$D$77:$D$136,[1]怪物设计!$U$77:$U$136),"-",E589)</f>
        <v>鸭子2-303</v>
      </c>
      <c r="D589" s="1">
        <f t="shared" si="30"/>
        <v>2031</v>
      </c>
      <c r="E589" s="1">
        <v>303</v>
      </c>
      <c r="F589" s="17" t="str">
        <f>IF(E589&gt;0,CONCATENATE(_xlfn.XLOOKUP(MOD(A589,1000),[2]怪物武器挂载坐标辅助表!A:A,[2]怪物武器挂载坐标辅助表!C:C,"错误",0)+_xlfn.XLOOKUP(ROUNDDOWN(A589/1000,0),[2]怪物武器挂载坐标辅助表!V:V,[2]怪物武器挂载坐标辅助表!Y:Y,"错误",0),";",_xlfn.XLOOKUP(MOD(A589,1000),[2]怪物武器挂载坐标辅助表!A:A,[2]怪物武器挂载坐标辅助表!D:D,"错误",0)+_xlfn.XLOOKUP(ROUNDDOWN(A589/1000,0),[2]怪物武器挂载坐标辅助表!V:V,[2]怪物武器挂载坐标辅助表!Z:Z,"错误",0),";",_xlfn.XLOOKUP(MOD(A589,1000),[2]怪物武器挂载坐标辅助表!A:A,[2]怪物武器挂载坐标辅助表!E:E,"错误",0),";",_xlfn.XLOOKUP(MOD(A589,1000),[2]怪物武器挂载坐标辅助表!A:A,[2]怪物武器挂载坐标辅助表!F:F,"错误",0)),"")</f>
        <v>-504;-106;10000;0</v>
      </c>
      <c r="G589" s="1">
        <v>1</v>
      </c>
    </row>
    <row r="590" spans="1:7">
      <c r="A590" s="1" t="str">
        <f t="shared" si="31"/>
        <v>2031304</v>
      </c>
      <c r="B590" s="1" t="str">
        <f>CONCATENATE(_xlfn.XLOOKUP(D590,[1]怪物设计!$D$77:$D$136,[1]怪物设计!$U$77:$U$136),"-",E590)</f>
        <v>鸭子2-304</v>
      </c>
      <c r="D590" s="1">
        <f t="shared" si="30"/>
        <v>2031</v>
      </c>
      <c r="E590" s="1">
        <v>304</v>
      </c>
      <c r="F590" s="17" t="str">
        <f>IF(E590&gt;0,CONCATENATE(_xlfn.XLOOKUP(MOD(A590,1000),[2]怪物武器挂载坐标辅助表!A:A,[2]怪物武器挂载坐标辅助表!C:C,"错误",0)+_xlfn.XLOOKUP(ROUNDDOWN(A590/1000,0),[2]怪物武器挂载坐标辅助表!V:V,[2]怪物武器挂载坐标辅助表!Y:Y,"错误",0),";",_xlfn.XLOOKUP(MOD(A590,1000),[2]怪物武器挂载坐标辅助表!A:A,[2]怪物武器挂载坐标辅助表!D:D,"错误",0)+_xlfn.XLOOKUP(ROUNDDOWN(A590/1000,0),[2]怪物武器挂载坐标辅助表!V:V,[2]怪物武器挂载坐标辅助表!Z:Z,"错误",0),";",_xlfn.XLOOKUP(MOD(A590,1000),[2]怪物武器挂载坐标辅助表!A:A,[2]怪物武器挂载坐标辅助表!E:E,"错误",0),";",_xlfn.XLOOKUP(MOD(A590,1000),[2]怪物武器挂载坐标辅助表!A:A,[2]怪物武器挂载坐标辅助表!F:F,"错误",0)),"")</f>
        <v>-707;-135;10000;5</v>
      </c>
      <c r="G590" s="1">
        <v>1</v>
      </c>
    </row>
    <row r="591" spans="1:7">
      <c r="A591" s="1" t="str">
        <f t="shared" si="31"/>
        <v>2031305</v>
      </c>
      <c r="B591" s="1" t="str">
        <f>CONCATENATE(_xlfn.XLOOKUP(D591,[1]怪物设计!$D$77:$D$136,[1]怪物设计!$U$77:$U$136),"-",E591)</f>
        <v>鸭子2-305</v>
      </c>
      <c r="D591" s="1">
        <f t="shared" si="30"/>
        <v>2031</v>
      </c>
      <c r="E591" s="1">
        <v>305</v>
      </c>
      <c r="F591" s="17" t="str">
        <f>IF(E591&gt;0,CONCATENATE(_xlfn.XLOOKUP(MOD(A591,1000),[2]怪物武器挂载坐标辅助表!A:A,[2]怪物武器挂载坐标辅助表!C:C,"错误",0)+_xlfn.XLOOKUP(ROUNDDOWN(A591/1000,0),[2]怪物武器挂载坐标辅助表!V:V,[2]怪物武器挂载坐标辅助表!Y:Y,"错误",0),";",_xlfn.XLOOKUP(MOD(A591,1000),[2]怪物武器挂载坐标辅助表!A:A,[2]怪物武器挂载坐标辅助表!D:D,"错误",0)+_xlfn.XLOOKUP(ROUNDDOWN(A591/1000,0),[2]怪物武器挂载坐标辅助表!V:V,[2]怪物武器挂载坐标辅助表!Z:Z,"错误",0),";",_xlfn.XLOOKUP(MOD(A591,1000),[2]怪物武器挂载坐标辅助表!A:A,[2]怪物武器挂载坐标辅助表!E:E,"错误",0),";",_xlfn.XLOOKUP(MOD(A591,1000),[2]怪物武器挂载坐标辅助表!A:A,[2]怪物武器挂载坐标辅助表!F:F,"错误",0)),"")</f>
        <v>-660;-277;9000;-25</v>
      </c>
      <c r="G591" s="1">
        <v>1</v>
      </c>
    </row>
    <row r="592" spans="1:7">
      <c r="A592" s="1" t="str">
        <f t="shared" si="31"/>
        <v>2031401</v>
      </c>
      <c r="B592" s="1" t="str">
        <f>CONCATENATE(_xlfn.XLOOKUP(D592,[1]怪物设计!$D$77:$D$136,[1]怪物设计!$U$77:$U$136),"-",E592)</f>
        <v>鸭子2-401</v>
      </c>
      <c r="D592" s="1">
        <f t="shared" si="30"/>
        <v>2031</v>
      </c>
      <c r="E592" s="1">
        <v>401</v>
      </c>
      <c r="F592" s="17" t="str">
        <f>IF(E592&gt;0,CONCATENATE(_xlfn.XLOOKUP(MOD(A592,1000),[2]怪物武器挂载坐标辅助表!A:A,[2]怪物武器挂载坐标辅助表!C:C,"错误",0)+_xlfn.XLOOKUP(ROUNDDOWN(A592/1000,0),[2]怪物武器挂载坐标辅助表!V:V,[2]怪物武器挂载坐标辅助表!Y:Y,"错误",0),";",_xlfn.XLOOKUP(MOD(A592,1000),[2]怪物武器挂载坐标辅助表!A:A,[2]怪物武器挂载坐标辅助表!D:D,"错误",0)+_xlfn.XLOOKUP(ROUNDDOWN(A592/1000,0),[2]怪物武器挂载坐标辅助表!V:V,[2]怪物武器挂载坐标辅助表!Z:Z,"错误",0),";",_xlfn.XLOOKUP(MOD(A592,1000),[2]怪物武器挂载坐标辅助表!A:A,[2]怪物武器挂载坐标辅助表!E:E,"错误",0),";",_xlfn.XLOOKUP(MOD(A592,1000),[2]怪物武器挂载坐标辅助表!A:A,[2]怪物武器挂载坐标辅助表!F:F,"错误",0)),"")</f>
        <v>-531;-259;10000;0</v>
      </c>
      <c r="G592" s="1">
        <v>1</v>
      </c>
    </row>
    <row r="593" spans="1:7">
      <c r="A593" s="1" t="str">
        <f t="shared" si="31"/>
        <v>2031402</v>
      </c>
      <c r="B593" s="1" t="str">
        <f>CONCATENATE(_xlfn.XLOOKUP(D593,[1]怪物设计!$D$77:$D$136,[1]怪物设计!$U$77:$U$136),"-",E593)</f>
        <v>鸭子2-402</v>
      </c>
      <c r="D593" s="1">
        <f t="shared" si="30"/>
        <v>2031</v>
      </c>
      <c r="E593" s="1">
        <v>402</v>
      </c>
      <c r="F593" s="17" t="str">
        <f>IF(E593&gt;0,CONCATENATE(_xlfn.XLOOKUP(MOD(A593,1000),[2]怪物武器挂载坐标辅助表!A:A,[2]怪物武器挂载坐标辅助表!C:C,"错误",0)+_xlfn.XLOOKUP(ROUNDDOWN(A593/1000,0),[2]怪物武器挂载坐标辅助表!V:V,[2]怪物武器挂载坐标辅助表!Y:Y,"错误",0),";",_xlfn.XLOOKUP(MOD(A593,1000),[2]怪物武器挂载坐标辅助表!A:A,[2]怪物武器挂载坐标辅助表!D:D,"错误",0)+_xlfn.XLOOKUP(ROUNDDOWN(A593/1000,0),[2]怪物武器挂载坐标辅助表!V:V,[2]怪物武器挂载坐标辅助表!Z:Z,"错误",0),";",_xlfn.XLOOKUP(MOD(A593,1000),[2]怪物武器挂载坐标辅助表!A:A,[2]怪物武器挂载坐标辅助表!E:E,"错误",0),";",_xlfn.XLOOKUP(MOD(A593,1000),[2]怪物武器挂载坐标辅助表!A:A,[2]怪物武器挂载坐标辅助表!F:F,"错误",0)),"")</f>
        <v>-537;-253;10000;0</v>
      </c>
      <c r="G593" s="1">
        <v>1</v>
      </c>
    </row>
    <row r="594" spans="1:7">
      <c r="A594" s="1" t="str">
        <f t="shared" si="31"/>
        <v>2031403</v>
      </c>
      <c r="B594" s="1" t="str">
        <f>CONCATENATE(_xlfn.XLOOKUP(D594,[1]怪物设计!$D$77:$D$136,[1]怪物设计!$U$77:$U$136),"-",E594)</f>
        <v>鸭子2-403</v>
      </c>
      <c r="D594" s="1">
        <f t="shared" si="30"/>
        <v>2031</v>
      </c>
      <c r="E594" s="1">
        <v>403</v>
      </c>
      <c r="F594" s="17" t="str">
        <f>IF(E594&gt;0,CONCATENATE(_xlfn.XLOOKUP(MOD(A594,1000),[2]怪物武器挂载坐标辅助表!A:A,[2]怪物武器挂载坐标辅助表!C:C,"错误",0)+_xlfn.XLOOKUP(ROUNDDOWN(A594/1000,0),[2]怪物武器挂载坐标辅助表!V:V,[2]怪物武器挂载坐标辅助表!Y:Y,"错误",0),";",_xlfn.XLOOKUP(MOD(A594,1000),[2]怪物武器挂载坐标辅助表!A:A,[2]怪物武器挂载坐标辅助表!D:D,"错误",0)+_xlfn.XLOOKUP(ROUNDDOWN(A594/1000,0),[2]怪物武器挂载坐标辅助表!V:V,[2]怪物武器挂载坐标辅助表!Z:Z,"错误",0),";",_xlfn.XLOOKUP(MOD(A594,1000),[2]怪物武器挂载坐标辅助表!A:A,[2]怪物武器挂载坐标辅助表!E:E,"错误",0),";",_xlfn.XLOOKUP(MOD(A594,1000),[2]怪物武器挂载坐标辅助表!A:A,[2]怪物武器挂载坐标辅助表!F:F,"错误",0)),"")</f>
        <v>-547;-246;10000;0</v>
      </c>
      <c r="G594" s="1">
        <v>1</v>
      </c>
    </row>
    <row r="595" spans="1:7">
      <c r="A595" s="1" t="str">
        <f t="shared" si="31"/>
        <v>2031404</v>
      </c>
      <c r="B595" s="1" t="str">
        <f>CONCATENATE(_xlfn.XLOOKUP(D595,[1]怪物设计!$D$77:$D$136,[1]怪物设计!$U$77:$U$136),"-",E595)</f>
        <v>鸭子2-404</v>
      </c>
      <c r="D595" s="1">
        <f t="shared" si="30"/>
        <v>2031</v>
      </c>
      <c r="E595" s="1">
        <v>404</v>
      </c>
      <c r="F595" s="17" t="str">
        <f>IF(E595&gt;0,CONCATENATE(_xlfn.XLOOKUP(MOD(A595,1000),[2]怪物武器挂载坐标辅助表!A:A,[2]怪物武器挂载坐标辅助表!C:C,"错误",0)+_xlfn.XLOOKUP(ROUNDDOWN(A595/1000,0),[2]怪物武器挂载坐标辅助表!V:V,[2]怪物武器挂载坐标辅助表!Y:Y,"错误",0),";",_xlfn.XLOOKUP(MOD(A595,1000),[2]怪物武器挂载坐标辅助表!A:A,[2]怪物武器挂载坐标辅助表!D:D,"错误",0)+_xlfn.XLOOKUP(ROUNDDOWN(A595/1000,0),[2]怪物武器挂载坐标辅助表!V:V,[2]怪物武器挂载坐标辅助表!Z:Z,"错误",0),";",_xlfn.XLOOKUP(MOD(A595,1000),[2]怪物武器挂载坐标辅助表!A:A,[2]怪物武器挂载坐标辅助表!E:E,"错误",0),";",_xlfn.XLOOKUP(MOD(A595,1000),[2]怪物武器挂载坐标辅助表!A:A,[2]怪物武器挂载坐标辅助表!F:F,"错误",0)),"")</f>
        <v>-757;-246;10000;0</v>
      </c>
      <c r="G595" s="1">
        <v>1</v>
      </c>
    </row>
    <row r="596" spans="1:7">
      <c r="A596" s="1" t="str">
        <f t="shared" si="31"/>
        <v>2031405</v>
      </c>
      <c r="B596" s="1" t="str">
        <f>CONCATENATE(_xlfn.XLOOKUP(D596,[1]怪物设计!$D$77:$D$136,[1]怪物设计!$U$77:$U$136),"-",E596)</f>
        <v>鸭子2-405</v>
      </c>
      <c r="D596" s="1">
        <f t="shared" si="30"/>
        <v>2031</v>
      </c>
      <c r="E596" s="1">
        <v>405</v>
      </c>
      <c r="F596" s="17" t="str">
        <f>IF(E596&gt;0,CONCATENATE(_xlfn.XLOOKUP(MOD(A596,1000),[2]怪物武器挂载坐标辅助表!A:A,[2]怪物武器挂载坐标辅助表!C:C,"错误",0)+_xlfn.XLOOKUP(ROUNDDOWN(A596/1000,0),[2]怪物武器挂载坐标辅助表!V:V,[2]怪物武器挂载坐标辅助表!Y:Y,"错误",0),";",_xlfn.XLOOKUP(MOD(A596,1000),[2]怪物武器挂载坐标辅助表!A:A,[2]怪物武器挂载坐标辅助表!D:D,"错误",0)+_xlfn.XLOOKUP(ROUNDDOWN(A596/1000,0),[2]怪物武器挂载坐标辅助表!V:V,[2]怪物武器挂载坐标辅助表!Z:Z,"错误",0),";",_xlfn.XLOOKUP(MOD(A596,1000),[2]怪物武器挂载坐标辅助表!A:A,[2]怪物武器挂载坐标辅助表!E:E,"错误",0),";",_xlfn.XLOOKUP(MOD(A596,1000),[2]怪物武器挂载坐标辅助表!A:A,[2]怪物武器挂载坐标辅助表!F:F,"错误",0)),"")</f>
        <v>-564;-248;10000;0</v>
      </c>
      <c r="G596" s="1">
        <v>1</v>
      </c>
    </row>
    <row r="597" spans="1:7">
      <c r="A597" s="1" t="str">
        <f t="shared" si="31"/>
        <v>2031406</v>
      </c>
      <c r="B597" s="1" t="str">
        <f>CONCATENATE(_xlfn.XLOOKUP(D597,[1]怪物设计!$D$77:$D$136,[1]怪物设计!$U$77:$U$136),"-",E597)</f>
        <v>鸭子2-406</v>
      </c>
      <c r="D597" s="1">
        <f t="shared" si="30"/>
        <v>2031</v>
      </c>
      <c r="E597" s="1">
        <v>406</v>
      </c>
      <c r="F597" s="17" t="str">
        <f>IF(E597&gt;0,CONCATENATE(_xlfn.XLOOKUP(MOD(A597,1000),[2]怪物武器挂载坐标辅助表!A:A,[2]怪物武器挂载坐标辅助表!C:C,"错误",0)+_xlfn.XLOOKUP(ROUNDDOWN(A597/1000,0),[2]怪物武器挂载坐标辅助表!V:V,[2]怪物武器挂载坐标辅助表!Y:Y,"错误",0),";",_xlfn.XLOOKUP(MOD(A597,1000),[2]怪物武器挂载坐标辅助表!A:A,[2]怪物武器挂载坐标辅助表!D:D,"错误",0)+_xlfn.XLOOKUP(ROUNDDOWN(A597/1000,0),[2]怪物武器挂载坐标辅助表!V:V,[2]怪物武器挂载坐标辅助表!Z:Z,"错误",0),";",_xlfn.XLOOKUP(MOD(A597,1000),[2]怪物武器挂载坐标辅助表!A:A,[2]怪物武器挂载坐标辅助表!E:E,"错误",0),";",_xlfn.XLOOKUP(MOD(A597,1000),[2]怪物武器挂载坐标辅助表!A:A,[2]怪物武器挂载坐标辅助表!F:F,"错误",0)),"")</f>
        <v>-621;-236;8000;30</v>
      </c>
      <c r="G597" s="1">
        <v>1</v>
      </c>
    </row>
    <row r="598" spans="1:7">
      <c r="A598" s="1" t="str">
        <f t="shared" si="31"/>
        <v>2031407</v>
      </c>
      <c r="B598" s="1" t="str">
        <f>CONCATENATE(_xlfn.XLOOKUP(D598,[1]怪物设计!$D$77:$D$136,[1]怪物设计!$U$77:$U$136),"-",E598)</f>
        <v>鸭子2-407</v>
      </c>
      <c r="D598" s="1">
        <f t="shared" si="30"/>
        <v>2031</v>
      </c>
      <c r="E598" s="1">
        <v>407</v>
      </c>
      <c r="F598" s="17" t="str">
        <f>IF(E598&gt;0,CONCATENATE(_xlfn.XLOOKUP(MOD(A598,1000),[2]怪物武器挂载坐标辅助表!A:A,[2]怪物武器挂载坐标辅助表!C:C,"错误",0)+_xlfn.XLOOKUP(ROUNDDOWN(A598/1000,0),[2]怪物武器挂载坐标辅助表!V:V,[2]怪物武器挂载坐标辅助表!Y:Y,"错误",0),";",_xlfn.XLOOKUP(MOD(A598,1000),[2]怪物武器挂载坐标辅助表!A:A,[2]怪物武器挂载坐标辅助表!D:D,"错误",0)+_xlfn.XLOOKUP(ROUNDDOWN(A598/1000,0),[2]怪物武器挂载坐标辅助表!V:V,[2]怪物武器挂载坐标辅助表!Z:Z,"错误",0),";",_xlfn.XLOOKUP(MOD(A598,1000),[2]怪物武器挂载坐标辅助表!A:A,[2]怪物武器挂载坐标辅助表!E:E,"错误",0),";",_xlfn.XLOOKUP(MOD(A598,1000),[2]怪物武器挂载坐标辅助表!A:A,[2]怪物武器挂载坐标辅助表!F:F,"错误",0)),"")</f>
        <v>-525;-196;10000;-5</v>
      </c>
      <c r="G598" s="1">
        <v>1</v>
      </c>
    </row>
    <row r="599" spans="1:7">
      <c r="A599" s="1" t="str">
        <f t="shared" si="31"/>
        <v>2031408</v>
      </c>
      <c r="B599" s="1" t="str">
        <f>CONCATENATE(_xlfn.XLOOKUP(D599,[1]怪物设计!$D$77:$D$136,[1]怪物设计!$U$77:$U$136),"-",E599)</f>
        <v>鸭子2-408</v>
      </c>
      <c r="D599" s="1">
        <f t="shared" si="30"/>
        <v>2031</v>
      </c>
      <c r="E599" s="1">
        <v>408</v>
      </c>
      <c r="F599" s="17" t="str">
        <f>IF(E599&gt;0,CONCATENATE(_xlfn.XLOOKUP(MOD(A599,1000),[2]怪物武器挂载坐标辅助表!A:A,[2]怪物武器挂载坐标辅助表!C:C,"错误",0)+_xlfn.XLOOKUP(ROUNDDOWN(A599/1000,0),[2]怪物武器挂载坐标辅助表!V:V,[2]怪物武器挂载坐标辅助表!Y:Y,"错误",0),";",_xlfn.XLOOKUP(MOD(A599,1000),[2]怪物武器挂载坐标辅助表!A:A,[2]怪物武器挂载坐标辅助表!D:D,"错误",0)+_xlfn.XLOOKUP(ROUNDDOWN(A599/1000,0),[2]怪物武器挂载坐标辅助表!V:V,[2]怪物武器挂载坐标辅助表!Z:Z,"错误",0),";",_xlfn.XLOOKUP(MOD(A599,1000),[2]怪物武器挂载坐标辅助表!A:A,[2]怪物武器挂载坐标辅助表!E:E,"错误",0),";",_xlfn.XLOOKUP(MOD(A599,1000),[2]怪物武器挂载坐标辅助表!A:A,[2]怪物武器挂载坐标辅助表!F:F,"错误",0)),"")</f>
        <v>-432;-319;11000;-15</v>
      </c>
      <c r="G599" s="1">
        <v>1</v>
      </c>
    </row>
    <row r="600" spans="1:7">
      <c r="A600" s="1" t="str">
        <f t="shared" si="31"/>
        <v>2031409</v>
      </c>
      <c r="B600" s="1" t="str">
        <f>CONCATENATE(_xlfn.XLOOKUP(D600,[1]怪物设计!$D$77:$D$136,[1]怪物设计!$U$77:$U$136),"-",E600)</f>
        <v>鸭子2-409</v>
      </c>
      <c r="D600" s="1">
        <f t="shared" si="30"/>
        <v>2031</v>
      </c>
      <c r="E600" s="1">
        <v>409</v>
      </c>
      <c r="F600" s="17" t="str">
        <f>IF(E600&gt;0,CONCATENATE(_xlfn.XLOOKUP(MOD(A600,1000),[2]怪物武器挂载坐标辅助表!A:A,[2]怪物武器挂载坐标辅助表!C:C,"错误",0)+_xlfn.XLOOKUP(ROUNDDOWN(A600/1000,0),[2]怪物武器挂载坐标辅助表!V:V,[2]怪物武器挂载坐标辅助表!Y:Y,"错误",0),";",_xlfn.XLOOKUP(MOD(A600,1000),[2]怪物武器挂载坐标辅助表!A:A,[2]怪物武器挂载坐标辅助表!D:D,"错误",0)+_xlfn.XLOOKUP(ROUNDDOWN(A600/1000,0),[2]怪物武器挂载坐标辅助表!V:V,[2]怪物武器挂载坐标辅助表!Z:Z,"错误",0),";",_xlfn.XLOOKUP(MOD(A600,1000),[2]怪物武器挂载坐标辅助表!A:A,[2]怪物武器挂载坐标辅助表!E:E,"错误",0),";",_xlfn.XLOOKUP(MOD(A600,1000),[2]怪物武器挂载坐标辅助表!A:A,[2]怪物武器挂载坐标辅助表!F:F,"错误",0)),"")</f>
        <v>-636;-168;7500;-15</v>
      </c>
      <c r="G600" s="1">
        <v>1</v>
      </c>
    </row>
    <row r="601" spans="1:7">
      <c r="A601" s="1" t="str">
        <f t="shared" si="31"/>
        <v>2031501</v>
      </c>
      <c r="B601" s="1" t="str">
        <f>CONCATENATE(_xlfn.XLOOKUP(D601,[1]怪物设计!$D$77:$D$136,[1]怪物设计!$U$77:$U$136),"-",E601)</f>
        <v>鸭子2-501</v>
      </c>
      <c r="D601" s="1">
        <f t="shared" si="30"/>
        <v>2031</v>
      </c>
      <c r="E601" s="1">
        <v>501</v>
      </c>
      <c r="F601" s="17" t="str">
        <f>IF(E601&gt;0,CONCATENATE(_xlfn.XLOOKUP(MOD(A601,1000),[2]怪物武器挂载坐标辅助表!A:A,[2]怪物武器挂载坐标辅助表!C:C,"错误",0)+_xlfn.XLOOKUP(ROUNDDOWN(A601/1000,0),[2]怪物武器挂载坐标辅助表!V:V,[2]怪物武器挂载坐标辅助表!Y:Y,"错误",0),";",_xlfn.XLOOKUP(MOD(A601,1000),[2]怪物武器挂载坐标辅助表!A:A,[2]怪物武器挂载坐标辅助表!D:D,"错误",0)+_xlfn.XLOOKUP(ROUNDDOWN(A601/1000,0),[2]怪物武器挂载坐标辅助表!V:V,[2]怪物武器挂载坐标辅助表!Z:Z,"错误",0),";",_xlfn.XLOOKUP(MOD(A601,1000),[2]怪物武器挂载坐标辅助表!A:A,[2]怪物武器挂载坐标辅助表!E:E,"错误",0),";",_xlfn.XLOOKUP(MOD(A601,1000),[2]怪物武器挂载坐标辅助表!A:A,[2]怪物武器挂载坐标辅助表!F:F,"错误",0)),"")</f>
        <v>-611;-51;11000;45</v>
      </c>
      <c r="G601" s="1">
        <v>1</v>
      </c>
    </row>
    <row r="602" spans="1:7">
      <c r="A602" s="1" t="str">
        <f t="shared" si="31"/>
        <v>2031502</v>
      </c>
      <c r="B602" s="1" t="str">
        <f>CONCATENATE(_xlfn.XLOOKUP(D602,[1]怪物设计!$D$77:$D$136,[1]怪物设计!$U$77:$U$136),"-",E602)</f>
        <v>鸭子2-502</v>
      </c>
      <c r="D602" s="1">
        <f t="shared" si="30"/>
        <v>2031</v>
      </c>
      <c r="E602" s="1">
        <v>502</v>
      </c>
      <c r="F602" s="17" t="str">
        <f>IF(E602&gt;0,CONCATENATE(_xlfn.XLOOKUP(MOD(A602,1000),[2]怪物武器挂载坐标辅助表!A:A,[2]怪物武器挂载坐标辅助表!C:C,"错误",0)+_xlfn.XLOOKUP(ROUNDDOWN(A602/1000,0),[2]怪物武器挂载坐标辅助表!V:V,[2]怪物武器挂载坐标辅助表!Y:Y,"错误",0),";",_xlfn.XLOOKUP(MOD(A602,1000),[2]怪物武器挂载坐标辅助表!A:A,[2]怪物武器挂载坐标辅助表!D:D,"错误",0)+_xlfn.XLOOKUP(ROUNDDOWN(A602/1000,0),[2]怪物武器挂载坐标辅助表!V:V,[2]怪物武器挂载坐标辅助表!Z:Z,"错误",0),";",_xlfn.XLOOKUP(MOD(A602,1000),[2]怪物武器挂载坐标辅助表!A:A,[2]怪物武器挂载坐标辅助表!E:E,"错误",0),";",_xlfn.XLOOKUP(MOD(A602,1000),[2]怪物武器挂载坐标辅助表!A:A,[2]怪物武器挂载坐标辅助表!F:F,"错误",0)),"")</f>
        <v>-631;-168;8500;0</v>
      </c>
      <c r="G602" s="1">
        <v>1</v>
      </c>
    </row>
    <row r="603" spans="1:7">
      <c r="A603" s="1" t="str">
        <f t="shared" si="31"/>
        <v>2031503</v>
      </c>
      <c r="B603" s="1" t="str">
        <f>CONCATENATE(_xlfn.XLOOKUP(D603,[1]怪物设计!$D$77:$D$136,[1]怪物设计!$U$77:$U$136),"-",E603)</f>
        <v>鸭子2-503</v>
      </c>
      <c r="D603" s="1">
        <f t="shared" si="30"/>
        <v>2031</v>
      </c>
      <c r="E603" s="1">
        <v>503</v>
      </c>
      <c r="F603" s="17" t="str">
        <f>IF(E603&gt;0,CONCATENATE(_xlfn.XLOOKUP(MOD(A603,1000),[2]怪物武器挂载坐标辅助表!A:A,[2]怪物武器挂载坐标辅助表!C:C,"错误",0)+_xlfn.XLOOKUP(ROUNDDOWN(A603/1000,0),[2]怪物武器挂载坐标辅助表!V:V,[2]怪物武器挂载坐标辅助表!Y:Y,"错误",0),";",_xlfn.XLOOKUP(MOD(A603,1000),[2]怪物武器挂载坐标辅助表!A:A,[2]怪物武器挂载坐标辅助表!D:D,"错误",0)+_xlfn.XLOOKUP(ROUNDDOWN(A603/1000,0),[2]怪物武器挂载坐标辅助表!V:V,[2]怪物武器挂载坐标辅助表!Z:Z,"错误",0),";",_xlfn.XLOOKUP(MOD(A603,1000),[2]怪物武器挂载坐标辅助表!A:A,[2]怪物武器挂载坐标辅助表!E:E,"错误",0),";",_xlfn.XLOOKUP(MOD(A603,1000),[2]怪物武器挂载坐标辅助表!A:A,[2]怪物武器挂载坐标辅助表!F:F,"错误",0)),"")</f>
        <v>-703;-219;10000;-15</v>
      </c>
      <c r="G603" s="1">
        <v>1</v>
      </c>
    </row>
    <row r="604" spans="1:7">
      <c r="A604" s="1" t="str">
        <f t="shared" si="31"/>
        <v>2031504</v>
      </c>
      <c r="B604" s="1" t="str">
        <f>CONCATENATE(_xlfn.XLOOKUP(D604,[1]怪物设计!$D$77:$D$136,[1]怪物设计!$U$77:$U$136),"-",E604)</f>
        <v>鸭子2-504</v>
      </c>
      <c r="D604" s="1">
        <f t="shared" si="30"/>
        <v>2031</v>
      </c>
      <c r="E604" s="1">
        <v>504</v>
      </c>
      <c r="F604" s="17" t="str">
        <f>IF(E604&gt;0,CONCATENATE(_xlfn.XLOOKUP(MOD(A604,1000),[2]怪物武器挂载坐标辅助表!A:A,[2]怪物武器挂载坐标辅助表!C:C,"错误",0)+_xlfn.XLOOKUP(ROUNDDOWN(A604/1000,0),[2]怪物武器挂载坐标辅助表!V:V,[2]怪物武器挂载坐标辅助表!Y:Y,"错误",0),";",_xlfn.XLOOKUP(MOD(A604,1000),[2]怪物武器挂载坐标辅助表!A:A,[2]怪物武器挂载坐标辅助表!D:D,"错误",0)+_xlfn.XLOOKUP(ROUNDDOWN(A604/1000,0),[2]怪物武器挂载坐标辅助表!V:V,[2]怪物武器挂载坐标辅助表!Z:Z,"错误",0),";",_xlfn.XLOOKUP(MOD(A604,1000),[2]怪物武器挂载坐标辅助表!A:A,[2]怪物武器挂载坐标辅助表!E:E,"错误",0),";",_xlfn.XLOOKUP(MOD(A604,1000),[2]怪物武器挂载坐标辅助表!A:A,[2]怪物武器挂载坐标辅助表!F:F,"错误",0)),"")</f>
        <v>-595;-263;9000;-10</v>
      </c>
      <c r="G604" s="1">
        <v>1</v>
      </c>
    </row>
    <row r="605" spans="1:7">
      <c r="A605" s="1" t="str">
        <f t="shared" si="31"/>
        <v>2031505</v>
      </c>
      <c r="B605" s="1" t="str">
        <f>CONCATENATE(_xlfn.XLOOKUP(D605,[1]怪物设计!$D$77:$D$136,[1]怪物设计!$U$77:$U$136),"-",E605)</f>
        <v>鸭子2-505</v>
      </c>
      <c r="D605" s="1">
        <f t="shared" si="30"/>
        <v>2031</v>
      </c>
      <c r="E605" s="1">
        <v>505</v>
      </c>
      <c r="F605" s="17" t="str">
        <f>IF(E605&gt;0,CONCATENATE(_xlfn.XLOOKUP(MOD(A605,1000),[2]怪物武器挂载坐标辅助表!A:A,[2]怪物武器挂载坐标辅助表!C:C,"错误",0)+_xlfn.XLOOKUP(ROUNDDOWN(A605/1000,0),[2]怪物武器挂载坐标辅助表!V:V,[2]怪物武器挂载坐标辅助表!Y:Y,"错误",0),";",_xlfn.XLOOKUP(MOD(A605,1000),[2]怪物武器挂载坐标辅助表!A:A,[2]怪物武器挂载坐标辅助表!D:D,"错误",0)+_xlfn.XLOOKUP(ROUNDDOWN(A605/1000,0),[2]怪物武器挂载坐标辅助表!V:V,[2]怪物武器挂载坐标辅助表!Z:Z,"错误",0),";",_xlfn.XLOOKUP(MOD(A605,1000),[2]怪物武器挂载坐标辅助表!A:A,[2]怪物武器挂载坐标辅助表!E:E,"错误",0),";",_xlfn.XLOOKUP(MOD(A605,1000),[2]怪物武器挂载坐标辅助表!A:A,[2]怪物武器挂载坐标辅助表!F:F,"错误",0)),"")</f>
        <v>-702;-267;10000;-5</v>
      </c>
      <c r="G605" s="1">
        <v>1</v>
      </c>
    </row>
    <row r="606" spans="1:7">
      <c r="A606" s="1" t="str">
        <f t="shared" si="31"/>
        <v>2031506</v>
      </c>
      <c r="B606" s="1" t="str">
        <f>CONCATENATE(_xlfn.XLOOKUP(D606,[1]怪物设计!$D$77:$D$136,[1]怪物设计!$U$77:$U$136),"-",E606)</f>
        <v>鸭子2-506</v>
      </c>
      <c r="D606" s="1">
        <f t="shared" si="30"/>
        <v>2031</v>
      </c>
      <c r="E606" s="1">
        <v>506</v>
      </c>
      <c r="F606" s="17" t="str">
        <f>IF(E606&gt;0,CONCATENATE(_xlfn.XLOOKUP(MOD(A606,1000),[2]怪物武器挂载坐标辅助表!A:A,[2]怪物武器挂载坐标辅助表!C:C,"错误",0)+_xlfn.XLOOKUP(ROUNDDOWN(A606/1000,0),[2]怪物武器挂载坐标辅助表!V:V,[2]怪物武器挂载坐标辅助表!Y:Y,"错误",0),";",_xlfn.XLOOKUP(MOD(A606,1000),[2]怪物武器挂载坐标辅助表!A:A,[2]怪物武器挂载坐标辅助表!D:D,"错误",0)+_xlfn.XLOOKUP(ROUNDDOWN(A606/1000,0),[2]怪物武器挂载坐标辅助表!V:V,[2]怪物武器挂载坐标辅助表!Z:Z,"错误",0),";",_xlfn.XLOOKUP(MOD(A606,1000),[2]怪物武器挂载坐标辅助表!A:A,[2]怪物武器挂载坐标辅助表!E:E,"错误",0),";",_xlfn.XLOOKUP(MOD(A606,1000),[2]怪物武器挂载坐标辅助表!A:A,[2]怪物武器挂载坐标辅助表!F:F,"错误",0)),"")</f>
        <v>-436;-213;8000;0</v>
      </c>
      <c r="G606" s="1">
        <v>1</v>
      </c>
    </row>
    <row r="607" spans="1:7">
      <c r="A607" s="1" t="str">
        <f t="shared" si="31"/>
        <v>2031507</v>
      </c>
      <c r="B607" s="1" t="str">
        <f>CONCATENATE(_xlfn.XLOOKUP(D607,[1]怪物设计!$D$77:$D$136,[1]怪物设计!$U$77:$U$136),"-",E607)</f>
        <v>鸭子2-507</v>
      </c>
      <c r="D607" s="1">
        <f t="shared" si="30"/>
        <v>2031</v>
      </c>
      <c r="E607" s="1">
        <v>507</v>
      </c>
      <c r="F607" s="17" t="str">
        <f>IF(E607&gt;0,CONCATENATE(_xlfn.XLOOKUP(MOD(A607,1000),[2]怪物武器挂载坐标辅助表!A:A,[2]怪物武器挂载坐标辅助表!C:C,"错误",0)+_xlfn.XLOOKUP(ROUNDDOWN(A607/1000,0),[2]怪物武器挂载坐标辅助表!V:V,[2]怪物武器挂载坐标辅助表!Y:Y,"错误",0),";",_xlfn.XLOOKUP(MOD(A607,1000),[2]怪物武器挂载坐标辅助表!A:A,[2]怪物武器挂载坐标辅助表!D:D,"错误",0)+_xlfn.XLOOKUP(ROUNDDOWN(A607/1000,0),[2]怪物武器挂载坐标辅助表!V:V,[2]怪物武器挂载坐标辅助表!Z:Z,"错误",0),";",_xlfn.XLOOKUP(MOD(A607,1000),[2]怪物武器挂载坐标辅助表!A:A,[2]怪物武器挂载坐标辅助表!E:E,"错误",0),";",_xlfn.XLOOKUP(MOD(A607,1000),[2]怪物武器挂载坐标辅助表!A:A,[2]怪物武器挂载坐标辅助表!F:F,"错误",0)),"")</f>
        <v>-536;-232;10000;5</v>
      </c>
      <c r="G607" s="1">
        <v>1</v>
      </c>
    </row>
    <row r="608" spans="1:7">
      <c r="A608" s="1" t="str">
        <f t="shared" si="31"/>
        <v>2033101</v>
      </c>
      <c r="B608" s="1" t="str">
        <f>CONCATENATE(_xlfn.XLOOKUP(D608,[1]怪物设计!$D$77:$D$136,[1]怪物设计!$U$77:$U$136),"-",E608)</f>
        <v>鸭子3-101</v>
      </c>
      <c r="D608" s="1">
        <v>2033</v>
      </c>
      <c r="E608" s="1">
        <v>101</v>
      </c>
      <c r="F608" s="17" t="str">
        <f>IF(E608&gt;0,CONCATENATE(_xlfn.XLOOKUP(MOD(A608,1000),[2]怪物武器挂载坐标辅助表!A:A,[2]怪物武器挂载坐标辅助表!C:C,"错误",0)+_xlfn.XLOOKUP(ROUNDDOWN(A608/1000,0),[2]怪物武器挂载坐标辅助表!V:V,[2]怪物武器挂载坐标辅助表!Y:Y,"错误",0),";",_xlfn.XLOOKUP(MOD(A608,1000),[2]怪物武器挂载坐标辅助表!A:A,[2]怪物武器挂载坐标辅助表!D:D,"错误",0)+_xlfn.XLOOKUP(ROUNDDOWN(A608/1000,0),[2]怪物武器挂载坐标辅助表!V:V,[2]怪物武器挂载坐标辅助表!Z:Z,"错误",0),";",_xlfn.XLOOKUP(MOD(A608,1000),[2]怪物武器挂载坐标辅助表!A:A,[2]怪物武器挂载坐标辅助表!E:E,"错误",0),";",_xlfn.XLOOKUP(MOD(A608,1000),[2]怪物武器挂载坐标辅助表!A:A,[2]怪物武器挂载坐标辅助表!F:F,"错误",0)),"")</f>
        <v>-624;-125;11000;0</v>
      </c>
      <c r="G608" s="1">
        <v>1</v>
      </c>
    </row>
    <row r="609" spans="1:7">
      <c r="A609" s="1" t="str">
        <f t="shared" si="31"/>
        <v>2033102</v>
      </c>
      <c r="B609" s="1" t="str">
        <f>CONCATENATE(_xlfn.XLOOKUP(D609,[1]怪物设计!$D$77:$D$136,[1]怪物设计!$U$77:$U$136),"-",E609)</f>
        <v>鸭子3-102</v>
      </c>
      <c r="D609" s="1">
        <f t="shared" ref="D609:D641" si="32">D608</f>
        <v>2033</v>
      </c>
      <c r="E609" s="1">
        <v>102</v>
      </c>
      <c r="F609" s="17" t="str">
        <f>IF(E609&gt;0,CONCATENATE(_xlfn.XLOOKUP(MOD(A609,1000),[2]怪物武器挂载坐标辅助表!A:A,[2]怪物武器挂载坐标辅助表!C:C,"错误",0)+_xlfn.XLOOKUP(ROUNDDOWN(A609/1000,0),[2]怪物武器挂载坐标辅助表!V:V,[2]怪物武器挂载坐标辅助表!Y:Y,"错误",0),";",_xlfn.XLOOKUP(MOD(A609,1000),[2]怪物武器挂载坐标辅助表!A:A,[2]怪物武器挂载坐标辅助表!D:D,"错误",0)+_xlfn.XLOOKUP(ROUNDDOWN(A609/1000,0),[2]怪物武器挂载坐标辅助表!V:V,[2]怪物武器挂载坐标辅助表!Z:Z,"错误",0),";",_xlfn.XLOOKUP(MOD(A609,1000),[2]怪物武器挂载坐标辅助表!A:A,[2]怪物武器挂载坐标辅助表!E:E,"错误",0),";",_xlfn.XLOOKUP(MOD(A609,1000),[2]怪物武器挂载坐标辅助表!A:A,[2]怪物武器挂载坐标辅助表!F:F,"错误",0)),"")</f>
        <v>-487;-140;11000;-10</v>
      </c>
      <c r="G609" s="1">
        <v>1</v>
      </c>
    </row>
    <row r="610" spans="1:7">
      <c r="A610" s="1" t="str">
        <f t="shared" si="31"/>
        <v>2033103</v>
      </c>
      <c r="B610" s="1" t="str">
        <f>CONCATENATE(_xlfn.XLOOKUP(D610,[1]怪物设计!$D$77:$D$136,[1]怪物设计!$U$77:$U$136),"-",E610)</f>
        <v>鸭子3-103</v>
      </c>
      <c r="D610" s="1">
        <f t="shared" si="32"/>
        <v>2033</v>
      </c>
      <c r="E610" s="1">
        <v>103</v>
      </c>
      <c r="F610" s="17" t="str">
        <f>IF(E610&gt;0,CONCATENATE(_xlfn.XLOOKUP(MOD(A610,1000),[2]怪物武器挂载坐标辅助表!A:A,[2]怪物武器挂载坐标辅助表!C:C,"错误",0)+_xlfn.XLOOKUP(ROUNDDOWN(A610/1000,0),[2]怪物武器挂载坐标辅助表!V:V,[2]怪物武器挂载坐标辅助表!Y:Y,"错误",0),";",_xlfn.XLOOKUP(MOD(A610,1000),[2]怪物武器挂载坐标辅助表!A:A,[2]怪物武器挂载坐标辅助表!D:D,"错误",0)+_xlfn.XLOOKUP(ROUNDDOWN(A610/1000,0),[2]怪物武器挂载坐标辅助表!V:V,[2]怪物武器挂载坐标辅助表!Z:Z,"错误",0),";",_xlfn.XLOOKUP(MOD(A610,1000),[2]怪物武器挂载坐标辅助表!A:A,[2]怪物武器挂载坐标辅助表!E:E,"错误",0),";",_xlfn.XLOOKUP(MOD(A610,1000),[2]怪物武器挂载坐标辅助表!A:A,[2]怪物武器挂载坐标辅助表!F:F,"错误",0)),"")</f>
        <v>-684;-227;10000;-10</v>
      </c>
      <c r="G610" s="1">
        <v>1</v>
      </c>
    </row>
    <row r="611" spans="1:7">
      <c r="A611" s="1" t="str">
        <f t="shared" si="31"/>
        <v>2033104</v>
      </c>
      <c r="B611" s="1" t="str">
        <f>CONCATENATE(_xlfn.XLOOKUP(D611,[1]怪物设计!$D$77:$D$136,[1]怪物设计!$U$77:$U$136),"-",E611)</f>
        <v>鸭子3-104</v>
      </c>
      <c r="D611" s="1">
        <f t="shared" si="32"/>
        <v>2033</v>
      </c>
      <c r="E611" s="1">
        <v>104</v>
      </c>
      <c r="F611" s="17" t="str">
        <f>IF(E611&gt;0,CONCATENATE(_xlfn.XLOOKUP(MOD(A611,1000),[2]怪物武器挂载坐标辅助表!A:A,[2]怪物武器挂载坐标辅助表!C:C,"错误",0)+_xlfn.XLOOKUP(ROUNDDOWN(A611/1000,0),[2]怪物武器挂载坐标辅助表!V:V,[2]怪物武器挂载坐标辅助表!Y:Y,"错误",0),";",_xlfn.XLOOKUP(MOD(A611,1000),[2]怪物武器挂载坐标辅助表!A:A,[2]怪物武器挂载坐标辅助表!D:D,"错误",0)+_xlfn.XLOOKUP(ROUNDDOWN(A611/1000,0),[2]怪物武器挂载坐标辅助表!V:V,[2]怪物武器挂载坐标辅助表!Z:Z,"错误",0),";",_xlfn.XLOOKUP(MOD(A611,1000),[2]怪物武器挂载坐标辅助表!A:A,[2]怪物武器挂载坐标辅助表!E:E,"错误",0),";",_xlfn.XLOOKUP(MOD(A611,1000),[2]怪物武器挂载坐标辅助表!A:A,[2]怪物武器挂载坐标辅助表!F:F,"错误",0)),"")</f>
        <v>-628;-128;11000;0</v>
      </c>
      <c r="G611" s="1">
        <v>1</v>
      </c>
    </row>
    <row r="612" spans="1:7">
      <c r="A612" s="1" t="str">
        <f t="shared" si="31"/>
        <v>2033105</v>
      </c>
      <c r="B612" s="1" t="str">
        <f>CONCATENATE(_xlfn.XLOOKUP(D612,[1]怪物设计!$D$77:$D$136,[1]怪物设计!$U$77:$U$136),"-",E612)</f>
        <v>鸭子3-105</v>
      </c>
      <c r="D612" s="1">
        <f t="shared" si="32"/>
        <v>2033</v>
      </c>
      <c r="E612" s="1">
        <v>105</v>
      </c>
      <c r="F612" s="17" t="str">
        <f>IF(E612&gt;0,CONCATENATE(_xlfn.XLOOKUP(MOD(A612,1000),[2]怪物武器挂载坐标辅助表!A:A,[2]怪物武器挂载坐标辅助表!C:C,"错误",0)+_xlfn.XLOOKUP(ROUNDDOWN(A612/1000,0),[2]怪物武器挂载坐标辅助表!V:V,[2]怪物武器挂载坐标辅助表!Y:Y,"错误",0),";",_xlfn.XLOOKUP(MOD(A612,1000),[2]怪物武器挂载坐标辅助表!A:A,[2]怪物武器挂载坐标辅助表!D:D,"错误",0)+_xlfn.XLOOKUP(ROUNDDOWN(A612/1000,0),[2]怪物武器挂载坐标辅助表!V:V,[2]怪物武器挂载坐标辅助表!Z:Z,"错误",0),";",_xlfn.XLOOKUP(MOD(A612,1000),[2]怪物武器挂载坐标辅助表!A:A,[2]怪物武器挂载坐标辅助表!E:E,"错误",0),";",_xlfn.XLOOKUP(MOD(A612,1000),[2]怪物武器挂载坐标辅助表!A:A,[2]怪物武器挂载坐标辅助表!F:F,"错误",0)),"")</f>
        <v>-529;-157;10000;0</v>
      </c>
      <c r="G612" s="1">
        <v>1</v>
      </c>
    </row>
    <row r="613" spans="1:7">
      <c r="A613" s="1" t="str">
        <f t="shared" si="31"/>
        <v>2033106</v>
      </c>
      <c r="B613" s="1" t="str">
        <f>CONCATENATE(_xlfn.XLOOKUP(D613,[1]怪物设计!$D$77:$D$136,[1]怪物设计!$U$77:$U$136),"-",E613)</f>
        <v>鸭子3-106</v>
      </c>
      <c r="D613" s="1">
        <f t="shared" si="32"/>
        <v>2033</v>
      </c>
      <c r="E613" s="1">
        <v>106</v>
      </c>
      <c r="F613" s="17" t="str">
        <f>IF(E613&gt;0,CONCATENATE(_xlfn.XLOOKUP(MOD(A613,1000),[2]怪物武器挂载坐标辅助表!A:A,[2]怪物武器挂载坐标辅助表!C:C,"错误",0)+_xlfn.XLOOKUP(ROUNDDOWN(A613/1000,0),[2]怪物武器挂载坐标辅助表!V:V,[2]怪物武器挂载坐标辅助表!Y:Y,"错误",0),";",_xlfn.XLOOKUP(MOD(A613,1000),[2]怪物武器挂载坐标辅助表!A:A,[2]怪物武器挂载坐标辅助表!D:D,"错误",0)+_xlfn.XLOOKUP(ROUNDDOWN(A613/1000,0),[2]怪物武器挂载坐标辅助表!V:V,[2]怪物武器挂载坐标辅助表!Z:Z,"错误",0),";",_xlfn.XLOOKUP(MOD(A613,1000),[2]怪物武器挂载坐标辅助表!A:A,[2]怪物武器挂载坐标辅助表!E:E,"错误",0),";",_xlfn.XLOOKUP(MOD(A613,1000),[2]怪物武器挂载坐标辅助表!A:A,[2]怪物武器挂载坐标辅助表!F:F,"错误",0)),"")</f>
        <v>-662;-174;8000;0</v>
      </c>
      <c r="G613" s="1">
        <v>1</v>
      </c>
    </row>
    <row r="614" spans="1:7">
      <c r="A614" s="1" t="str">
        <f t="shared" si="31"/>
        <v>2033201</v>
      </c>
      <c r="B614" s="1" t="str">
        <f>CONCATENATE(_xlfn.XLOOKUP(D614,[1]怪物设计!$D$77:$D$136,[1]怪物设计!$U$77:$U$136),"-",E614)</f>
        <v>鸭子3-201</v>
      </c>
      <c r="D614" s="1">
        <f t="shared" si="32"/>
        <v>2033</v>
      </c>
      <c r="E614" s="1">
        <v>201</v>
      </c>
      <c r="F614" s="17" t="str">
        <f>IF(E614&gt;0,CONCATENATE(_xlfn.XLOOKUP(MOD(A614,1000),[2]怪物武器挂载坐标辅助表!A:A,[2]怪物武器挂载坐标辅助表!C:C,"错误",0)+_xlfn.XLOOKUP(ROUNDDOWN(A614/1000,0),[2]怪物武器挂载坐标辅助表!V:V,[2]怪物武器挂载坐标辅助表!Y:Y,"错误",0),";",_xlfn.XLOOKUP(MOD(A614,1000),[2]怪物武器挂载坐标辅助表!A:A,[2]怪物武器挂载坐标辅助表!D:D,"错误",0)+_xlfn.XLOOKUP(ROUNDDOWN(A614/1000,0),[2]怪物武器挂载坐标辅助表!V:V,[2]怪物武器挂载坐标辅助表!Z:Z,"错误",0),";",_xlfn.XLOOKUP(MOD(A614,1000),[2]怪物武器挂载坐标辅助表!A:A,[2]怪物武器挂载坐标辅助表!E:E,"错误",0),";",_xlfn.XLOOKUP(MOD(A614,1000),[2]怪物武器挂载坐标辅助表!A:A,[2]怪物武器挂载坐标辅助表!F:F,"错误",0)),"")</f>
        <v>-460;-81;10000;-25</v>
      </c>
      <c r="G614" s="1">
        <v>1</v>
      </c>
    </row>
    <row r="615" spans="1:7">
      <c r="A615" s="1" t="str">
        <f t="shared" si="31"/>
        <v>2033202</v>
      </c>
      <c r="B615" s="1" t="str">
        <f>CONCATENATE(_xlfn.XLOOKUP(D615,[1]怪物设计!$D$77:$D$136,[1]怪物设计!$U$77:$U$136),"-",E615)</f>
        <v>鸭子3-202</v>
      </c>
      <c r="D615" s="1">
        <f t="shared" si="32"/>
        <v>2033</v>
      </c>
      <c r="E615" s="1">
        <v>202</v>
      </c>
      <c r="F615" s="17" t="str">
        <f>IF(E615&gt;0,CONCATENATE(_xlfn.XLOOKUP(MOD(A615,1000),[2]怪物武器挂载坐标辅助表!A:A,[2]怪物武器挂载坐标辅助表!C:C,"错误",0)+_xlfn.XLOOKUP(ROUNDDOWN(A615/1000,0),[2]怪物武器挂载坐标辅助表!V:V,[2]怪物武器挂载坐标辅助表!Y:Y,"错误",0),";",_xlfn.XLOOKUP(MOD(A615,1000),[2]怪物武器挂载坐标辅助表!A:A,[2]怪物武器挂载坐标辅助表!D:D,"错误",0)+_xlfn.XLOOKUP(ROUNDDOWN(A615/1000,0),[2]怪物武器挂载坐标辅助表!V:V,[2]怪物武器挂载坐标辅助表!Z:Z,"错误",0),";",_xlfn.XLOOKUP(MOD(A615,1000),[2]怪物武器挂载坐标辅助表!A:A,[2]怪物武器挂载坐标辅助表!E:E,"错误",0),";",_xlfn.XLOOKUP(MOD(A615,1000),[2]怪物武器挂载坐标辅助表!A:A,[2]怪物武器挂载坐标辅助表!F:F,"错误",0)),"")</f>
        <v>-429;-146;10000;0</v>
      </c>
      <c r="G615" s="1">
        <v>1</v>
      </c>
    </row>
    <row r="616" spans="1:7">
      <c r="A616" s="1" t="str">
        <f t="shared" si="31"/>
        <v>2033203</v>
      </c>
      <c r="B616" s="1" t="str">
        <f>CONCATENATE(_xlfn.XLOOKUP(D616,[1]怪物设计!$D$77:$D$136,[1]怪物设计!$U$77:$U$136),"-",E616)</f>
        <v>鸭子3-203</v>
      </c>
      <c r="D616" s="1">
        <f t="shared" si="32"/>
        <v>2033</v>
      </c>
      <c r="E616" s="1">
        <v>203</v>
      </c>
      <c r="F616" s="17" t="str">
        <f>IF(E616&gt;0,CONCATENATE(_xlfn.XLOOKUP(MOD(A616,1000),[2]怪物武器挂载坐标辅助表!A:A,[2]怪物武器挂载坐标辅助表!C:C,"错误",0)+_xlfn.XLOOKUP(ROUNDDOWN(A616/1000,0),[2]怪物武器挂载坐标辅助表!V:V,[2]怪物武器挂载坐标辅助表!Y:Y,"错误",0),";",_xlfn.XLOOKUP(MOD(A616,1000),[2]怪物武器挂载坐标辅助表!A:A,[2]怪物武器挂载坐标辅助表!D:D,"错误",0)+_xlfn.XLOOKUP(ROUNDDOWN(A616/1000,0),[2]怪物武器挂载坐标辅助表!V:V,[2]怪物武器挂载坐标辅助表!Z:Z,"错误",0),";",_xlfn.XLOOKUP(MOD(A616,1000),[2]怪物武器挂载坐标辅助表!A:A,[2]怪物武器挂载坐标辅助表!E:E,"错误",0),";",_xlfn.XLOOKUP(MOD(A616,1000),[2]怪物武器挂载坐标辅助表!A:A,[2]怪物武器挂载坐标辅助表!F:F,"错误",0)),"")</f>
        <v>-472;-176;10000;-10</v>
      </c>
      <c r="G616" s="1">
        <v>1</v>
      </c>
    </row>
    <row r="617" spans="1:7">
      <c r="A617" s="1" t="str">
        <f t="shared" si="31"/>
        <v>2033204</v>
      </c>
      <c r="B617" s="1" t="str">
        <f>CONCATENATE(_xlfn.XLOOKUP(D617,[1]怪物设计!$D$77:$D$136,[1]怪物设计!$U$77:$U$136),"-",E617)</f>
        <v>鸭子3-204</v>
      </c>
      <c r="D617" s="1">
        <f t="shared" si="32"/>
        <v>2033</v>
      </c>
      <c r="E617" s="1">
        <v>204</v>
      </c>
      <c r="F617" s="17" t="str">
        <f>IF(E617&gt;0,CONCATENATE(_xlfn.XLOOKUP(MOD(A617,1000),[2]怪物武器挂载坐标辅助表!A:A,[2]怪物武器挂载坐标辅助表!C:C,"错误",0)+_xlfn.XLOOKUP(ROUNDDOWN(A617/1000,0),[2]怪物武器挂载坐标辅助表!V:V,[2]怪物武器挂载坐标辅助表!Y:Y,"错误",0),";",_xlfn.XLOOKUP(MOD(A617,1000),[2]怪物武器挂载坐标辅助表!A:A,[2]怪物武器挂载坐标辅助表!D:D,"错误",0)+_xlfn.XLOOKUP(ROUNDDOWN(A617/1000,0),[2]怪物武器挂载坐标辅助表!V:V,[2]怪物武器挂载坐标辅助表!Z:Z,"错误",0),";",_xlfn.XLOOKUP(MOD(A617,1000),[2]怪物武器挂载坐标辅助表!A:A,[2]怪物武器挂载坐标辅助表!E:E,"错误",0),";",_xlfn.XLOOKUP(MOD(A617,1000),[2]怪物武器挂载坐标辅助表!A:A,[2]怪物武器挂载坐标辅助表!F:F,"错误",0)),"")</f>
        <v>-459;-275;5000;0</v>
      </c>
      <c r="G617" s="1">
        <v>1</v>
      </c>
    </row>
    <row r="618" spans="1:7">
      <c r="A618" s="1" t="str">
        <f t="shared" si="31"/>
        <v>2033205</v>
      </c>
      <c r="B618" s="1" t="str">
        <f>CONCATENATE(_xlfn.XLOOKUP(D618,[1]怪物设计!$D$77:$D$136,[1]怪物设计!$U$77:$U$136),"-",E618)</f>
        <v>鸭子3-205</v>
      </c>
      <c r="D618" s="1">
        <f t="shared" si="32"/>
        <v>2033</v>
      </c>
      <c r="E618" s="1">
        <v>205</v>
      </c>
      <c r="F618" s="17" t="str">
        <f>IF(E618&gt;0,CONCATENATE(_xlfn.XLOOKUP(MOD(A618,1000),[2]怪物武器挂载坐标辅助表!A:A,[2]怪物武器挂载坐标辅助表!C:C,"错误",0)+_xlfn.XLOOKUP(ROUNDDOWN(A618/1000,0),[2]怪物武器挂载坐标辅助表!V:V,[2]怪物武器挂载坐标辅助表!Y:Y,"错误",0),";",_xlfn.XLOOKUP(MOD(A618,1000),[2]怪物武器挂载坐标辅助表!A:A,[2]怪物武器挂载坐标辅助表!D:D,"错误",0)+_xlfn.XLOOKUP(ROUNDDOWN(A618/1000,0),[2]怪物武器挂载坐标辅助表!V:V,[2]怪物武器挂载坐标辅助表!Z:Z,"错误",0),";",_xlfn.XLOOKUP(MOD(A618,1000),[2]怪物武器挂载坐标辅助表!A:A,[2]怪物武器挂载坐标辅助表!E:E,"错误",0),";",_xlfn.XLOOKUP(MOD(A618,1000),[2]怪物武器挂载坐标辅助表!A:A,[2]怪物武器挂载坐标辅助表!F:F,"错误",0)),"")</f>
        <v>-463;-20;10000;-10</v>
      </c>
      <c r="G618" s="1">
        <v>1</v>
      </c>
    </row>
    <row r="619" spans="1:7">
      <c r="A619" s="1" t="str">
        <f t="shared" si="31"/>
        <v>2033206</v>
      </c>
      <c r="B619" s="1" t="str">
        <f>CONCATENATE(_xlfn.XLOOKUP(D619,[1]怪物设计!$D$77:$D$136,[1]怪物设计!$U$77:$U$136),"-",E619)</f>
        <v>鸭子3-206</v>
      </c>
      <c r="D619" s="1">
        <f t="shared" si="32"/>
        <v>2033</v>
      </c>
      <c r="E619" s="1">
        <v>206</v>
      </c>
      <c r="F619" s="17" t="str">
        <f>IF(E619&gt;0,CONCATENATE(_xlfn.XLOOKUP(MOD(A619,1000),[2]怪物武器挂载坐标辅助表!A:A,[2]怪物武器挂载坐标辅助表!C:C,"错误",0)+_xlfn.XLOOKUP(ROUNDDOWN(A619/1000,0),[2]怪物武器挂载坐标辅助表!V:V,[2]怪物武器挂载坐标辅助表!Y:Y,"错误",0),";",_xlfn.XLOOKUP(MOD(A619,1000),[2]怪物武器挂载坐标辅助表!A:A,[2]怪物武器挂载坐标辅助表!D:D,"错误",0)+_xlfn.XLOOKUP(ROUNDDOWN(A619/1000,0),[2]怪物武器挂载坐标辅助表!V:V,[2]怪物武器挂载坐标辅助表!Z:Z,"错误",0),";",_xlfn.XLOOKUP(MOD(A619,1000),[2]怪物武器挂载坐标辅助表!A:A,[2]怪物武器挂载坐标辅助表!E:E,"错误",0),";",_xlfn.XLOOKUP(MOD(A619,1000),[2]怪物武器挂载坐标辅助表!A:A,[2]怪物武器挂载坐标辅助表!F:F,"错误",0)),"")</f>
        <v>-560;-206;7000;150</v>
      </c>
      <c r="G619" s="1">
        <v>1</v>
      </c>
    </row>
    <row r="620" spans="1:7">
      <c r="A620" s="1" t="str">
        <f t="shared" si="31"/>
        <v>2033207</v>
      </c>
      <c r="B620" s="1" t="str">
        <f>CONCATENATE(_xlfn.XLOOKUP(D620,[1]怪物设计!$D$77:$D$136,[1]怪物设计!$U$77:$U$136),"-",E620)</f>
        <v>鸭子3-207</v>
      </c>
      <c r="D620" s="1">
        <f t="shared" si="32"/>
        <v>2033</v>
      </c>
      <c r="E620" s="1">
        <v>207</v>
      </c>
      <c r="F620" s="17" t="str">
        <f>IF(E620&gt;0,CONCATENATE(_xlfn.XLOOKUP(MOD(A620,1000),[2]怪物武器挂载坐标辅助表!A:A,[2]怪物武器挂载坐标辅助表!C:C,"错误",0)+_xlfn.XLOOKUP(ROUNDDOWN(A620/1000,0),[2]怪物武器挂载坐标辅助表!V:V,[2]怪物武器挂载坐标辅助表!Y:Y,"错误",0),";",_xlfn.XLOOKUP(MOD(A620,1000),[2]怪物武器挂载坐标辅助表!A:A,[2]怪物武器挂载坐标辅助表!D:D,"错误",0)+_xlfn.XLOOKUP(ROUNDDOWN(A620/1000,0),[2]怪物武器挂载坐标辅助表!V:V,[2]怪物武器挂载坐标辅助表!Z:Z,"错误",0),";",_xlfn.XLOOKUP(MOD(A620,1000),[2]怪物武器挂载坐标辅助表!A:A,[2]怪物武器挂载坐标辅助表!E:E,"错误",0),";",_xlfn.XLOOKUP(MOD(A620,1000),[2]怪物武器挂载坐标辅助表!A:A,[2]怪物武器挂载坐标辅助表!F:F,"错误",0)),"")</f>
        <v>-651;-173;10000;15</v>
      </c>
      <c r="G620" s="1">
        <v>1</v>
      </c>
    </row>
    <row r="621" spans="1:7">
      <c r="A621" s="1" t="str">
        <f t="shared" si="31"/>
        <v>2033301</v>
      </c>
      <c r="B621" s="1" t="str">
        <f>CONCATENATE(_xlfn.XLOOKUP(D621,[1]怪物设计!$D$77:$D$136,[1]怪物设计!$U$77:$U$136),"-",E621)</f>
        <v>鸭子3-301</v>
      </c>
      <c r="D621" s="1">
        <f t="shared" si="32"/>
        <v>2033</v>
      </c>
      <c r="E621" s="1">
        <v>301</v>
      </c>
      <c r="F621" s="17" t="str">
        <f>IF(E621&gt;0,CONCATENATE(_xlfn.XLOOKUP(MOD(A621,1000),[2]怪物武器挂载坐标辅助表!A:A,[2]怪物武器挂载坐标辅助表!C:C,"错误",0)+_xlfn.XLOOKUP(ROUNDDOWN(A621/1000,0),[2]怪物武器挂载坐标辅助表!V:V,[2]怪物武器挂载坐标辅助表!Y:Y,"错误",0),";",_xlfn.XLOOKUP(MOD(A621,1000),[2]怪物武器挂载坐标辅助表!A:A,[2]怪物武器挂载坐标辅助表!D:D,"错误",0)+_xlfn.XLOOKUP(ROUNDDOWN(A621/1000,0),[2]怪物武器挂载坐标辅助表!V:V,[2]怪物武器挂载坐标辅助表!Z:Z,"错误",0),";",_xlfn.XLOOKUP(MOD(A621,1000),[2]怪物武器挂载坐标辅助表!A:A,[2]怪物武器挂载坐标辅助表!E:E,"错误",0),";",_xlfn.XLOOKUP(MOD(A621,1000),[2]怪物武器挂载坐标辅助表!A:A,[2]怪物武器挂载坐标辅助表!F:F,"错误",0)),"")</f>
        <v>-533;-3;10000;0</v>
      </c>
      <c r="G621" s="1">
        <v>1</v>
      </c>
    </row>
    <row r="622" spans="1:7">
      <c r="A622" s="1" t="str">
        <f t="shared" si="31"/>
        <v>2033302</v>
      </c>
      <c r="B622" s="1" t="str">
        <f>CONCATENATE(_xlfn.XLOOKUP(D622,[1]怪物设计!$D$77:$D$136,[1]怪物设计!$U$77:$U$136),"-",E622)</f>
        <v>鸭子3-302</v>
      </c>
      <c r="D622" s="1">
        <f t="shared" si="32"/>
        <v>2033</v>
      </c>
      <c r="E622" s="1">
        <v>302</v>
      </c>
      <c r="F622" s="17" t="str">
        <f>IF(E622&gt;0,CONCATENATE(_xlfn.XLOOKUP(MOD(A622,1000),[2]怪物武器挂载坐标辅助表!A:A,[2]怪物武器挂载坐标辅助表!C:C,"错误",0)+_xlfn.XLOOKUP(ROUNDDOWN(A622/1000,0),[2]怪物武器挂载坐标辅助表!V:V,[2]怪物武器挂载坐标辅助表!Y:Y,"错误",0),";",_xlfn.XLOOKUP(MOD(A622,1000),[2]怪物武器挂载坐标辅助表!A:A,[2]怪物武器挂载坐标辅助表!D:D,"错误",0)+_xlfn.XLOOKUP(ROUNDDOWN(A622/1000,0),[2]怪物武器挂载坐标辅助表!V:V,[2]怪物武器挂载坐标辅助表!Z:Z,"错误",0),";",_xlfn.XLOOKUP(MOD(A622,1000),[2]怪物武器挂载坐标辅助表!A:A,[2]怪物武器挂载坐标辅助表!E:E,"错误",0),";",_xlfn.XLOOKUP(MOD(A622,1000),[2]怪物武器挂载坐标辅助表!A:A,[2]怪物武器挂载坐标辅助表!F:F,"错误",0)),"")</f>
        <v>-570;-87;9000;0</v>
      </c>
      <c r="G622" s="1">
        <v>1</v>
      </c>
    </row>
    <row r="623" spans="1:7">
      <c r="A623" s="1" t="str">
        <f t="shared" si="31"/>
        <v>2033303</v>
      </c>
      <c r="B623" s="1" t="str">
        <f>CONCATENATE(_xlfn.XLOOKUP(D623,[1]怪物设计!$D$77:$D$136,[1]怪物设计!$U$77:$U$136),"-",E623)</f>
        <v>鸭子3-303</v>
      </c>
      <c r="D623" s="1">
        <f t="shared" si="32"/>
        <v>2033</v>
      </c>
      <c r="E623" s="1">
        <v>303</v>
      </c>
      <c r="F623" s="17" t="str">
        <f>IF(E623&gt;0,CONCATENATE(_xlfn.XLOOKUP(MOD(A623,1000),[2]怪物武器挂载坐标辅助表!A:A,[2]怪物武器挂载坐标辅助表!C:C,"错误",0)+_xlfn.XLOOKUP(ROUNDDOWN(A623/1000,0),[2]怪物武器挂载坐标辅助表!V:V,[2]怪物武器挂载坐标辅助表!Y:Y,"错误",0),";",_xlfn.XLOOKUP(MOD(A623,1000),[2]怪物武器挂载坐标辅助表!A:A,[2]怪物武器挂载坐标辅助表!D:D,"错误",0)+_xlfn.XLOOKUP(ROUNDDOWN(A623/1000,0),[2]怪物武器挂载坐标辅助表!V:V,[2]怪物武器挂载坐标辅助表!Z:Z,"错误",0),";",_xlfn.XLOOKUP(MOD(A623,1000),[2]怪物武器挂载坐标辅助表!A:A,[2]怪物武器挂载坐标辅助表!E:E,"错误",0),";",_xlfn.XLOOKUP(MOD(A623,1000),[2]怪物武器挂载坐标辅助表!A:A,[2]怪物武器挂载坐标辅助表!F:F,"错误",0)),"")</f>
        <v>-504;-106;10000;0</v>
      </c>
      <c r="G623" s="1">
        <v>1</v>
      </c>
    </row>
    <row r="624" spans="1:7">
      <c r="A624" s="1" t="str">
        <f t="shared" si="31"/>
        <v>2033304</v>
      </c>
      <c r="B624" s="1" t="str">
        <f>CONCATENATE(_xlfn.XLOOKUP(D624,[1]怪物设计!$D$77:$D$136,[1]怪物设计!$U$77:$U$136),"-",E624)</f>
        <v>鸭子3-304</v>
      </c>
      <c r="D624" s="1">
        <f t="shared" si="32"/>
        <v>2033</v>
      </c>
      <c r="E624" s="1">
        <v>304</v>
      </c>
      <c r="F624" s="17" t="str">
        <f>IF(E624&gt;0,CONCATENATE(_xlfn.XLOOKUP(MOD(A624,1000),[2]怪物武器挂载坐标辅助表!A:A,[2]怪物武器挂载坐标辅助表!C:C,"错误",0)+_xlfn.XLOOKUP(ROUNDDOWN(A624/1000,0),[2]怪物武器挂载坐标辅助表!V:V,[2]怪物武器挂载坐标辅助表!Y:Y,"错误",0),";",_xlfn.XLOOKUP(MOD(A624,1000),[2]怪物武器挂载坐标辅助表!A:A,[2]怪物武器挂载坐标辅助表!D:D,"错误",0)+_xlfn.XLOOKUP(ROUNDDOWN(A624/1000,0),[2]怪物武器挂载坐标辅助表!V:V,[2]怪物武器挂载坐标辅助表!Z:Z,"错误",0),";",_xlfn.XLOOKUP(MOD(A624,1000),[2]怪物武器挂载坐标辅助表!A:A,[2]怪物武器挂载坐标辅助表!E:E,"错误",0),";",_xlfn.XLOOKUP(MOD(A624,1000),[2]怪物武器挂载坐标辅助表!A:A,[2]怪物武器挂载坐标辅助表!F:F,"错误",0)),"")</f>
        <v>-707;-135;10000;5</v>
      </c>
      <c r="G624" s="1">
        <v>1</v>
      </c>
    </row>
    <row r="625" spans="1:7">
      <c r="A625" s="1" t="str">
        <f t="shared" si="31"/>
        <v>2033305</v>
      </c>
      <c r="B625" s="1" t="str">
        <f>CONCATENATE(_xlfn.XLOOKUP(D625,[1]怪物设计!$D$77:$D$136,[1]怪物设计!$U$77:$U$136),"-",E625)</f>
        <v>鸭子3-305</v>
      </c>
      <c r="D625" s="1">
        <f t="shared" si="32"/>
        <v>2033</v>
      </c>
      <c r="E625" s="1">
        <v>305</v>
      </c>
      <c r="F625" s="17" t="str">
        <f>IF(E625&gt;0,CONCATENATE(_xlfn.XLOOKUP(MOD(A625,1000),[2]怪物武器挂载坐标辅助表!A:A,[2]怪物武器挂载坐标辅助表!C:C,"错误",0)+_xlfn.XLOOKUP(ROUNDDOWN(A625/1000,0),[2]怪物武器挂载坐标辅助表!V:V,[2]怪物武器挂载坐标辅助表!Y:Y,"错误",0),";",_xlfn.XLOOKUP(MOD(A625,1000),[2]怪物武器挂载坐标辅助表!A:A,[2]怪物武器挂载坐标辅助表!D:D,"错误",0)+_xlfn.XLOOKUP(ROUNDDOWN(A625/1000,0),[2]怪物武器挂载坐标辅助表!V:V,[2]怪物武器挂载坐标辅助表!Z:Z,"错误",0),";",_xlfn.XLOOKUP(MOD(A625,1000),[2]怪物武器挂载坐标辅助表!A:A,[2]怪物武器挂载坐标辅助表!E:E,"错误",0),";",_xlfn.XLOOKUP(MOD(A625,1000),[2]怪物武器挂载坐标辅助表!A:A,[2]怪物武器挂载坐标辅助表!F:F,"错误",0)),"")</f>
        <v>-660;-277;9000;-25</v>
      </c>
      <c r="G625" s="1">
        <v>1</v>
      </c>
    </row>
    <row r="626" spans="1:7">
      <c r="A626" s="1" t="str">
        <f t="shared" si="31"/>
        <v>2033401</v>
      </c>
      <c r="B626" s="1" t="str">
        <f>CONCATENATE(_xlfn.XLOOKUP(D626,[1]怪物设计!$D$77:$D$136,[1]怪物设计!$U$77:$U$136),"-",E626)</f>
        <v>鸭子3-401</v>
      </c>
      <c r="D626" s="1">
        <f t="shared" si="32"/>
        <v>2033</v>
      </c>
      <c r="E626" s="1">
        <v>401</v>
      </c>
      <c r="F626" s="17" t="str">
        <f>IF(E626&gt;0,CONCATENATE(_xlfn.XLOOKUP(MOD(A626,1000),[2]怪物武器挂载坐标辅助表!A:A,[2]怪物武器挂载坐标辅助表!C:C,"错误",0)+_xlfn.XLOOKUP(ROUNDDOWN(A626/1000,0),[2]怪物武器挂载坐标辅助表!V:V,[2]怪物武器挂载坐标辅助表!Y:Y,"错误",0),";",_xlfn.XLOOKUP(MOD(A626,1000),[2]怪物武器挂载坐标辅助表!A:A,[2]怪物武器挂载坐标辅助表!D:D,"错误",0)+_xlfn.XLOOKUP(ROUNDDOWN(A626/1000,0),[2]怪物武器挂载坐标辅助表!V:V,[2]怪物武器挂载坐标辅助表!Z:Z,"错误",0),";",_xlfn.XLOOKUP(MOD(A626,1000),[2]怪物武器挂载坐标辅助表!A:A,[2]怪物武器挂载坐标辅助表!E:E,"错误",0),";",_xlfn.XLOOKUP(MOD(A626,1000),[2]怪物武器挂载坐标辅助表!A:A,[2]怪物武器挂载坐标辅助表!F:F,"错误",0)),"")</f>
        <v>-531;-259;10000;0</v>
      </c>
      <c r="G626" s="1">
        <v>1</v>
      </c>
    </row>
    <row r="627" spans="1:7">
      <c r="A627" s="1" t="str">
        <f t="shared" si="31"/>
        <v>2033402</v>
      </c>
      <c r="B627" s="1" t="str">
        <f>CONCATENATE(_xlfn.XLOOKUP(D627,[1]怪物设计!$D$77:$D$136,[1]怪物设计!$U$77:$U$136),"-",E627)</f>
        <v>鸭子3-402</v>
      </c>
      <c r="D627" s="1">
        <f t="shared" si="32"/>
        <v>2033</v>
      </c>
      <c r="E627" s="1">
        <v>402</v>
      </c>
      <c r="F627" s="17" t="str">
        <f>IF(E627&gt;0,CONCATENATE(_xlfn.XLOOKUP(MOD(A627,1000),[2]怪物武器挂载坐标辅助表!A:A,[2]怪物武器挂载坐标辅助表!C:C,"错误",0)+_xlfn.XLOOKUP(ROUNDDOWN(A627/1000,0),[2]怪物武器挂载坐标辅助表!V:V,[2]怪物武器挂载坐标辅助表!Y:Y,"错误",0),";",_xlfn.XLOOKUP(MOD(A627,1000),[2]怪物武器挂载坐标辅助表!A:A,[2]怪物武器挂载坐标辅助表!D:D,"错误",0)+_xlfn.XLOOKUP(ROUNDDOWN(A627/1000,0),[2]怪物武器挂载坐标辅助表!V:V,[2]怪物武器挂载坐标辅助表!Z:Z,"错误",0),";",_xlfn.XLOOKUP(MOD(A627,1000),[2]怪物武器挂载坐标辅助表!A:A,[2]怪物武器挂载坐标辅助表!E:E,"错误",0),";",_xlfn.XLOOKUP(MOD(A627,1000),[2]怪物武器挂载坐标辅助表!A:A,[2]怪物武器挂载坐标辅助表!F:F,"错误",0)),"")</f>
        <v>-537;-253;10000;0</v>
      </c>
      <c r="G627" s="1">
        <v>1</v>
      </c>
    </row>
    <row r="628" spans="1:7">
      <c r="A628" s="1" t="str">
        <f t="shared" si="31"/>
        <v>2033403</v>
      </c>
      <c r="B628" s="1" t="str">
        <f>CONCATENATE(_xlfn.XLOOKUP(D628,[1]怪物设计!$D$77:$D$136,[1]怪物设计!$U$77:$U$136),"-",E628)</f>
        <v>鸭子3-403</v>
      </c>
      <c r="D628" s="1">
        <f t="shared" si="32"/>
        <v>2033</v>
      </c>
      <c r="E628" s="1">
        <v>403</v>
      </c>
      <c r="F628" s="17" t="str">
        <f>IF(E628&gt;0,CONCATENATE(_xlfn.XLOOKUP(MOD(A628,1000),[2]怪物武器挂载坐标辅助表!A:A,[2]怪物武器挂载坐标辅助表!C:C,"错误",0)+_xlfn.XLOOKUP(ROUNDDOWN(A628/1000,0),[2]怪物武器挂载坐标辅助表!V:V,[2]怪物武器挂载坐标辅助表!Y:Y,"错误",0),";",_xlfn.XLOOKUP(MOD(A628,1000),[2]怪物武器挂载坐标辅助表!A:A,[2]怪物武器挂载坐标辅助表!D:D,"错误",0)+_xlfn.XLOOKUP(ROUNDDOWN(A628/1000,0),[2]怪物武器挂载坐标辅助表!V:V,[2]怪物武器挂载坐标辅助表!Z:Z,"错误",0),";",_xlfn.XLOOKUP(MOD(A628,1000),[2]怪物武器挂载坐标辅助表!A:A,[2]怪物武器挂载坐标辅助表!E:E,"错误",0),";",_xlfn.XLOOKUP(MOD(A628,1000),[2]怪物武器挂载坐标辅助表!A:A,[2]怪物武器挂载坐标辅助表!F:F,"错误",0)),"")</f>
        <v>-547;-246;10000;0</v>
      </c>
      <c r="G628" s="1">
        <v>1</v>
      </c>
    </row>
    <row r="629" spans="1:7">
      <c r="A629" s="1" t="str">
        <f t="shared" si="31"/>
        <v>2033404</v>
      </c>
      <c r="B629" s="1" t="str">
        <f>CONCATENATE(_xlfn.XLOOKUP(D629,[1]怪物设计!$D$77:$D$136,[1]怪物设计!$U$77:$U$136),"-",E629)</f>
        <v>鸭子3-404</v>
      </c>
      <c r="D629" s="1">
        <f t="shared" si="32"/>
        <v>2033</v>
      </c>
      <c r="E629" s="1">
        <v>404</v>
      </c>
      <c r="F629" s="17" t="str">
        <f>IF(E629&gt;0,CONCATENATE(_xlfn.XLOOKUP(MOD(A629,1000),[2]怪物武器挂载坐标辅助表!A:A,[2]怪物武器挂载坐标辅助表!C:C,"错误",0)+_xlfn.XLOOKUP(ROUNDDOWN(A629/1000,0),[2]怪物武器挂载坐标辅助表!V:V,[2]怪物武器挂载坐标辅助表!Y:Y,"错误",0),";",_xlfn.XLOOKUP(MOD(A629,1000),[2]怪物武器挂载坐标辅助表!A:A,[2]怪物武器挂载坐标辅助表!D:D,"错误",0)+_xlfn.XLOOKUP(ROUNDDOWN(A629/1000,0),[2]怪物武器挂载坐标辅助表!V:V,[2]怪物武器挂载坐标辅助表!Z:Z,"错误",0),";",_xlfn.XLOOKUP(MOD(A629,1000),[2]怪物武器挂载坐标辅助表!A:A,[2]怪物武器挂载坐标辅助表!E:E,"错误",0),";",_xlfn.XLOOKUP(MOD(A629,1000),[2]怪物武器挂载坐标辅助表!A:A,[2]怪物武器挂载坐标辅助表!F:F,"错误",0)),"")</f>
        <v>-757;-246;10000;0</v>
      </c>
      <c r="G629" s="1">
        <v>1</v>
      </c>
    </row>
    <row r="630" spans="1:7">
      <c r="A630" s="1" t="str">
        <f t="shared" si="31"/>
        <v>2033405</v>
      </c>
      <c r="B630" s="1" t="str">
        <f>CONCATENATE(_xlfn.XLOOKUP(D630,[1]怪物设计!$D$77:$D$136,[1]怪物设计!$U$77:$U$136),"-",E630)</f>
        <v>鸭子3-405</v>
      </c>
      <c r="D630" s="1">
        <f t="shared" si="32"/>
        <v>2033</v>
      </c>
      <c r="E630" s="1">
        <v>405</v>
      </c>
      <c r="F630" s="17" t="str">
        <f>IF(E630&gt;0,CONCATENATE(_xlfn.XLOOKUP(MOD(A630,1000),[2]怪物武器挂载坐标辅助表!A:A,[2]怪物武器挂载坐标辅助表!C:C,"错误",0)+_xlfn.XLOOKUP(ROUNDDOWN(A630/1000,0),[2]怪物武器挂载坐标辅助表!V:V,[2]怪物武器挂载坐标辅助表!Y:Y,"错误",0),";",_xlfn.XLOOKUP(MOD(A630,1000),[2]怪物武器挂载坐标辅助表!A:A,[2]怪物武器挂载坐标辅助表!D:D,"错误",0)+_xlfn.XLOOKUP(ROUNDDOWN(A630/1000,0),[2]怪物武器挂载坐标辅助表!V:V,[2]怪物武器挂载坐标辅助表!Z:Z,"错误",0),";",_xlfn.XLOOKUP(MOD(A630,1000),[2]怪物武器挂载坐标辅助表!A:A,[2]怪物武器挂载坐标辅助表!E:E,"错误",0),";",_xlfn.XLOOKUP(MOD(A630,1000),[2]怪物武器挂载坐标辅助表!A:A,[2]怪物武器挂载坐标辅助表!F:F,"错误",0)),"")</f>
        <v>-564;-248;10000;0</v>
      </c>
      <c r="G630" s="1">
        <v>1</v>
      </c>
    </row>
    <row r="631" spans="1:7">
      <c r="A631" s="1" t="str">
        <f t="shared" si="31"/>
        <v>2033406</v>
      </c>
      <c r="B631" s="1" t="str">
        <f>CONCATENATE(_xlfn.XLOOKUP(D631,[1]怪物设计!$D$77:$D$136,[1]怪物设计!$U$77:$U$136),"-",E631)</f>
        <v>鸭子3-406</v>
      </c>
      <c r="D631" s="1">
        <f t="shared" si="32"/>
        <v>2033</v>
      </c>
      <c r="E631" s="1">
        <v>406</v>
      </c>
      <c r="F631" s="17" t="str">
        <f>IF(E631&gt;0,CONCATENATE(_xlfn.XLOOKUP(MOD(A631,1000),[2]怪物武器挂载坐标辅助表!A:A,[2]怪物武器挂载坐标辅助表!C:C,"错误",0)+_xlfn.XLOOKUP(ROUNDDOWN(A631/1000,0),[2]怪物武器挂载坐标辅助表!V:V,[2]怪物武器挂载坐标辅助表!Y:Y,"错误",0),";",_xlfn.XLOOKUP(MOD(A631,1000),[2]怪物武器挂载坐标辅助表!A:A,[2]怪物武器挂载坐标辅助表!D:D,"错误",0)+_xlfn.XLOOKUP(ROUNDDOWN(A631/1000,0),[2]怪物武器挂载坐标辅助表!V:V,[2]怪物武器挂载坐标辅助表!Z:Z,"错误",0),";",_xlfn.XLOOKUP(MOD(A631,1000),[2]怪物武器挂载坐标辅助表!A:A,[2]怪物武器挂载坐标辅助表!E:E,"错误",0),";",_xlfn.XLOOKUP(MOD(A631,1000),[2]怪物武器挂载坐标辅助表!A:A,[2]怪物武器挂载坐标辅助表!F:F,"错误",0)),"")</f>
        <v>-621;-236;8000;30</v>
      </c>
      <c r="G631" s="1">
        <v>1</v>
      </c>
    </row>
    <row r="632" spans="1:7">
      <c r="A632" s="1" t="str">
        <f t="shared" si="31"/>
        <v>2033407</v>
      </c>
      <c r="B632" s="1" t="str">
        <f>CONCATENATE(_xlfn.XLOOKUP(D632,[1]怪物设计!$D$77:$D$136,[1]怪物设计!$U$77:$U$136),"-",E632)</f>
        <v>鸭子3-407</v>
      </c>
      <c r="D632" s="1">
        <f t="shared" si="32"/>
        <v>2033</v>
      </c>
      <c r="E632" s="1">
        <v>407</v>
      </c>
      <c r="F632" s="17" t="str">
        <f>IF(E632&gt;0,CONCATENATE(_xlfn.XLOOKUP(MOD(A632,1000),[2]怪物武器挂载坐标辅助表!A:A,[2]怪物武器挂载坐标辅助表!C:C,"错误",0)+_xlfn.XLOOKUP(ROUNDDOWN(A632/1000,0),[2]怪物武器挂载坐标辅助表!V:V,[2]怪物武器挂载坐标辅助表!Y:Y,"错误",0),";",_xlfn.XLOOKUP(MOD(A632,1000),[2]怪物武器挂载坐标辅助表!A:A,[2]怪物武器挂载坐标辅助表!D:D,"错误",0)+_xlfn.XLOOKUP(ROUNDDOWN(A632/1000,0),[2]怪物武器挂载坐标辅助表!V:V,[2]怪物武器挂载坐标辅助表!Z:Z,"错误",0),";",_xlfn.XLOOKUP(MOD(A632,1000),[2]怪物武器挂载坐标辅助表!A:A,[2]怪物武器挂载坐标辅助表!E:E,"错误",0),";",_xlfn.XLOOKUP(MOD(A632,1000),[2]怪物武器挂载坐标辅助表!A:A,[2]怪物武器挂载坐标辅助表!F:F,"错误",0)),"")</f>
        <v>-525;-196;10000;-5</v>
      </c>
      <c r="G632" s="1">
        <v>1</v>
      </c>
    </row>
    <row r="633" spans="1:7">
      <c r="A633" s="1" t="str">
        <f t="shared" si="31"/>
        <v>2033408</v>
      </c>
      <c r="B633" s="1" t="str">
        <f>CONCATENATE(_xlfn.XLOOKUP(D633,[1]怪物设计!$D$77:$D$136,[1]怪物设计!$U$77:$U$136),"-",E633)</f>
        <v>鸭子3-408</v>
      </c>
      <c r="D633" s="1">
        <f t="shared" si="32"/>
        <v>2033</v>
      </c>
      <c r="E633" s="1">
        <v>408</v>
      </c>
      <c r="F633" s="17" t="str">
        <f>IF(E633&gt;0,CONCATENATE(_xlfn.XLOOKUP(MOD(A633,1000),[2]怪物武器挂载坐标辅助表!A:A,[2]怪物武器挂载坐标辅助表!C:C,"错误",0)+_xlfn.XLOOKUP(ROUNDDOWN(A633/1000,0),[2]怪物武器挂载坐标辅助表!V:V,[2]怪物武器挂载坐标辅助表!Y:Y,"错误",0),";",_xlfn.XLOOKUP(MOD(A633,1000),[2]怪物武器挂载坐标辅助表!A:A,[2]怪物武器挂载坐标辅助表!D:D,"错误",0)+_xlfn.XLOOKUP(ROUNDDOWN(A633/1000,0),[2]怪物武器挂载坐标辅助表!V:V,[2]怪物武器挂载坐标辅助表!Z:Z,"错误",0),";",_xlfn.XLOOKUP(MOD(A633,1000),[2]怪物武器挂载坐标辅助表!A:A,[2]怪物武器挂载坐标辅助表!E:E,"错误",0),";",_xlfn.XLOOKUP(MOD(A633,1000),[2]怪物武器挂载坐标辅助表!A:A,[2]怪物武器挂载坐标辅助表!F:F,"错误",0)),"")</f>
        <v>-432;-319;11000;-15</v>
      </c>
      <c r="G633" s="1">
        <v>1</v>
      </c>
    </row>
    <row r="634" spans="1:7">
      <c r="A634" s="1" t="str">
        <f t="shared" si="31"/>
        <v>2033409</v>
      </c>
      <c r="B634" s="1" t="str">
        <f>CONCATENATE(_xlfn.XLOOKUP(D634,[1]怪物设计!$D$77:$D$136,[1]怪物设计!$U$77:$U$136),"-",E634)</f>
        <v>鸭子3-409</v>
      </c>
      <c r="D634" s="1">
        <f t="shared" si="32"/>
        <v>2033</v>
      </c>
      <c r="E634" s="1">
        <v>409</v>
      </c>
      <c r="F634" s="17" t="str">
        <f>IF(E634&gt;0,CONCATENATE(_xlfn.XLOOKUP(MOD(A634,1000),[2]怪物武器挂载坐标辅助表!A:A,[2]怪物武器挂载坐标辅助表!C:C,"错误",0)+_xlfn.XLOOKUP(ROUNDDOWN(A634/1000,0),[2]怪物武器挂载坐标辅助表!V:V,[2]怪物武器挂载坐标辅助表!Y:Y,"错误",0),";",_xlfn.XLOOKUP(MOD(A634,1000),[2]怪物武器挂载坐标辅助表!A:A,[2]怪物武器挂载坐标辅助表!D:D,"错误",0)+_xlfn.XLOOKUP(ROUNDDOWN(A634/1000,0),[2]怪物武器挂载坐标辅助表!V:V,[2]怪物武器挂载坐标辅助表!Z:Z,"错误",0),";",_xlfn.XLOOKUP(MOD(A634,1000),[2]怪物武器挂载坐标辅助表!A:A,[2]怪物武器挂载坐标辅助表!E:E,"错误",0),";",_xlfn.XLOOKUP(MOD(A634,1000),[2]怪物武器挂载坐标辅助表!A:A,[2]怪物武器挂载坐标辅助表!F:F,"错误",0)),"")</f>
        <v>-636;-168;7500;-15</v>
      </c>
      <c r="G634" s="1">
        <v>1</v>
      </c>
    </row>
    <row r="635" spans="1:7">
      <c r="A635" s="1" t="str">
        <f t="shared" si="31"/>
        <v>2033501</v>
      </c>
      <c r="B635" s="1" t="str">
        <f>CONCATENATE(_xlfn.XLOOKUP(D635,[1]怪物设计!$D$77:$D$136,[1]怪物设计!$U$77:$U$136),"-",E635)</f>
        <v>鸭子3-501</v>
      </c>
      <c r="D635" s="1">
        <f t="shared" si="32"/>
        <v>2033</v>
      </c>
      <c r="E635" s="1">
        <v>501</v>
      </c>
      <c r="F635" s="17" t="str">
        <f>IF(E635&gt;0,CONCATENATE(_xlfn.XLOOKUP(MOD(A635,1000),[2]怪物武器挂载坐标辅助表!A:A,[2]怪物武器挂载坐标辅助表!C:C,"错误",0)+_xlfn.XLOOKUP(ROUNDDOWN(A635/1000,0),[2]怪物武器挂载坐标辅助表!V:V,[2]怪物武器挂载坐标辅助表!Y:Y,"错误",0),";",_xlfn.XLOOKUP(MOD(A635,1000),[2]怪物武器挂载坐标辅助表!A:A,[2]怪物武器挂载坐标辅助表!D:D,"错误",0)+_xlfn.XLOOKUP(ROUNDDOWN(A635/1000,0),[2]怪物武器挂载坐标辅助表!V:V,[2]怪物武器挂载坐标辅助表!Z:Z,"错误",0),";",_xlfn.XLOOKUP(MOD(A635,1000),[2]怪物武器挂载坐标辅助表!A:A,[2]怪物武器挂载坐标辅助表!E:E,"错误",0),";",_xlfn.XLOOKUP(MOD(A635,1000),[2]怪物武器挂载坐标辅助表!A:A,[2]怪物武器挂载坐标辅助表!F:F,"错误",0)),"")</f>
        <v>-611;-51;11000;45</v>
      </c>
      <c r="G635" s="1">
        <v>1</v>
      </c>
    </row>
    <row r="636" spans="1:7">
      <c r="A636" s="1" t="str">
        <f t="shared" si="31"/>
        <v>2033502</v>
      </c>
      <c r="B636" s="1" t="str">
        <f>CONCATENATE(_xlfn.XLOOKUP(D636,[1]怪物设计!$D$77:$D$136,[1]怪物设计!$U$77:$U$136),"-",E636)</f>
        <v>鸭子3-502</v>
      </c>
      <c r="D636" s="1">
        <f t="shared" si="32"/>
        <v>2033</v>
      </c>
      <c r="E636" s="1">
        <v>502</v>
      </c>
      <c r="F636" s="17" t="str">
        <f>IF(E636&gt;0,CONCATENATE(_xlfn.XLOOKUP(MOD(A636,1000),[2]怪物武器挂载坐标辅助表!A:A,[2]怪物武器挂载坐标辅助表!C:C,"错误",0)+_xlfn.XLOOKUP(ROUNDDOWN(A636/1000,0),[2]怪物武器挂载坐标辅助表!V:V,[2]怪物武器挂载坐标辅助表!Y:Y,"错误",0),";",_xlfn.XLOOKUP(MOD(A636,1000),[2]怪物武器挂载坐标辅助表!A:A,[2]怪物武器挂载坐标辅助表!D:D,"错误",0)+_xlfn.XLOOKUP(ROUNDDOWN(A636/1000,0),[2]怪物武器挂载坐标辅助表!V:V,[2]怪物武器挂载坐标辅助表!Z:Z,"错误",0),";",_xlfn.XLOOKUP(MOD(A636,1000),[2]怪物武器挂载坐标辅助表!A:A,[2]怪物武器挂载坐标辅助表!E:E,"错误",0),";",_xlfn.XLOOKUP(MOD(A636,1000),[2]怪物武器挂载坐标辅助表!A:A,[2]怪物武器挂载坐标辅助表!F:F,"错误",0)),"")</f>
        <v>-631;-168;8500;0</v>
      </c>
      <c r="G636" s="1">
        <v>1</v>
      </c>
    </row>
    <row r="637" spans="1:7">
      <c r="A637" s="1" t="str">
        <f t="shared" si="31"/>
        <v>2033503</v>
      </c>
      <c r="B637" s="1" t="str">
        <f>CONCATENATE(_xlfn.XLOOKUP(D637,[1]怪物设计!$D$77:$D$136,[1]怪物设计!$U$77:$U$136),"-",E637)</f>
        <v>鸭子3-503</v>
      </c>
      <c r="D637" s="1">
        <f t="shared" si="32"/>
        <v>2033</v>
      </c>
      <c r="E637" s="1">
        <v>503</v>
      </c>
      <c r="F637" s="17" t="str">
        <f>IF(E637&gt;0,CONCATENATE(_xlfn.XLOOKUP(MOD(A637,1000),[2]怪物武器挂载坐标辅助表!A:A,[2]怪物武器挂载坐标辅助表!C:C,"错误",0)+_xlfn.XLOOKUP(ROUNDDOWN(A637/1000,0),[2]怪物武器挂载坐标辅助表!V:V,[2]怪物武器挂载坐标辅助表!Y:Y,"错误",0),";",_xlfn.XLOOKUP(MOD(A637,1000),[2]怪物武器挂载坐标辅助表!A:A,[2]怪物武器挂载坐标辅助表!D:D,"错误",0)+_xlfn.XLOOKUP(ROUNDDOWN(A637/1000,0),[2]怪物武器挂载坐标辅助表!V:V,[2]怪物武器挂载坐标辅助表!Z:Z,"错误",0),";",_xlfn.XLOOKUP(MOD(A637,1000),[2]怪物武器挂载坐标辅助表!A:A,[2]怪物武器挂载坐标辅助表!E:E,"错误",0),";",_xlfn.XLOOKUP(MOD(A637,1000),[2]怪物武器挂载坐标辅助表!A:A,[2]怪物武器挂载坐标辅助表!F:F,"错误",0)),"")</f>
        <v>-703;-219;10000;-15</v>
      </c>
      <c r="G637" s="1">
        <v>1</v>
      </c>
    </row>
    <row r="638" spans="1:7">
      <c r="A638" s="1" t="str">
        <f t="shared" si="31"/>
        <v>2033504</v>
      </c>
      <c r="B638" s="1" t="str">
        <f>CONCATENATE(_xlfn.XLOOKUP(D638,[1]怪物设计!$D$77:$D$136,[1]怪物设计!$U$77:$U$136),"-",E638)</f>
        <v>鸭子3-504</v>
      </c>
      <c r="D638" s="1">
        <f t="shared" si="32"/>
        <v>2033</v>
      </c>
      <c r="E638" s="1">
        <v>504</v>
      </c>
      <c r="F638" s="17" t="str">
        <f>IF(E638&gt;0,CONCATENATE(_xlfn.XLOOKUP(MOD(A638,1000),[2]怪物武器挂载坐标辅助表!A:A,[2]怪物武器挂载坐标辅助表!C:C,"错误",0)+_xlfn.XLOOKUP(ROUNDDOWN(A638/1000,0),[2]怪物武器挂载坐标辅助表!V:V,[2]怪物武器挂载坐标辅助表!Y:Y,"错误",0),";",_xlfn.XLOOKUP(MOD(A638,1000),[2]怪物武器挂载坐标辅助表!A:A,[2]怪物武器挂载坐标辅助表!D:D,"错误",0)+_xlfn.XLOOKUP(ROUNDDOWN(A638/1000,0),[2]怪物武器挂载坐标辅助表!V:V,[2]怪物武器挂载坐标辅助表!Z:Z,"错误",0),";",_xlfn.XLOOKUP(MOD(A638,1000),[2]怪物武器挂载坐标辅助表!A:A,[2]怪物武器挂载坐标辅助表!E:E,"错误",0),";",_xlfn.XLOOKUP(MOD(A638,1000),[2]怪物武器挂载坐标辅助表!A:A,[2]怪物武器挂载坐标辅助表!F:F,"错误",0)),"")</f>
        <v>-595;-263;9000;-10</v>
      </c>
      <c r="G638" s="1">
        <v>1</v>
      </c>
    </row>
    <row r="639" spans="1:7">
      <c r="A639" s="1" t="str">
        <f t="shared" si="31"/>
        <v>2033505</v>
      </c>
      <c r="B639" s="1" t="str">
        <f>CONCATENATE(_xlfn.XLOOKUP(D639,[1]怪物设计!$D$77:$D$136,[1]怪物设计!$U$77:$U$136),"-",E639)</f>
        <v>鸭子3-505</v>
      </c>
      <c r="D639" s="1">
        <f t="shared" si="32"/>
        <v>2033</v>
      </c>
      <c r="E639" s="1">
        <v>505</v>
      </c>
      <c r="F639" s="17" t="str">
        <f>IF(E639&gt;0,CONCATENATE(_xlfn.XLOOKUP(MOD(A639,1000),[2]怪物武器挂载坐标辅助表!A:A,[2]怪物武器挂载坐标辅助表!C:C,"错误",0)+_xlfn.XLOOKUP(ROUNDDOWN(A639/1000,0),[2]怪物武器挂载坐标辅助表!V:V,[2]怪物武器挂载坐标辅助表!Y:Y,"错误",0),";",_xlfn.XLOOKUP(MOD(A639,1000),[2]怪物武器挂载坐标辅助表!A:A,[2]怪物武器挂载坐标辅助表!D:D,"错误",0)+_xlfn.XLOOKUP(ROUNDDOWN(A639/1000,0),[2]怪物武器挂载坐标辅助表!V:V,[2]怪物武器挂载坐标辅助表!Z:Z,"错误",0),";",_xlfn.XLOOKUP(MOD(A639,1000),[2]怪物武器挂载坐标辅助表!A:A,[2]怪物武器挂载坐标辅助表!E:E,"错误",0),";",_xlfn.XLOOKUP(MOD(A639,1000),[2]怪物武器挂载坐标辅助表!A:A,[2]怪物武器挂载坐标辅助表!F:F,"错误",0)),"")</f>
        <v>-702;-267;10000;-5</v>
      </c>
      <c r="G639" s="1">
        <v>1</v>
      </c>
    </row>
    <row r="640" spans="1:7">
      <c r="A640" s="1" t="str">
        <f t="shared" si="31"/>
        <v>2033506</v>
      </c>
      <c r="B640" s="1" t="str">
        <f>CONCATENATE(_xlfn.XLOOKUP(D640,[1]怪物设计!$D$77:$D$136,[1]怪物设计!$U$77:$U$136),"-",E640)</f>
        <v>鸭子3-506</v>
      </c>
      <c r="D640" s="1">
        <f t="shared" si="32"/>
        <v>2033</v>
      </c>
      <c r="E640" s="1">
        <v>506</v>
      </c>
      <c r="F640" s="17" t="str">
        <f>IF(E640&gt;0,CONCATENATE(_xlfn.XLOOKUP(MOD(A640,1000),[2]怪物武器挂载坐标辅助表!A:A,[2]怪物武器挂载坐标辅助表!C:C,"错误",0)+_xlfn.XLOOKUP(ROUNDDOWN(A640/1000,0),[2]怪物武器挂载坐标辅助表!V:V,[2]怪物武器挂载坐标辅助表!Y:Y,"错误",0),";",_xlfn.XLOOKUP(MOD(A640,1000),[2]怪物武器挂载坐标辅助表!A:A,[2]怪物武器挂载坐标辅助表!D:D,"错误",0)+_xlfn.XLOOKUP(ROUNDDOWN(A640/1000,0),[2]怪物武器挂载坐标辅助表!V:V,[2]怪物武器挂载坐标辅助表!Z:Z,"错误",0),";",_xlfn.XLOOKUP(MOD(A640,1000),[2]怪物武器挂载坐标辅助表!A:A,[2]怪物武器挂载坐标辅助表!E:E,"错误",0),";",_xlfn.XLOOKUP(MOD(A640,1000),[2]怪物武器挂载坐标辅助表!A:A,[2]怪物武器挂载坐标辅助表!F:F,"错误",0)),"")</f>
        <v>-436;-213;8000;0</v>
      </c>
      <c r="G640" s="1">
        <v>1</v>
      </c>
    </row>
    <row r="641" spans="1:7">
      <c r="A641" s="1" t="str">
        <f>CONCATENATE(D641,E641)</f>
        <v>2033507</v>
      </c>
      <c r="B641" s="1" t="str">
        <f>CONCATENATE(_xlfn.XLOOKUP(D641,[1]怪物设计!$D$77:$D$136,[1]怪物设计!$U$77:$U$136),"-",E641)</f>
        <v>鸭子3-507</v>
      </c>
      <c r="D641" s="1">
        <f t="shared" si="32"/>
        <v>2033</v>
      </c>
      <c r="E641" s="1">
        <v>507</v>
      </c>
      <c r="F641" s="17" t="str">
        <f>IF(E641&gt;0,CONCATENATE(_xlfn.XLOOKUP(MOD(A641,1000),[2]怪物武器挂载坐标辅助表!A:A,[2]怪物武器挂载坐标辅助表!C:C,"错误",0)+_xlfn.XLOOKUP(ROUNDDOWN(A641/1000,0),[2]怪物武器挂载坐标辅助表!V:V,[2]怪物武器挂载坐标辅助表!Y:Y,"错误",0),";",_xlfn.XLOOKUP(MOD(A641,1000),[2]怪物武器挂载坐标辅助表!A:A,[2]怪物武器挂载坐标辅助表!D:D,"错误",0)+_xlfn.XLOOKUP(ROUNDDOWN(A641/1000,0),[2]怪物武器挂载坐标辅助表!V:V,[2]怪物武器挂载坐标辅助表!Z:Z,"错误",0),";",_xlfn.XLOOKUP(MOD(A641,1000),[2]怪物武器挂载坐标辅助表!A:A,[2]怪物武器挂载坐标辅助表!E:E,"错误",0),";",_xlfn.XLOOKUP(MOD(A641,1000),[2]怪物武器挂载坐标辅助表!A:A,[2]怪物武器挂载坐标辅助表!F:F,"错误",0)),"")</f>
        <v>-536;-232;10000;5</v>
      </c>
      <c r="G641" s="1">
        <v>1</v>
      </c>
    </row>
    <row r="642" spans="1:7">
      <c r="A642" s="1" t="str">
        <f t="shared" ref="A642:A705" si="33">CONCATENATE(D642,E642)</f>
        <v>4011101</v>
      </c>
      <c r="B642" s="1" t="str">
        <f>CONCATENATE(_xlfn.XLOOKUP(D642,[1]怪物设计!$D$77:$D$136,[1]怪物设计!$U$77:$U$136),"-",E642)</f>
        <v>孔雀1-101</v>
      </c>
      <c r="D642" s="1">
        <v>4011</v>
      </c>
      <c r="E642" s="1">
        <v>101</v>
      </c>
      <c r="F642" s="17" t="str">
        <f>IF(E642&gt;0,CONCATENATE(_xlfn.XLOOKUP(MOD(A642,1000),[2]怪物武器挂载坐标辅助表!A:A,[2]怪物武器挂载坐标辅助表!C:C,"错误",0)+_xlfn.XLOOKUP(ROUNDDOWN(A642/1000,0),[2]怪物武器挂载坐标辅助表!V:V,[2]怪物武器挂载坐标辅助表!Y:Y,"错误",0),";",_xlfn.XLOOKUP(MOD(A642,1000),[2]怪物武器挂载坐标辅助表!A:A,[2]怪物武器挂载坐标辅助表!D:D,"错误",0)+_xlfn.XLOOKUP(ROUNDDOWN(A642/1000,0),[2]怪物武器挂载坐标辅助表!V:V,[2]怪物武器挂载坐标辅助表!Z:Z,"错误",0),";",_xlfn.XLOOKUP(MOD(A642,1000),[2]怪物武器挂载坐标辅助表!A:A,[2]怪物武器挂载坐标辅助表!E:E,"错误",0),";",_xlfn.XLOOKUP(MOD(A642,1000),[2]怪物武器挂载坐标辅助表!A:A,[2]怪物武器挂载坐标辅助表!F:F,"错误",0)),"")</f>
        <v>-687;-164;11000;0</v>
      </c>
      <c r="G642" s="1">
        <v>1</v>
      </c>
    </row>
    <row r="643" spans="1:7">
      <c r="A643" s="1" t="str">
        <f t="shared" si="33"/>
        <v>4011102</v>
      </c>
      <c r="B643" s="1" t="str">
        <f>CONCATENATE(_xlfn.XLOOKUP(D643,[1]怪物设计!$D$77:$D$136,[1]怪物设计!$U$77:$U$136),"-",E643)</f>
        <v>孔雀1-102</v>
      </c>
      <c r="D643" s="1">
        <f t="shared" ref="D643:D675" si="34">D642</f>
        <v>4011</v>
      </c>
      <c r="E643" s="1">
        <v>102</v>
      </c>
      <c r="F643" s="17" t="str">
        <f>IF(E643&gt;0,CONCATENATE(_xlfn.XLOOKUP(MOD(A643,1000),[2]怪物武器挂载坐标辅助表!A:A,[2]怪物武器挂载坐标辅助表!C:C,"错误",0)+_xlfn.XLOOKUP(ROUNDDOWN(A643/1000,0),[2]怪物武器挂载坐标辅助表!V:V,[2]怪物武器挂载坐标辅助表!Y:Y,"错误",0),";",_xlfn.XLOOKUP(MOD(A643,1000),[2]怪物武器挂载坐标辅助表!A:A,[2]怪物武器挂载坐标辅助表!D:D,"错误",0)+_xlfn.XLOOKUP(ROUNDDOWN(A643/1000,0),[2]怪物武器挂载坐标辅助表!V:V,[2]怪物武器挂载坐标辅助表!Z:Z,"错误",0),";",_xlfn.XLOOKUP(MOD(A643,1000),[2]怪物武器挂载坐标辅助表!A:A,[2]怪物武器挂载坐标辅助表!E:E,"错误",0),";",_xlfn.XLOOKUP(MOD(A643,1000),[2]怪物武器挂载坐标辅助表!A:A,[2]怪物武器挂载坐标辅助表!F:F,"错误",0)),"")</f>
        <v>-550;-179;11000;-10</v>
      </c>
      <c r="G643" s="1">
        <v>1</v>
      </c>
    </row>
    <row r="644" spans="1:7">
      <c r="A644" s="1" t="str">
        <f t="shared" si="33"/>
        <v>4011103</v>
      </c>
      <c r="B644" s="1" t="str">
        <f>CONCATENATE(_xlfn.XLOOKUP(D644,[1]怪物设计!$D$77:$D$136,[1]怪物设计!$U$77:$U$136),"-",E644)</f>
        <v>孔雀1-103</v>
      </c>
      <c r="D644" s="1">
        <f t="shared" si="34"/>
        <v>4011</v>
      </c>
      <c r="E644" s="1">
        <v>103</v>
      </c>
      <c r="F644" s="17" t="str">
        <f>IF(E644&gt;0,CONCATENATE(_xlfn.XLOOKUP(MOD(A644,1000),[2]怪物武器挂载坐标辅助表!A:A,[2]怪物武器挂载坐标辅助表!C:C,"错误",0)+_xlfn.XLOOKUP(ROUNDDOWN(A644/1000,0),[2]怪物武器挂载坐标辅助表!V:V,[2]怪物武器挂载坐标辅助表!Y:Y,"错误",0),";",_xlfn.XLOOKUP(MOD(A644,1000),[2]怪物武器挂载坐标辅助表!A:A,[2]怪物武器挂载坐标辅助表!D:D,"错误",0)+_xlfn.XLOOKUP(ROUNDDOWN(A644/1000,0),[2]怪物武器挂载坐标辅助表!V:V,[2]怪物武器挂载坐标辅助表!Z:Z,"错误",0),";",_xlfn.XLOOKUP(MOD(A644,1000),[2]怪物武器挂载坐标辅助表!A:A,[2]怪物武器挂载坐标辅助表!E:E,"错误",0),";",_xlfn.XLOOKUP(MOD(A644,1000),[2]怪物武器挂载坐标辅助表!A:A,[2]怪物武器挂载坐标辅助表!F:F,"错误",0)),"")</f>
        <v>-747;-266;10000;-10</v>
      </c>
      <c r="G644" s="1">
        <v>1</v>
      </c>
    </row>
    <row r="645" spans="1:7">
      <c r="A645" s="1" t="str">
        <f t="shared" si="33"/>
        <v>4011104</v>
      </c>
      <c r="B645" s="1" t="str">
        <f>CONCATENATE(_xlfn.XLOOKUP(D645,[1]怪物设计!$D$77:$D$136,[1]怪物设计!$U$77:$U$136),"-",E645)</f>
        <v>孔雀1-104</v>
      </c>
      <c r="D645" s="1">
        <f t="shared" si="34"/>
        <v>4011</v>
      </c>
      <c r="E645" s="1">
        <v>104</v>
      </c>
      <c r="F645" s="17" t="str">
        <f>IF(E645&gt;0,CONCATENATE(_xlfn.XLOOKUP(MOD(A645,1000),[2]怪物武器挂载坐标辅助表!A:A,[2]怪物武器挂载坐标辅助表!C:C,"错误",0)+_xlfn.XLOOKUP(ROUNDDOWN(A645/1000,0),[2]怪物武器挂载坐标辅助表!V:V,[2]怪物武器挂载坐标辅助表!Y:Y,"错误",0),";",_xlfn.XLOOKUP(MOD(A645,1000),[2]怪物武器挂载坐标辅助表!A:A,[2]怪物武器挂载坐标辅助表!D:D,"错误",0)+_xlfn.XLOOKUP(ROUNDDOWN(A645/1000,0),[2]怪物武器挂载坐标辅助表!V:V,[2]怪物武器挂载坐标辅助表!Z:Z,"错误",0),";",_xlfn.XLOOKUP(MOD(A645,1000),[2]怪物武器挂载坐标辅助表!A:A,[2]怪物武器挂载坐标辅助表!E:E,"错误",0),";",_xlfn.XLOOKUP(MOD(A645,1000),[2]怪物武器挂载坐标辅助表!A:A,[2]怪物武器挂载坐标辅助表!F:F,"错误",0)),"")</f>
        <v>-691;-167;11000;0</v>
      </c>
      <c r="G645" s="1">
        <v>1</v>
      </c>
    </row>
    <row r="646" spans="1:7">
      <c r="A646" s="1" t="str">
        <f t="shared" si="33"/>
        <v>4011105</v>
      </c>
      <c r="B646" s="1" t="str">
        <f>CONCATENATE(_xlfn.XLOOKUP(D646,[1]怪物设计!$D$77:$D$136,[1]怪物设计!$U$77:$U$136),"-",E646)</f>
        <v>孔雀1-105</v>
      </c>
      <c r="D646" s="1">
        <f t="shared" si="34"/>
        <v>4011</v>
      </c>
      <c r="E646" s="1">
        <v>105</v>
      </c>
      <c r="F646" s="17" t="str">
        <f>IF(E646&gt;0,CONCATENATE(_xlfn.XLOOKUP(MOD(A646,1000),[2]怪物武器挂载坐标辅助表!A:A,[2]怪物武器挂载坐标辅助表!C:C,"错误",0)+_xlfn.XLOOKUP(ROUNDDOWN(A646/1000,0),[2]怪物武器挂载坐标辅助表!V:V,[2]怪物武器挂载坐标辅助表!Y:Y,"错误",0),";",_xlfn.XLOOKUP(MOD(A646,1000),[2]怪物武器挂载坐标辅助表!A:A,[2]怪物武器挂载坐标辅助表!D:D,"错误",0)+_xlfn.XLOOKUP(ROUNDDOWN(A646/1000,0),[2]怪物武器挂载坐标辅助表!V:V,[2]怪物武器挂载坐标辅助表!Z:Z,"错误",0),";",_xlfn.XLOOKUP(MOD(A646,1000),[2]怪物武器挂载坐标辅助表!A:A,[2]怪物武器挂载坐标辅助表!E:E,"错误",0),";",_xlfn.XLOOKUP(MOD(A646,1000),[2]怪物武器挂载坐标辅助表!A:A,[2]怪物武器挂载坐标辅助表!F:F,"错误",0)),"")</f>
        <v>-592;-196;10000;0</v>
      </c>
      <c r="G646" s="1">
        <v>1</v>
      </c>
    </row>
    <row r="647" spans="1:7">
      <c r="A647" s="1" t="str">
        <f t="shared" si="33"/>
        <v>4011106</v>
      </c>
      <c r="B647" s="1" t="str">
        <f>CONCATENATE(_xlfn.XLOOKUP(D647,[1]怪物设计!$D$77:$D$136,[1]怪物设计!$U$77:$U$136),"-",E647)</f>
        <v>孔雀1-106</v>
      </c>
      <c r="D647" s="1">
        <f t="shared" si="34"/>
        <v>4011</v>
      </c>
      <c r="E647" s="1">
        <v>106</v>
      </c>
      <c r="F647" s="17" t="str">
        <f>IF(E647&gt;0,CONCATENATE(_xlfn.XLOOKUP(MOD(A647,1000),[2]怪物武器挂载坐标辅助表!A:A,[2]怪物武器挂载坐标辅助表!C:C,"错误",0)+_xlfn.XLOOKUP(ROUNDDOWN(A647/1000,0),[2]怪物武器挂载坐标辅助表!V:V,[2]怪物武器挂载坐标辅助表!Y:Y,"错误",0),";",_xlfn.XLOOKUP(MOD(A647,1000),[2]怪物武器挂载坐标辅助表!A:A,[2]怪物武器挂载坐标辅助表!D:D,"错误",0)+_xlfn.XLOOKUP(ROUNDDOWN(A647/1000,0),[2]怪物武器挂载坐标辅助表!V:V,[2]怪物武器挂载坐标辅助表!Z:Z,"错误",0),";",_xlfn.XLOOKUP(MOD(A647,1000),[2]怪物武器挂载坐标辅助表!A:A,[2]怪物武器挂载坐标辅助表!E:E,"错误",0),";",_xlfn.XLOOKUP(MOD(A647,1000),[2]怪物武器挂载坐标辅助表!A:A,[2]怪物武器挂载坐标辅助表!F:F,"错误",0)),"")</f>
        <v>-725;-213;8000;0</v>
      </c>
      <c r="G647" s="1">
        <v>1</v>
      </c>
    </row>
    <row r="648" spans="1:7">
      <c r="A648" s="1" t="str">
        <f t="shared" si="33"/>
        <v>4011201</v>
      </c>
      <c r="B648" s="1" t="str">
        <f>CONCATENATE(_xlfn.XLOOKUP(D648,[1]怪物设计!$D$77:$D$136,[1]怪物设计!$U$77:$U$136),"-",E648)</f>
        <v>孔雀1-201</v>
      </c>
      <c r="D648" s="1">
        <f t="shared" si="34"/>
        <v>4011</v>
      </c>
      <c r="E648" s="1">
        <v>201</v>
      </c>
      <c r="F648" s="17" t="str">
        <f>IF(E648&gt;0,CONCATENATE(_xlfn.XLOOKUP(MOD(A648,1000),[2]怪物武器挂载坐标辅助表!A:A,[2]怪物武器挂载坐标辅助表!C:C,"错误",0)+_xlfn.XLOOKUP(ROUNDDOWN(A648/1000,0),[2]怪物武器挂载坐标辅助表!V:V,[2]怪物武器挂载坐标辅助表!Y:Y,"错误",0),";",_xlfn.XLOOKUP(MOD(A648,1000),[2]怪物武器挂载坐标辅助表!A:A,[2]怪物武器挂载坐标辅助表!D:D,"错误",0)+_xlfn.XLOOKUP(ROUNDDOWN(A648/1000,0),[2]怪物武器挂载坐标辅助表!V:V,[2]怪物武器挂载坐标辅助表!Z:Z,"错误",0),";",_xlfn.XLOOKUP(MOD(A648,1000),[2]怪物武器挂载坐标辅助表!A:A,[2]怪物武器挂载坐标辅助表!E:E,"错误",0),";",_xlfn.XLOOKUP(MOD(A648,1000),[2]怪物武器挂载坐标辅助表!A:A,[2]怪物武器挂载坐标辅助表!F:F,"错误",0)),"")</f>
        <v>-523;-120;10000;-25</v>
      </c>
      <c r="G648" s="1">
        <v>1</v>
      </c>
    </row>
    <row r="649" spans="1:7">
      <c r="A649" s="1" t="str">
        <f t="shared" si="33"/>
        <v>4011202</v>
      </c>
      <c r="B649" s="1" t="str">
        <f>CONCATENATE(_xlfn.XLOOKUP(D649,[1]怪物设计!$D$77:$D$136,[1]怪物设计!$U$77:$U$136),"-",E649)</f>
        <v>孔雀1-202</v>
      </c>
      <c r="D649" s="1">
        <f t="shared" si="34"/>
        <v>4011</v>
      </c>
      <c r="E649" s="1">
        <v>202</v>
      </c>
      <c r="F649" s="17" t="str">
        <f>IF(E649&gt;0,CONCATENATE(_xlfn.XLOOKUP(MOD(A649,1000),[2]怪物武器挂载坐标辅助表!A:A,[2]怪物武器挂载坐标辅助表!C:C,"错误",0)+_xlfn.XLOOKUP(ROUNDDOWN(A649/1000,0),[2]怪物武器挂载坐标辅助表!V:V,[2]怪物武器挂载坐标辅助表!Y:Y,"错误",0),";",_xlfn.XLOOKUP(MOD(A649,1000),[2]怪物武器挂载坐标辅助表!A:A,[2]怪物武器挂载坐标辅助表!D:D,"错误",0)+_xlfn.XLOOKUP(ROUNDDOWN(A649/1000,0),[2]怪物武器挂载坐标辅助表!V:V,[2]怪物武器挂载坐标辅助表!Z:Z,"错误",0),";",_xlfn.XLOOKUP(MOD(A649,1000),[2]怪物武器挂载坐标辅助表!A:A,[2]怪物武器挂载坐标辅助表!E:E,"错误",0),";",_xlfn.XLOOKUP(MOD(A649,1000),[2]怪物武器挂载坐标辅助表!A:A,[2]怪物武器挂载坐标辅助表!F:F,"错误",0)),"")</f>
        <v>-492;-185;10000;0</v>
      </c>
      <c r="G649" s="1">
        <v>1</v>
      </c>
    </row>
    <row r="650" spans="1:7">
      <c r="A650" s="1" t="str">
        <f t="shared" si="33"/>
        <v>4011203</v>
      </c>
      <c r="B650" s="1" t="str">
        <f>CONCATENATE(_xlfn.XLOOKUP(D650,[1]怪物设计!$D$77:$D$136,[1]怪物设计!$U$77:$U$136),"-",E650)</f>
        <v>孔雀1-203</v>
      </c>
      <c r="D650" s="1">
        <f t="shared" si="34"/>
        <v>4011</v>
      </c>
      <c r="E650" s="1">
        <v>203</v>
      </c>
      <c r="F650" s="17" t="str">
        <f>IF(E650&gt;0,CONCATENATE(_xlfn.XLOOKUP(MOD(A650,1000),[2]怪物武器挂载坐标辅助表!A:A,[2]怪物武器挂载坐标辅助表!C:C,"错误",0)+_xlfn.XLOOKUP(ROUNDDOWN(A650/1000,0),[2]怪物武器挂载坐标辅助表!V:V,[2]怪物武器挂载坐标辅助表!Y:Y,"错误",0),";",_xlfn.XLOOKUP(MOD(A650,1000),[2]怪物武器挂载坐标辅助表!A:A,[2]怪物武器挂载坐标辅助表!D:D,"错误",0)+_xlfn.XLOOKUP(ROUNDDOWN(A650/1000,0),[2]怪物武器挂载坐标辅助表!V:V,[2]怪物武器挂载坐标辅助表!Z:Z,"错误",0),";",_xlfn.XLOOKUP(MOD(A650,1000),[2]怪物武器挂载坐标辅助表!A:A,[2]怪物武器挂载坐标辅助表!E:E,"错误",0),";",_xlfn.XLOOKUP(MOD(A650,1000),[2]怪物武器挂载坐标辅助表!A:A,[2]怪物武器挂载坐标辅助表!F:F,"错误",0)),"")</f>
        <v>-535;-215;10000;-10</v>
      </c>
      <c r="G650" s="1">
        <v>1</v>
      </c>
    </row>
    <row r="651" spans="1:7">
      <c r="A651" s="1" t="str">
        <f t="shared" si="33"/>
        <v>4011204</v>
      </c>
      <c r="B651" s="1" t="str">
        <f>CONCATENATE(_xlfn.XLOOKUP(D651,[1]怪物设计!$D$77:$D$136,[1]怪物设计!$U$77:$U$136),"-",E651)</f>
        <v>孔雀1-204</v>
      </c>
      <c r="D651" s="1">
        <f t="shared" si="34"/>
        <v>4011</v>
      </c>
      <c r="E651" s="1">
        <v>204</v>
      </c>
      <c r="F651" s="17" t="str">
        <f>IF(E651&gt;0,CONCATENATE(_xlfn.XLOOKUP(MOD(A651,1000),[2]怪物武器挂载坐标辅助表!A:A,[2]怪物武器挂载坐标辅助表!C:C,"错误",0)+_xlfn.XLOOKUP(ROUNDDOWN(A651/1000,0),[2]怪物武器挂载坐标辅助表!V:V,[2]怪物武器挂载坐标辅助表!Y:Y,"错误",0),";",_xlfn.XLOOKUP(MOD(A651,1000),[2]怪物武器挂载坐标辅助表!A:A,[2]怪物武器挂载坐标辅助表!D:D,"错误",0)+_xlfn.XLOOKUP(ROUNDDOWN(A651/1000,0),[2]怪物武器挂载坐标辅助表!V:V,[2]怪物武器挂载坐标辅助表!Z:Z,"错误",0),";",_xlfn.XLOOKUP(MOD(A651,1000),[2]怪物武器挂载坐标辅助表!A:A,[2]怪物武器挂载坐标辅助表!E:E,"错误",0),";",_xlfn.XLOOKUP(MOD(A651,1000),[2]怪物武器挂载坐标辅助表!A:A,[2]怪物武器挂载坐标辅助表!F:F,"错误",0)),"")</f>
        <v>-522;-314;5000;0</v>
      </c>
      <c r="G651" s="1">
        <v>1</v>
      </c>
    </row>
    <row r="652" spans="1:7">
      <c r="A652" s="1" t="str">
        <f t="shared" si="33"/>
        <v>4011205</v>
      </c>
      <c r="B652" s="1" t="str">
        <f>CONCATENATE(_xlfn.XLOOKUP(D652,[1]怪物设计!$D$77:$D$136,[1]怪物设计!$U$77:$U$136),"-",E652)</f>
        <v>孔雀1-205</v>
      </c>
      <c r="D652" s="1">
        <f t="shared" si="34"/>
        <v>4011</v>
      </c>
      <c r="E652" s="1">
        <v>205</v>
      </c>
      <c r="F652" s="17" t="str">
        <f>IF(E652&gt;0,CONCATENATE(_xlfn.XLOOKUP(MOD(A652,1000),[2]怪物武器挂载坐标辅助表!A:A,[2]怪物武器挂载坐标辅助表!C:C,"错误",0)+_xlfn.XLOOKUP(ROUNDDOWN(A652/1000,0),[2]怪物武器挂载坐标辅助表!V:V,[2]怪物武器挂载坐标辅助表!Y:Y,"错误",0),";",_xlfn.XLOOKUP(MOD(A652,1000),[2]怪物武器挂载坐标辅助表!A:A,[2]怪物武器挂载坐标辅助表!D:D,"错误",0)+_xlfn.XLOOKUP(ROUNDDOWN(A652/1000,0),[2]怪物武器挂载坐标辅助表!V:V,[2]怪物武器挂载坐标辅助表!Z:Z,"错误",0),";",_xlfn.XLOOKUP(MOD(A652,1000),[2]怪物武器挂载坐标辅助表!A:A,[2]怪物武器挂载坐标辅助表!E:E,"错误",0),";",_xlfn.XLOOKUP(MOD(A652,1000),[2]怪物武器挂载坐标辅助表!A:A,[2]怪物武器挂载坐标辅助表!F:F,"错误",0)),"")</f>
        <v>-526;-59;10000;-10</v>
      </c>
      <c r="G652" s="1">
        <v>1</v>
      </c>
    </row>
    <row r="653" spans="1:7">
      <c r="A653" s="1" t="str">
        <f t="shared" si="33"/>
        <v>4011206</v>
      </c>
      <c r="B653" s="1" t="str">
        <f>CONCATENATE(_xlfn.XLOOKUP(D653,[1]怪物设计!$D$77:$D$136,[1]怪物设计!$U$77:$U$136),"-",E653)</f>
        <v>孔雀1-206</v>
      </c>
      <c r="D653" s="1">
        <f t="shared" si="34"/>
        <v>4011</v>
      </c>
      <c r="E653" s="1">
        <v>206</v>
      </c>
      <c r="F653" s="17" t="str">
        <f>IF(E653&gt;0,CONCATENATE(_xlfn.XLOOKUP(MOD(A653,1000),[2]怪物武器挂载坐标辅助表!A:A,[2]怪物武器挂载坐标辅助表!C:C,"错误",0)+_xlfn.XLOOKUP(ROUNDDOWN(A653/1000,0),[2]怪物武器挂载坐标辅助表!V:V,[2]怪物武器挂载坐标辅助表!Y:Y,"错误",0),";",_xlfn.XLOOKUP(MOD(A653,1000),[2]怪物武器挂载坐标辅助表!A:A,[2]怪物武器挂载坐标辅助表!D:D,"错误",0)+_xlfn.XLOOKUP(ROUNDDOWN(A653/1000,0),[2]怪物武器挂载坐标辅助表!V:V,[2]怪物武器挂载坐标辅助表!Z:Z,"错误",0),";",_xlfn.XLOOKUP(MOD(A653,1000),[2]怪物武器挂载坐标辅助表!A:A,[2]怪物武器挂载坐标辅助表!E:E,"错误",0),";",_xlfn.XLOOKUP(MOD(A653,1000),[2]怪物武器挂载坐标辅助表!A:A,[2]怪物武器挂载坐标辅助表!F:F,"错误",0)),"")</f>
        <v>-623;-245;7000;150</v>
      </c>
      <c r="G653" s="1">
        <v>1</v>
      </c>
    </row>
    <row r="654" spans="1:7">
      <c r="A654" s="1" t="str">
        <f t="shared" si="33"/>
        <v>4011207</v>
      </c>
      <c r="B654" s="1" t="str">
        <f>CONCATENATE(_xlfn.XLOOKUP(D654,[1]怪物设计!$D$77:$D$136,[1]怪物设计!$U$77:$U$136),"-",E654)</f>
        <v>孔雀1-207</v>
      </c>
      <c r="D654" s="1">
        <f t="shared" si="34"/>
        <v>4011</v>
      </c>
      <c r="E654" s="1">
        <v>207</v>
      </c>
      <c r="F654" s="17" t="str">
        <f>IF(E654&gt;0,CONCATENATE(_xlfn.XLOOKUP(MOD(A654,1000),[2]怪物武器挂载坐标辅助表!A:A,[2]怪物武器挂载坐标辅助表!C:C,"错误",0)+_xlfn.XLOOKUP(ROUNDDOWN(A654/1000,0),[2]怪物武器挂载坐标辅助表!V:V,[2]怪物武器挂载坐标辅助表!Y:Y,"错误",0),";",_xlfn.XLOOKUP(MOD(A654,1000),[2]怪物武器挂载坐标辅助表!A:A,[2]怪物武器挂载坐标辅助表!D:D,"错误",0)+_xlfn.XLOOKUP(ROUNDDOWN(A654/1000,0),[2]怪物武器挂载坐标辅助表!V:V,[2]怪物武器挂载坐标辅助表!Z:Z,"错误",0),";",_xlfn.XLOOKUP(MOD(A654,1000),[2]怪物武器挂载坐标辅助表!A:A,[2]怪物武器挂载坐标辅助表!E:E,"错误",0),";",_xlfn.XLOOKUP(MOD(A654,1000),[2]怪物武器挂载坐标辅助表!A:A,[2]怪物武器挂载坐标辅助表!F:F,"错误",0)),"")</f>
        <v>-714;-212;10000;15</v>
      </c>
      <c r="G654" s="1">
        <v>1</v>
      </c>
    </row>
    <row r="655" spans="1:7">
      <c r="A655" s="1" t="str">
        <f t="shared" si="33"/>
        <v>4011301</v>
      </c>
      <c r="B655" s="1" t="str">
        <f>CONCATENATE(_xlfn.XLOOKUP(D655,[1]怪物设计!$D$77:$D$136,[1]怪物设计!$U$77:$U$136),"-",E655)</f>
        <v>孔雀1-301</v>
      </c>
      <c r="D655" s="1">
        <f t="shared" si="34"/>
        <v>4011</v>
      </c>
      <c r="E655" s="1">
        <v>301</v>
      </c>
      <c r="F655" s="17" t="str">
        <f>IF(E655&gt;0,CONCATENATE(_xlfn.XLOOKUP(MOD(A655,1000),[2]怪物武器挂载坐标辅助表!A:A,[2]怪物武器挂载坐标辅助表!C:C,"错误",0)+_xlfn.XLOOKUP(ROUNDDOWN(A655/1000,0),[2]怪物武器挂载坐标辅助表!V:V,[2]怪物武器挂载坐标辅助表!Y:Y,"错误",0),";",_xlfn.XLOOKUP(MOD(A655,1000),[2]怪物武器挂载坐标辅助表!A:A,[2]怪物武器挂载坐标辅助表!D:D,"错误",0)+_xlfn.XLOOKUP(ROUNDDOWN(A655/1000,0),[2]怪物武器挂载坐标辅助表!V:V,[2]怪物武器挂载坐标辅助表!Z:Z,"错误",0),";",_xlfn.XLOOKUP(MOD(A655,1000),[2]怪物武器挂载坐标辅助表!A:A,[2]怪物武器挂载坐标辅助表!E:E,"错误",0),";",_xlfn.XLOOKUP(MOD(A655,1000),[2]怪物武器挂载坐标辅助表!A:A,[2]怪物武器挂载坐标辅助表!F:F,"错误",0)),"")</f>
        <v>-596;-42;10000;0</v>
      </c>
      <c r="G655" s="1">
        <v>1</v>
      </c>
    </row>
    <row r="656" spans="1:7">
      <c r="A656" s="1" t="str">
        <f t="shared" si="33"/>
        <v>4011302</v>
      </c>
      <c r="B656" s="1" t="str">
        <f>CONCATENATE(_xlfn.XLOOKUP(D656,[1]怪物设计!$D$77:$D$136,[1]怪物设计!$U$77:$U$136),"-",E656)</f>
        <v>孔雀1-302</v>
      </c>
      <c r="D656" s="1">
        <f t="shared" si="34"/>
        <v>4011</v>
      </c>
      <c r="E656" s="1">
        <v>302</v>
      </c>
      <c r="F656" s="17" t="str">
        <f>IF(E656&gt;0,CONCATENATE(_xlfn.XLOOKUP(MOD(A656,1000),[2]怪物武器挂载坐标辅助表!A:A,[2]怪物武器挂载坐标辅助表!C:C,"错误",0)+_xlfn.XLOOKUP(ROUNDDOWN(A656/1000,0),[2]怪物武器挂载坐标辅助表!V:V,[2]怪物武器挂载坐标辅助表!Y:Y,"错误",0),";",_xlfn.XLOOKUP(MOD(A656,1000),[2]怪物武器挂载坐标辅助表!A:A,[2]怪物武器挂载坐标辅助表!D:D,"错误",0)+_xlfn.XLOOKUP(ROUNDDOWN(A656/1000,0),[2]怪物武器挂载坐标辅助表!V:V,[2]怪物武器挂载坐标辅助表!Z:Z,"错误",0),";",_xlfn.XLOOKUP(MOD(A656,1000),[2]怪物武器挂载坐标辅助表!A:A,[2]怪物武器挂载坐标辅助表!E:E,"错误",0),";",_xlfn.XLOOKUP(MOD(A656,1000),[2]怪物武器挂载坐标辅助表!A:A,[2]怪物武器挂载坐标辅助表!F:F,"错误",0)),"")</f>
        <v>-633;-126;9000;0</v>
      </c>
      <c r="G656" s="1">
        <v>1</v>
      </c>
    </row>
    <row r="657" spans="1:7">
      <c r="A657" s="1" t="str">
        <f t="shared" si="33"/>
        <v>4011303</v>
      </c>
      <c r="B657" s="1" t="str">
        <f>CONCATENATE(_xlfn.XLOOKUP(D657,[1]怪物设计!$D$77:$D$136,[1]怪物设计!$U$77:$U$136),"-",E657)</f>
        <v>孔雀1-303</v>
      </c>
      <c r="D657" s="1">
        <f t="shared" si="34"/>
        <v>4011</v>
      </c>
      <c r="E657" s="1">
        <v>303</v>
      </c>
      <c r="F657" s="17" t="str">
        <f>IF(E657&gt;0,CONCATENATE(_xlfn.XLOOKUP(MOD(A657,1000),[2]怪物武器挂载坐标辅助表!A:A,[2]怪物武器挂载坐标辅助表!C:C,"错误",0)+_xlfn.XLOOKUP(ROUNDDOWN(A657/1000,0),[2]怪物武器挂载坐标辅助表!V:V,[2]怪物武器挂载坐标辅助表!Y:Y,"错误",0),";",_xlfn.XLOOKUP(MOD(A657,1000),[2]怪物武器挂载坐标辅助表!A:A,[2]怪物武器挂载坐标辅助表!D:D,"错误",0)+_xlfn.XLOOKUP(ROUNDDOWN(A657/1000,0),[2]怪物武器挂载坐标辅助表!V:V,[2]怪物武器挂载坐标辅助表!Z:Z,"错误",0),";",_xlfn.XLOOKUP(MOD(A657,1000),[2]怪物武器挂载坐标辅助表!A:A,[2]怪物武器挂载坐标辅助表!E:E,"错误",0),";",_xlfn.XLOOKUP(MOD(A657,1000),[2]怪物武器挂载坐标辅助表!A:A,[2]怪物武器挂载坐标辅助表!F:F,"错误",0)),"")</f>
        <v>-567;-145;10000;0</v>
      </c>
      <c r="G657" s="1">
        <v>1</v>
      </c>
    </row>
    <row r="658" spans="1:7">
      <c r="A658" s="1" t="str">
        <f t="shared" si="33"/>
        <v>4011304</v>
      </c>
      <c r="B658" s="1" t="str">
        <f>CONCATENATE(_xlfn.XLOOKUP(D658,[1]怪物设计!$D$77:$D$136,[1]怪物设计!$U$77:$U$136),"-",E658)</f>
        <v>孔雀1-304</v>
      </c>
      <c r="D658" s="1">
        <f t="shared" si="34"/>
        <v>4011</v>
      </c>
      <c r="E658" s="1">
        <v>304</v>
      </c>
      <c r="F658" s="17" t="str">
        <f>IF(E658&gt;0,CONCATENATE(_xlfn.XLOOKUP(MOD(A658,1000),[2]怪物武器挂载坐标辅助表!A:A,[2]怪物武器挂载坐标辅助表!C:C,"错误",0)+_xlfn.XLOOKUP(ROUNDDOWN(A658/1000,0),[2]怪物武器挂载坐标辅助表!V:V,[2]怪物武器挂载坐标辅助表!Y:Y,"错误",0),";",_xlfn.XLOOKUP(MOD(A658,1000),[2]怪物武器挂载坐标辅助表!A:A,[2]怪物武器挂载坐标辅助表!D:D,"错误",0)+_xlfn.XLOOKUP(ROUNDDOWN(A658/1000,0),[2]怪物武器挂载坐标辅助表!V:V,[2]怪物武器挂载坐标辅助表!Z:Z,"错误",0),";",_xlfn.XLOOKUP(MOD(A658,1000),[2]怪物武器挂载坐标辅助表!A:A,[2]怪物武器挂载坐标辅助表!E:E,"错误",0),";",_xlfn.XLOOKUP(MOD(A658,1000),[2]怪物武器挂载坐标辅助表!A:A,[2]怪物武器挂载坐标辅助表!F:F,"错误",0)),"")</f>
        <v>-770;-174;10000;5</v>
      </c>
      <c r="G658" s="1">
        <v>1</v>
      </c>
    </row>
    <row r="659" spans="1:7">
      <c r="A659" s="1" t="str">
        <f t="shared" si="33"/>
        <v>4011305</v>
      </c>
      <c r="B659" s="1" t="str">
        <f>CONCATENATE(_xlfn.XLOOKUP(D659,[1]怪物设计!$D$77:$D$136,[1]怪物设计!$U$77:$U$136),"-",E659)</f>
        <v>孔雀1-305</v>
      </c>
      <c r="D659" s="1">
        <f t="shared" si="34"/>
        <v>4011</v>
      </c>
      <c r="E659" s="1">
        <v>305</v>
      </c>
      <c r="F659" s="17" t="str">
        <f>IF(E659&gt;0,CONCATENATE(_xlfn.XLOOKUP(MOD(A659,1000),[2]怪物武器挂载坐标辅助表!A:A,[2]怪物武器挂载坐标辅助表!C:C,"错误",0)+_xlfn.XLOOKUP(ROUNDDOWN(A659/1000,0),[2]怪物武器挂载坐标辅助表!V:V,[2]怪物武器挂载坐标辅助表!Y:Y,"错误",0),";",_xlfn.XLOOKUP(MOD(A659,1000),[2]怪物武器挂载坐标辅助表!A:A,[2]怪物武器挂载坐标辅助表!D:D,"错误",0)+_xlfn.XLOOKUP(ROUNDDOWN(A659/1000,0),[2]怪物武器挂载坐标辅助表!V:V,[2]怪物武器挂载坐标辅助表!Z:Z,"错误",0),";",_xlfn.XLOOKUP(MOD(A659,1000),[2]怪物武器挂载坐标辅助表!A:A,[2]怪物武器挂载坐标辅助表!E:E,"错误",0),";",_xlfn.XLOOKUP(MOD(A659,1000),[2]怪物武器挂载坐标辅助表!A:A,[2]怪物武器挂载坐标辅助表!F:F,"错误",0)),"")</f>
        <v>-723;-316;9000;-25</v>
      </c>
      <c r="G659" s="1">
        <v>1</v>
      </c>
    </row>
    <row r="660" spans="1:7">
      <c r="A660" s="1" t="str">
        <f t="shared" si="33"/>
        <v>4011401</v>
      </c>
      <c r="B660" s="1" t="str">
        <f>CONCATENATE(_xlfn.XLOOKUP(D660,[1]怪物设计!$D$77:$D$136,[1]怪物设计!$U$77:$U$136),"-",E660)</f>
        <v>孔雀1-401</v>
      </c>
      <c r="D660" s="1">
        <f t="shared" si="34"/>
        <v>4011</v>
      </c>
      <c r="E660" s="1">
        <v>401</v>
      </c>
      <c r="F660" s="17" t="str">
        <f>IF(E660&gt;0,CONCATENATE(_xlfn.XLOOKUP(MOD(A660,1000),[2]怪物武器挂载坐标辅助表!A:A,[2]怪物武器挂载坐标辅助表!C:C,"错误",0)+_xlfn.XLOOKUP(ROUNDDOWN(A660/1000,0),[2]怪物武器挂载坐标辅助表!V:V,[2]怪物武器挂载坐标辅助表!Y:Y,"错误",0),";",_xlfn.XLOOKUP(MOD(A660,1000),[2]怪物武器挂载坐标辅助表!A:A,[2]怪物武器挂载坐标辅助表!D:D,"错误",0)+_xlfn.XLOOKUP(ROUNDDOWN(A660/1000,0),[2]怪物武器挂载坐标辅助表!V:V,[2]怪物武器挂载坐标辅助表!Z:Z,"错误",0),";",_xlfn.XLOOKUP(MOD(A660,1000),[2]怪物武器挂载坐标辅助表!A:A,[2]怪物武器挂载坐标辅助表!E:E,"错误",0),";",_xlfn.XLOOKUP(MOD(A660,1000),[2]怪物武器挂载坐标辅助表!A:A,[2]怪物武器挂载坐标辅助表!F:F,"错误",0)),"")</f>
        <v>-594;-298;10000;0</v>
      </c>
      <c r="G660" s="1">
        <v>1</v>
      </c>
    </row>
    <row r="661" spans="1:7">
      <c r="A661" s="1" t="str">
        <f t="shared" si="33"/>
        <v>4011402</v>
      </c>
      <c r="B661" s="1" t="str">
        <f>CONCATENATE(_xlfn.XLOOKUP(D661,[1]怪物设计!$D$77:$D$136,[1]怪物设计!$U$77:$U$136),"-",E661)</f>
        <v>孔雀1-402</v>
      </c>
      <c r="D661" s="1">
        <f t="shared" si="34"/>
        <v>4011</v>
      </c>
      <c r="E661" s="1">
        <v>402</v>
      </c>
      <c r="F661" s="17" t="str">
        <f>IF(E661&gt;0,CONCATENATE(_xlfn.XLOOKUP(MOD(A661,1000),[2]怪物武器挂载坐标辅助表!A:A,[2]怪物武器挂载坐标辅助表!C:C,"错误",0)+_xlfn.XLOOKUP(ROUNDDOWN(A661/1000,0),[2]怪物武器挂载坐标辅助表!V:V,[2]怪物武器挂载坐标辅助表!Y:Y,"错误",0),";",_xlfn.XLOOKUP(MOD(A661,1000),[2]怪物武器挂载坐标辅助表!A:A,[2]怪物武器挂载坐标辅助表!D:D,"错误",0)+_xlfn.XLOOKUP(ROUNDDOWN(A661/1000,0),[2]怪物武器挂载坐标辅助表!V:V,[2]怪物武器挂载坐标辅助表!Z:Z,"错误",0),";",_xlfn.XLOOKUP(MOD(A661,1000),[2]怪物武器挂载坐标辅助表!A:A,[2]怪物武器挂载坐标辅助表!E:E,"错误",0),";",_xlfn.XLOOKUP(MOD(A661,1000),[2]怪物武器挂载坐标辅助表!A:A,[2]怪物武器挂载坐标辅助表!F:F,"错误",0)),"")</f>
        <v>-600;-292;10000;0</v>
      </c>
      <c r="G661" s="1">
        <v>1</v>
      </c>
    </row>
    <row r="662" spans="1:7">
      <c r="A662" s="1" t="str">
        <f t="shared" si="33"/>
        <v>4011403</v>
      </c>
      <c r="B662" s="1" t="str">
        <f>CONCATENATE(_xlfn.XLOOKUP(D662,[1]怪物设计!$D$77:$D$136,[1]怪物设计!$U$77:$U$136),"-",E662)</f>
        <v>孔雀1-403</v>
      </c>
      <c r="D662" s="1">
        <f t="shared" si="34"/>
        <v>4011</v>
      </c>
      <c r="E662" s="1">
        <v>403</v>
      </c>
      <c r="F662" s="17" t="str">
        <f>IF(E662&gt;0,CONCATENATE(_xlfn.XLOOKUP(MOD(A662,1000),[2]怪物武器挂载坐标辅助表!A:A,[2]怪物武器挂载坐标辅助表!C:C,"错误",0)+_xlfn.XLOOKUP(ROUNDDOWN(A662/1000,0),[2]怪物武器挂载坐标辅助表!V:V,[2]怪物武器挂载坐标辅助表!Y:Y,"错误",0),";",_xlfn.XLOOKUP(MOD(A662,1000),[2]怪物武器挂载坐标辅助表!A:A,[2]怪物武器挂载坐标辅助表!D:D,"错误",0)+_xlfn.XLOOKUP(ROUNDDOWN(A662/1000,0),[2]怪物武器挂载坐标辅助表!V:V,[2]怪物武器挂载坐标辅助表!Z:Z,"错误",0),";",_xlfn.XLOOKUP(MOD(A662,1000),[2]怪物武器挂载坐标辅助表!A:A,[2]怪物武器挂载坐标辅助表!E:E,"错误",0),";",_xlfn.XLOOKUP(MOD(A662,1000),[2]怪物武器挂载坐标辅助表!A:A,[2]怪物武器挂载坐标辅助表!F:F,"错误",0)),"")</f>
        <v>-610;-285;10000;0</v>
      </c>
      <c r="G662" s="1">
        <v>1</v>
      </c>
    </row>
    <row r="663" spans="1:7">
      <c r="A663" s="1" t="str">
        <f t="shared" si="33"/>
        <v>4011404</v>
      </c>
      <c r="B663" s="1" t="str">
        <f>CONCATENATE(_xlfn.XLOOKUP(D663,[1]怪物设计!$D$77:$D$136,[1]怪物设计!$U$77:$U$136),"-",E663)</f>
        <v>孔雀1-404</v>
      </c>
      <c r="D663" s="1">
        <f t="shared" si="34"/>
        <v>4011</v>
      </c>
      <c r="E663" s="1">
        <v>404</v>
      </c>
      <c r="F663" s="17" t="str">
        <f>IF(E663&gt;0,CONCATENATE(_xlfn.XLOOKUP(MOD(A663,1000),[2]怪物武器挂载坐标辅助表!A:A,[2]怪物武器挂载坐标辅助表!C:C,"错误",0)+_xlfn.XLOOKUP(ROUNDDOWN(A663/1000,0),[2]怪物武器挂载坐标辅助表!V:V,[2]怪物武器挂载坐标辅助表!Y:Y,"错误",0),";",_xlfn.XLOOKUP(MOD(A663,1000),[2]怪物武器挂载坐标辅助表!A:A,[2]怪物武器挂载坐标辅助表!D:D,"错误",0)+_xlfn.XLOOKUP(ROUNDDOWN(A663/1000,0),[2]怪物武器挂载坐标辅助表!V:V,[2]怪物武器挂载坐标辅助表!Z:Z,"错误",0),";",_xlfn.XLOOKUP(MOD(A663,1000),[2]怪物武器挂载坐标辅助表!A:A,[2]怪物武器挂载坐标辅助表!E:E,"错误",0),";",_xlfn.XLOOKUP(MOD(A663,1000),[2]怪物武器挂载坐标辅助表!A:A,[2]怪物武器挂载坐标辅助表!F:F,"错误",0)),"")</f>
        <v>-820;-285;10000;0</v>
      </c>
      <c r="G663" s="1">
        <v>1</v>
      </c>
    </row>
    <row r="664" spans="1:7">
      <c r="A664" s="1" t="str">
        <f t="shared" si="33"/>
        <v>4011405</v>
      </c>
      <c r="B664" s="1" t="str">
        <f>CONCATENATE(_xlfn.XLOOKUP(D664,[1]怪物设计!$D$77:$D$136,[1]怪物设计!$U$77:$U$136),"-",E664)</f>
        <v>孔雀1-405</v>
      </c>
      <c r="D664" s="1">
        <f t="shared" si="34"/>
        <v>4011</v>
      </c>
      <c r="E664" s="1">
        <v>405</v>
      </c>
      <c r="F664" s="17" t="str">
        <f>IF(E664&gt;0,CONCATENATE(_xlfn.XLOOKUP(MOD(A664,1000),[2]怪物武器挂载坐标辅助表!A:A,[2]怪物武器挂载坐标辅助表!C:C,"错误",0)+_xlfn.XLOOKUP(ROUNDDOWN(A664/1000,0),[2]怪物武器挂载坐标辅助表!V:V,[2]怪物武器挂载坐标辅助表!Y:Y,"错误",0),";",_xlfn.XLOOKUP(MOD(A664,1000),[2]怪物武器挂载坐标辅助表!A:A,[2]怪物武器挂载坐标辅助表!D:D,"错误",0)+_xlfn.XLOOKUP(ROUNDDOWN(A664/1000,0),[2]怪物武器挂载坐标辅助表!V:V,[2]怪物武器挂载坐标辅助表!Z:Z,"错误",0),";",_xlfn.XLOOKUP(MOD(A664,1000),[2]怪物武器挂载坐标辅助表!A:A,[2]怪物武器挂载坐标辅助表!E:E,"错误",0),";",_xlfn.XLOOKUP(MOD(A664,1000),[2]怪物武器挂载坐标辅助表!A:A,[2]怪物武器挂载坐标辅助表!F:F,"错误",0)),"")</f>
        <v>-627;-287;10000;0</v>
      </c>
      <c r="G664" s="1">
        <v>1</v>
      </c>
    </row>
    <row r="665" spans="1:7">
      <c r="A665" s="1" t="str">
        <f t="shared" si="33"/>
        <v>4011406</v>
      </c>
      <c r="B665" s="1" t="str">
        <f>CONCATENATE(_xlfn.XLOOKUP(D665,[1]怪物设计!$D$77:$D$136,[1]怪物设计!$U$77:$U$136),"-",E665)</f>
        <v>孔雀1-406</v>
      </c>
      <c r="D665" s="1">
        <f t="shared" si="34"/>
        <v>4011</v>
      </c>
      <c r="E665" s="1">
        <v>406</v>
      </c>
      <c r="F665" s="17" t="str">
        <f>IF(E665&gt;0,CONCATENATE(_xlfn.XLOOKUP(MOD(A665,1000),[2]怪物武器挂载坐标辅助表!A:A,[2]怪物武器挂载坐标辅助表!C:C,"错误",0)+_xlfn.XLOOKUP(ROUNDDOWN(A665/1000,0),[2]怪物武器挂载坐标辅助表!V:V,[2]怪物武器挂载坐标辅助表!Y:Y,"错误",0),";",_xlfn.XLOOKUP(MOD(A665,1000),[2]怪物武器挂载坐标辅助表!A:A,[2]怪物武器挂载坐标辅助表!D:D,"错误",0)+_xlfn.XLOOKUP(ROUNDDOWN(A665/1000,0),[2]怪物武器挂载坐标辅助表!V:V,[2]怪物武器挂载坐标辅助表!Z:Z,"错误",0),";",_xlfn.XLOOKUP(MOD(A665,1000),[2]怪物武器挂载坐标辅助表!A:A,[2]怪物武器挂载坐标辅助表!E:E,"错误",0),";",_xlfn.XLOOKUP(MOD(A665,1000),[2]怪物武器挂载坐标辅助表!A:A,[2]怪物武器挂载坐标辅助表!F:F,"错误",0)),"")</f>
        <v>-684;-275;8000;30</v>
      </c>
      <c r="G665" s="1">
        <v>1</v>
      </c>
    </row>
    <row r="666" spans="1:7">
      <c r="A666" s="1" t="str">
        <f t="shared" si="33"/>
        <v>4011407</v>
      </c>
      <c r="B666" s="1" t="str">
        <f>CONCATENATE(_xlfn.XLOOKUP(D666,[1]怪物设计!$D$77:$D$136,[1]怪物设计!$U$77:$U$136),"-",E666)</f>
        <v>孔雀1-407</v>
      </c>
      <c r="D666" s="1">
        <f t="shared" si="34"/>
        <v>4011</v>
      </c>
      <c r="E666" s="1">
        <v>407</v>
      </c>
      <c r="F666" s="17" t="str">
        <f>IF(E666&gt;0,CONCATENATE(_xlfn.XLOOKUP(MOD(A666,1000),[2]怪物武器挂载坐标辅助表!A:A,[2]怪物武器挂载坐标辅助表!C:C,"错误",0)+_xlfn.XLOOKUP(ROUNDDOWN(A666/1000,0),[2]怪物武器挂载坐标辅助表!V:V,[2]怪物武器挂载坐标辅助表!Y:Y,"错误",0),";",_xlfn.XLOOKUP(MOD(A666,1000),[2]怪物武器挂载坐标辅助表!A:A,[2]怪物武器挂载坐标辅助表!D:D,"错误",0)+_xlfn.XLOOKUP(ROUNDDOWN(A666/1000,0),[2]怪物武器挂载坐标辅助表!V:V,[2]怪物武器挂载坐标辅助表!Z:Z,"错误",0),";",_xlfn.XLOOKUP(MOD(A666,1000),[2]怪物武器挂载坐标辅助表!A:A,[2]怪物武器挂载坐标辅助表!E:E,"错误",0),";",_xlfn.XLOOKUP(MOD(A666,1000),[2]怪物武器挂载坐标辅助表!A:A,[2]怪物武器挂载坐标辅助表!F:F,"错误",0)),"")</f>
        <v>-588;-235;10000;-5</v>
      </c>
      <c r="G666" s="1">
        <v>1</v>
      </c>
    </row>
    <row r="667" spans="1:7">
      <c r="A667" s="1" t="str">
        <f t="shared" si="33"/>
        <v>4011408</v>
      </c>
      <c r="B667" s="1" t="str">
        <f>CONCATENATE(_xlfn.XLOOKUP(D667,[1]怪物设计!$D$77:$D$136,[1]怪物设计!$U$77:$U$136),"-",E667)</f>
        <v>孔雀1-408</v>
      </c>
      <c r="D667" s="1">
        <f t="shared" si="34"/>
        <v>4011</v>
      </c>
      <c r="E667" s="1">
        <v>408</v>
      </c>
      <c r="F667" s="17" t="str">
        <f>IF(E667&gt;0,CONCATENATE(_xlfn.XLOOKUP(MOD(A667,1000),[2]怪物武器挂载坐标辅助表!A:A,[2]怪物武器挂载坐标辅助表!C:C,"错误",0)+_xlfn.XLOOKUP(ROUNDDOWN(A667/1000,0),[2]怪物武器挂载坐标辅助表!V:V,[2]怪物武器挂载坐标辅助表!Y:Y,"错误",0),";",_xlfn.XLOOKUP(MOD(A667,1000),[2]怪物武器挂载坐标辅助表!A:A,[2]怪物武器挂载坐标辅助表!D:D,"错误",0)+_xlfn.XLOOKUP(ROUNDDOWN(A667/1000,0),[2]怪物武器挂载坐标辅助表!V:V,[2]怪物武器挂载坐标辅助表!Z:Z,"错误",0),";",_xlfn.XLOOKUP(MOD(A667,1000),[2]怪物武器挂载坐标辅助表!A:A,[2]怪物武器挂载坐标辅助表!E:E,"错误",0),";",_xlfn.XLOOKUP(MOD(A667,1000),[2]怪物武器挂载坐标辅助表!A:A,[2]怪物武器挂载坐标辅助表!F:F,"错误",0)),"")</f>
        <v>-495;-358;11000;-15</v>
      </c>
      <c r="G667" s="1">
        <v>1</v>
      </c>
    </row>
    <row r="668" spans="1:7">
      <c r="A668" s="1" t="str">
        <f t="shared" si="33"/>
        <v>4011409</v>
      </c>
      <c r="B668" s="1" t="str">
        <f>CONCATENATE(_xlfn.XLOOKUP(D668,[1]怪物设计!$D$77:$D$136,[1]怪物设计!$U$77:$U$136),"-",E668)</f>
        <v>孔雀1-409</v>
      </c>
      <c r="D668" s="1">
        <f t="shared" si="34"/>
        <v>4011</v>
      </c>
      <c r="E668" s="1">
        <v>409</v>
      </c>
      <c r="F668" s="17" t="str">
        <f>IF(E668&gt;0,CONCATENATE(_xlfn.XLOOKUP(MOD(A668,1000),[2]怪物武器挂载坐标辅助表!A:A,[2]怪物武器挂载坐标辅助表!C:C,"错误",0)+_xlfn.XLOOKUP(ROUNDDOWN(A668/1000,0),[2]怪物武器挂载坐标辅助表!V:V,[2]怪物武器挂载坐标辅助表!Y:Y,"错误",0),";",_xlfn.XLOOKUP(MOD(A668,1000),[2]怪物武器挂载坐标辅助表!A:A,[2]怪物武器挂载坐标辅助表!D:D,"错误",0)+_xlfn.XLOOKUP(ROUNDDOWN(A668/1000,0),[2]怪物武器挂载坐标辅助表!V:V,[2]怪物武器挂载坐标辅助表!Z:Z,"错误",0),";",_xlfn.XLOOKUP(MOD(A668,1000),[2]怪物武器挂载坐标辅助表!A:A,[2]怪物武器挂载坐标辅助表!E:E,"错误",0),";",_xlfn.XLOOKUP(MOD(A668,1000),[2]怪物武器挂载坐标辅助表!A:A,[2]怪物武器挂载坐标辅助表!F:F,"错误",0)),"")</f>
        <v>-699;-207;7500;-15</v>
      </c>
      <c r="G668" s="1">
        <v>1</v>
      </c>
    </row>
    <row r="669" spans="1:7">
      <c r="A669" s="1" t="str">
        <f t="shared" si="33"/>
        <v>4011501</v>
      </c>
      <c r="B669" s="1" t="str">
        <f>CONCATENATE(_xlfn.XLOOKUP(D669,[1]怪物设计!$D$77:$D$136,[1]怪物设计!$U$77:$U$136),"-",E669)</f>
        <v>孔雀1-501</v>
      </c>
      <c r="D669" s="1">
        <f t="shared" si="34"/>
        <v>4011</v>
      </c>
      <c r="E669" s="1">
        <v>501</v>
      </c>
      <c r="F669" s="17" t="str">
        <f>IF(E669&gt;0,CONCATENATE(_xlfn.XLOOKUP(MOD(A669,1000),[2]怪物武器挂载坐标辅助表!A:A,[2]怪物武器挂载坐标辅助表!C:C,"错误",0)+_xlfn.XLOOKUP(ROUNDDOWN(A669/1000,0),[2]怪物武器挂载坐标辅助表!V:V,[2]怪物武器挂载坐标辅助表!Y:Y,"错误",0),";",_xlfn.XLOOKUP(MOD(A669,1000),[2]怪物武器挂载坐标辅助表!A:A,[2]怪物武器挂载坐标辅助表!D:D,"错误",0)+_xlfn.XLOOKUP(ROUNDDOWN(A669/1000,0),[2]怪物武器挂载坐标辅助表!V:V,[2]怪物武器挂载坐标辅助表!Z:Z,"错误",0),";",_xlfn.XLOOKUP(MOD(A669,1000),[2]怪物武器挂载坐标辅助表!A:A,[2]怪物武器挂载坐标辅助表!E:E,"错误",0),";",_xlfn.XLOOKUP(MOD(A669,1000),[2]怪物武器挂载坐标辅助表!A:A,[2]怪物武器挂载坐标辅助表!F:F,"错误",0)),"")</f>
        <v>-674;-90;11000;45</v>
      </c>
      <c r="G669" s="1">
        <v>1</v>
      </c>
    </row>
    <row r="670" spans="1:7">
      <c r="A670" s="1" t="str">
        <f t="shared" si="33"/>
        <v>4011502</v>
      </c>
      <c r="B670" s="1" t="str">
        <f>CONCATENATE(_xlfn.XLOOKUP(D670,[1]怪物设计!$D$77:$D$136,[1]怪物设计!$U$77:$U$136),"-",E670)</f>
        <v>孔雀1-502</v>
      </c>
      <c r="D670" s="1">
        <f t="shared" si="34"/>
        <v>4011</v>
      </c>
      <c r="E670" s="1">
        <v>502</v>
      </c>
      <c r="F670" s="17" t="str">
        <f>IF(E670&gt;0,CONCATENATE(_xlfn.XLOOKUP(MOD(A670,1000),[2]怪物武器挂载坐标辅助表!A:A,[2]怪物武器挂载坐标辅助表!C:C,"错误",0)+_xlfn.XLOOKUP(ROUNDDOWN(A670/1000,0),[2]怪物武器挂载坐标辅助表!V:V,[2]怪物武器挂载坐标辅助表!Y:Y,"错误",0),";",_xlfn.XLOOKUP(MOD(A670,1000),[2]怪物武器挂载坐标辅助表!A:A,[2]怪物武器挂载坐标辅助表!D:D,"错误",0)+_xlfn.XLOOKUP(ROUNDDOWN(A670/1000,0),[2]怪物武器挂载坐标辅助表!V:V,[2]怪物武器挂载坐标辅助表!Z:Z,"错误",0),";",_xlfn.XLOOKUP(MOD(A670,1000),[2]怪物武器挂载坐标辅助表!A:A,[2]怪物武器挂载坐标辅助表!E:E,"错误",0),";",_xlfn.XLOOKUP(MOD(A670,1000),[2]怪物武器挂载坐标辅助表!A:A,[2]怪物武器挂载坐标辅助表!F:F,"错误",0)),"")</f>
        <v>-694;-207;8500;0</v>
      </c>
      <c r="G670" s="1">
        <v>1</v>
      </c>
    </row>
    <row r="671" spans="1:7">
      <c r="A671" s="1" t="str">
        <f t="shared" si="33"/>
        <v>4011503</v>
      </c>
      <c r="B671" s="1" t="str">
        <f>CONCATENATE(_xlfn.XLOOKUP(D671,[1]怪物设计!$D$77:$D$136,[1]怪物设计!$U$77:$U$136),"-",E671)</f>
        <v>孔雀1-503</v>
      </c>
      <c r="D671" s="1">
        <f t="shared" si="34"/>
        <v>4011</v>
      </c>
      <c r="E671" s="1">
        <v>503</v>
      </c>
      <c r="F671" s="17" t="str">
        <f>IF(E671&gt;0,CONCATENATE(_xlfn.XLOOKUP(MOD(A671,1000),[2]怪物武器挂载坐标辅助表!A:A,[2]怪物武器挂载坐标辅助表!C:C,"错误",0)+_xlfn.XLOOKUP(ROUNDDOWN(A671/1000,0),[2]怪物武器挂载坐标辅助表!V:V,[2]怪物武器挂载坐标辅助表!Y:Y,"错误",0),";",_xlfn.XLOOKUP(MOD(A671,1000),[2]怪物武器挂载坐标辅助表!A:A,[2]怪物武器挂载坐标辅助表!D:D,"错误",0)+_xlfn.XLOOKUP(ROUNDDOWN(A671/1000,0),[2]怪物武器挂载坐标辅助表!V:V,[2]怪物武器挂载坐标辅助表!Z:Z,"错误",0),";",_xlfn.XLOOKUP(MOD(A671,1000),[2]怪物武器挂载坐标辅助表!A:A,[2]怪物武器挂载坐标辅助表!E:E,"错误",0),";",_xlfn.XLOOKUP(MOD(A671,1000),[2]怪物武器挂载坐标辅助表!A:A,[2]怪物武器挂载坐标辅助表!F:F,"错误",0)),"")</f>
        <v>-766;-258;10000;-15</v>
      </c>
      <c r="G671" s="1">
        <v>1</v>
      </c>
    </row>
    <row r="672" spans="1:7">
      <c r="A672" s="1" t="str">
        <f t="shared" si="33"/>
        <v>4011504</v>
      </c>
      <c r="B672" s="1" t="str">
        <f>CONCATENATE(_xlfn.XLOOKUP(D672,[1]怪物设计!$D$77:$D$136,[1]怪物设计!$U$77:$U$136),"-",E672)</f>
        <v>孔雀1-504</v>
      </c>
      <c r="D672" s="1">
        <f t="shared" si="34"/>
        <v>4011</v>
      </c>
      <c r="E672" s="1">
        <v>504</v>
      </c>
      <c r="F672" s="17" t="str">
        <f>IF(E672&gt;0,CONCATENATE(_xlfn.XLOOKUP(MOD(A672,1000),[2]怪物武器挂载坐标辅助表!A:A,[2]怪物武器挂载坐标辅助表!C:C,"错误",0)+_xlfn.XLOOKUP(ROUNDDOWN(A672/1000,0),[2]怪物武器挂载坐标辅助表!V:V,[2]怪物武器挂载坐标辅助表!Y:Y,"错误",0),";",_xlfn.XLOOKUP(MOD(A672,1000),[2]怪物武器挂载坐标辅助表!A:A,[2]怪物武器挂载坐标辅助表!D:D,"错误",0)+_xlfn.XLOOKUP(ROUNDDOWN(A672/1000,0),[2]怪物武器挂载坐标辅助表!V:V,[2]怪物武器挂载坐标辅助表!Z:Z,"错误",0),";",_xlfn.XLOOKUP(MOD(A672,1000),[2]怪物武器挂载坐标辅助表!A:A,[2]怪物武器挂载坐标辅助表!E:E,"错误",0),";",_xlfn.XLOOKUP(MOD(A672,1000),[2]怪物武器挂载坐标辅助表!A:A,[2]怪物武器挂载坐标辅助表!F:F,"错误",0)),"")</f>
        <v>-658;-302;9000;-10</v>
      </c>
      <c r="G672" s="1">
        <v>1</v>
      </c>
    </row>
    <row r="673" spans="1:7">
      <c r="A673" s="1" t="str">
        <f t="shared" si="33"/>
        <v>4011505</v>
      </c>
      <c r="B673" s="1" t="str">
        <f>CONCATENATE(_xlfn.XLOOKUP(D673,[1]怪物设计!$D$77:$D$136,[1]怪物设计!$U$77:$U$136),"-",E673)</f>
        <v>孔雀1-505</v>
      </c>
      <c r="D673" s="1">
        <f t="shared" si="34"/>
        <v>4011</v>
      </c>
      <c r="E673" s="1">
        <v>505</v>
      </c>
      <c r="F673" s="17" t="str">
        <f>IF(E673&gt;0,CONCATENATE(_xlfn.XLOOKUP(MOD(A673,1000),[2]怪物武器挂载坐标辅助表!A:A,[2]怪物武器挂载坐标辅助表!C:C,"错误",0)+_xlfn.XLOOKUP(ROUNDDOWN(A673/1000,0),[2]怪物武器挂载坐标辅助表!V:V,[2]怪物武器挂载坐标辅助表!Y:Y,"错误",0),";",_xlfn.XLOOKUP(MOD(A673,1000),[2]怪物武器挂载坐标辅助表!A:A,[2]怪物武器挂载坐标辅助表!D:D,"错误",0)+_xlfn.XLOOKUP(ROUNDDOWN(A673/1000,0),[2]怪物武器挂载坐标辅助表!V:V,[2]怪物武器挂载坐标辅助表!Z:Z,"错误",0),";",_xlfn.XLOOKUP(MOD(A673,1000),[2]怪物武器挂载坐标辅助表!A:A,[2]怪物武器挂载坐标辅助表!E:E,"错误",0),";",_xlfn.XLOOKUP(MOD(A673,1000),[2]怪物武器挂载坐标辅助表!A:A,[2]怪物武器挂载坐标辅助表!F:F,"错误",0)),"")</f>
        <v>-765;-306;10000;-5</v>
      </c>
      <c r="G673" s="1">
        <v>1</v>
      </c>
    </row>
    <row r="674" spans="1:7">
      <c r="A674" s="1" t="str">
        <f t="shared" si="33"/>
        <v>4011506</v>
      </c>
      <c r="B674" s="1" t="str">
        <f>CONCATENATE(_xlfn.XLOOKUP(D674,[1]怪物设计!$D$77:$D$136,[1]怪物设计!$U$77:$U$136),"-",E674)</f>
        <v>孔雀1-506</v>
      </c>
      <c r="D674" s="1">
        <f t="shared" si="34"/>
        <v>4011</v>
      </c>
      <c r="E674" s="1">
        <v>506</v>
      </c>
      <c r="F674" s="17" t="str">
        <f>IF(E674&gt;0,CONCATENATE(_xlfn.XLOOKUP(MOD(A674,1000),[2]怪物武器挂载坐标辅助表!A:A,[2]怪物武器挂载坐标辅助表!C:C,"错误",0)+_xlfn.XLOOKUP(ROUNDDOWN(A674/1000,0),[2]怪物武器挂载坐标辅助表!V:V,[2]怪物武器挂载坐标辅助表!Y:Y,"错误",0),";",_xlfn.XLOOKUP(MOD(A674,1000),[2]怪物武器挂载坐标辅助表!A:A,[2]怪物武器挂载坐标辅助表!D:D,"错误",0)+_xlfn.XLOOKUP(ROUNDDOWN(A674/1000,0),[2]怪物武器挂载坐标辅助表!V:V,[2]怪物武器挂载坐标辅助表!Z:Z,"错误",0),";",_xlfn.XLOOKUP(MOD(A674,1000),[2]怪物武器挂载坐标辅助表!A:A,[2]怪物武器挂载坐标辅助表!E:E,"错误",0),";",_xlfn.XLOOKUP(MOD(A674,1000),[2]怪物武器挂载坐标辅助表!A:A,[2]怪物武器挂载坐标辅助表!F:F,"错误",0)),"")</f>
        <v>-499;-252;8000;0</v>
      </c>
      <c r="G674" s="1">
        <v>1</v>
      </c>
    </row>
    <row r="675" spans="1:7">
      <c r="A675" s="1" t="str">
        <f t="shared" si="33"/>
        <v>4011507</v>
      </c>
      <c r="B675" s="1" t="str">
        <f>CONCATENATE(_xlfn.XLOOKUP(D675,[1]怪物设计!$D$77:$D$136,[1]怪物设计!$U$77:$U$136),"-",E675)</f>
        <v>孔雀1-507</v>
      </c>
      <c r="D675" s="1">
        <f t="shared" si="34"/>
        <v>4011</v>
      </c>
      <c r="E675" s="1">
        <v>507</v>
      </c>
      <c r="F675" s="17" t="str">
        <f>IF(E675&gt;0,CONCATENATE(_xlfn.XLOOKUP(MOD(A675,1000),[2]怪物武器挂载坐标辅助表!A:A,[2]怪物武器挂载坐标辅助表!C:C,"错误",0)+_xlfn.XLOOKUP(ROUNDDOWN(A675/1000,0),[2]怪物武器挂载坐标辅助表!V:V,[2]怪物武器挂载坐标辅助表!Y:Y,"错误",0),";",_xlfn.XLOOKUP(MOD(A675,1000),[2]怪物武器挂载坐标辅助表!A:A,[2]怪物武器挂载坐标辅助表!D:D,"错误",0)+_xlfn.XLOOKUP(ROUNDDOWN(A675/1000,0),[2]怪物武器挂载坐标辅助表!V:V,[2]怪物武器挂载坐标辅助表!Z:Z,"错误",0),";",_xlfn.XLOOKUP(MOD(A675,1000),[2]怪物武器挂载坐标辅助表!A:A,[2]怪物武器挂载坐标辅助表!E:E,"错误",0),";",_xlfn.XLOOKUP(MOD(A675,1000),[2]怪物武器挂载坐标辅助表!A:A,[2]怪物武器挂载坐标辅助表!F:F,"错误",0)),"")</f>
        <v>-599;-271;10000;5</v>
      </c>
      <c r="G675" s="1">
        <v>1</v>
      </c>
    </row>
    <row r="676" spans="1:7">
      <c r="A676" s="1" t="str">
        <f t="shared" si="33"/>
        <v>4012101</v>
      </c>
      <c r="B676" s="1" t="str">
        <f>CONCATENATE(_xlfn.XLOOKUP(D676,[1]怪物设计!$D$77:$D$136,[1]怪物设计!$U$77:$U$136),"-",E676)</f>
        <v>孔雀2-101</v>
      </c>
      <c r="D676" s="1">
        <v>4012</v>
      </c>
      <c r="E676" s="1">
        <v>101</v>
      </c>
      <c r="F676" s="17" t="str">
        <f>IF(E676&gt;0,CONCATENATE(_xlfn.XLOOKUP(MOD(A676,1000),[2]怪物武器挂载坐标辅助表!A:A,[2]怪物武器挂载坐标辅助表!C:C,"错误",0)+_xlfn.XLOOKUP(ROUNDDOWN(A676/1000,0),[2]怪物武器挂载坐标辅助表!V:V,[2]怪物武器挂载坐标辅助表!Y:Y,"错误",0),";",_xlfn.XLOOKUP(MOD(A676,1000),[2]怪物武器挂载坐标辅助表!A:A,[2]怪物武器挂载坐标辅助表!D:D,"错误",0)+_xlfn.XLOOKUP(ROUNDDOWN(A676/1000,0),[2]怪物武器挂载坐标辅助表!V:V,[2]怪物武器挂载坐标辅助表!Z:Z,"错误",0),";",_xlfn.XLOOKUP(MOD(A676,1000),[2]怪物武器挂载坐标辅助表!A:A,[2]怪物武器挂载坐标辅助表!E:E,"错误",0),";",_xlfn.XLOOKUP(MOD(A676,1000),[2]怪物武器挂载坐标辅助表!A:A,[2]怪物武器挂载坐标辅助表!F:F,"错误",0)),"")</f>
        <v>-687;-164;11000;0</v>
      </c>
      <c r="G676" s="1">
        <v>1</v>
      </c>
    </row>
    <row r="677" spans="1:7">
      <c r="A677" s="1" t="str">
        <f t="shared" si="33"/>
        <v>4012102</v>
      </c>
      <c r="B677" s="1" t="str">
        <f>CONCATENATE(_xlfn.XLOOKUP(D677,[1]怪物设计!$D$77:$D$136,[1]怪物设计!$U$77:$U$136),"-",E677)</f>
        <v>孔雀2-102</v>
      </c>
      <c r="D677" s="1">
        <f t="shared" ref="D677:D709" si="35">D676</f>
        <v>4012</v>
      </c>
      <c r="E677" s="1">
        <v>102</v>
      </c>
      <c r="F677" s="17" t="str">
        <f>IF(E677&gt;0,CONCATENATE(_xlfn.XLOOKUP(MOD(A677,1000),[2]怪物武器挂载坐标辅助表!A:A,[2]怪物武器挂载坐标辅助表!C:C,"错误",0)+_xlfn.XLOOKUP(ROUNDDOWN(A677/1000,0),[2]怪物武器挂载坐标辅助表!V:V,[2]怪物武器挂载坐标辅助表!Y:Y,"错误",0),";",_xlfn.XLOOKUP(MOD(A677,1000),[2]怪物武器挂载坐标辅助表!A:A,[2]怪物武器挂载坐标辅助表!D:D,"错误",0)+_xlfn.XLOOKUP(ROUNDDOWN(A677/1000,0),[2]怪物武器挂载坐标辅助表!V:V,[2]怪物武器挂载坐标辅助表!Z:Z,"错误",0),";",_xlfn.XLOOKUP(MOD(A677,1000),[2]怪物武器挂载坐标辅助表!A:A,[2]怪物武器挂载坐标辅助表!E:E,"错误",0),";",_xlfn.XLOOKUP(MOD(A677,1000),[2]怪物武器挂载坐标辅助表!A:A,[2]怪物武器挂载坐标辅助表!F:F,"错误",0)),"")</f>
        <v>-550;-179;11000;-10</v>
      </c>
      <c r="G677" s="1">
        <v>1</v>
      </c>
    </row>
    <row r="678" spans="1:7">
      <c r="A678" s="1" t="str">
        <f t="shared" si="33"/>
        <v>4012103</v>
      </c>
      <c r="B678" s="1" t="str">
        <f>CONCATENATE(_xlfn.XLOOKUP(D678,[1]怪物设计!$D$77:$D$136,[1]怪物设计!$U$77:$U$136),"-",E678)</f>
        <v>孔雀2-103</v>
      </c>
      <c r="D678" s="1">
        <f t="shared" si="35"/>
        <v>4012</v>
      </c>
      <c r="E678" s="1">
        <v>103</v>
      </c>
      <c r="F678" s="17" t="str">
        <f>IF(E678&gt;0,CONCATENATE(_xlfn.XLOOKUP(MOD(A678,1000),[2]怪物武器挂载坐标辅助表!A:A,[2]怪物武器挂载坐标辅助表!C:C,"错误",0)+_xlfn.XLOOKUP(ROUNDDOWN(A678/1000,0),[2]怪物武器挂载坐标辅助表!V:V,[2]怪物武器挂载坐标辅助表!Y:Y,"错误",0),";",_xlfn.XLOOKUP(MOD(A678,1000),[2]怪物武器挂载坐标辅助表!A:A,[2]怪物武器挂载坐标辅助表!D:D,"错误",0)+_xlfn.XLOOKUP(ROUNDDOWN(A678/1000,0),[2]怪物武器挂载坐标辅助表!V:V,[2]怪物武器挂载坐标辅助表!Z:Z,"错误",0),";",_xlfn.XLOOKUP(MOD(A678,1000),[2]怪物武器挂载坐标辅助表!A:A,[2]怪物武器挂载坐标辅助表!E:E,"错误",0),";",_xlfn.XLOOKUP(MOD(A678,1000),[2]怪物武器挂载坐标辅助表!A:A,[2]怪物武器挂载坐标辅助表!F:F,"错误",0)),"")</f>
        <v>-747;-266;10000;-10</v>
      </c>
      <c r="G678" s="1">
        <v>1</v>
      </c>
    </row>
    <row r="679" spans="1:7">
      <c r="A679" s="1" t="str">
        <f t="shared" si="33"/>
        <v>4012104</v>
      </c>
      <c r="B679" s="1" t="str">
        <f>CONCATENATE(_xlfn.XLOOKUP(D679,[1]怪物设计!$D$77:$D$136,[1]怪物设计!$U$77:$U$136),"-",E679)</f>
        <v>孔雀2-104</v>
      </c>
      <c r="D679" s="1">
        <f t="shared" si="35"/>
        <v>4012</v>
      </c>
      <c r="E679" s="1">
        <v>104</v>
      </c>
      <c r="F679" s="17" t="str">
        <f>IF(E679&gt;0,CONCATENATE(_xlfn.XLOOKUP(MOD(A679,1000),[2]怪物武器挂载坐标辅助表!A:A,[2]怪物武器挂载坐标辅助表!C:C,"错误",0)+_xlfn.XLOOKUP(ROUNDDOWN(A679/1000,0),[2]怪物武器挂载坐标辅助表!V:V,[2]怪物武器挂载坐标辅助表!Y:Y,"错误",0),";",_xlfn.XLOOKUP(MOD(A679,1000),[2]怪物武器挂载坐标辅助表!A:A,[2]怪物武器挂载坐标辅助表!D:D,"错误",0)+_xlfn.XLOOKUP(ROUNDDOWN(A679/1000,0),[2]怪物武器挂载坐标辅助表!V:V,[2]怪物武器挂载坐标辅助表!Z:Z,"错误",0),";",_xlfn.XLOOKUP(MOD(A679,1000),[2]怪物武器挂载坐标辅助表!A:A,[2]怪物武器挂载坐标辅助表!E:E,"错误",0),";",_xlfn.XLOOKUP(MOD(A679,1000),[2]怪物武器挂载坐标辅助表!A:A,[2]怪物武器挂载坐标辅助表!F:F,"错误",0)),"")</f>
        <v>-691;-167;11000;0</v>
      </c>
      <c r="G679" s="1">
        <v>1</v>
      </c>
    </row>
    <row r="680" spans="1:7">
      <c r="A680" s="1" t="str">
        <f t="shared" si="33"/>
        <v>4012105</v>
      </c>
      <c r="B680" s="1" t="str">
        <f>CONCATENATE(_xlfn.XLOOKUP(D680,[1]怪物设计!$D$77:$D$136,[1]怪物设计!$U$77:$U$136),"-",E680)</f>
        <v>孔雀2-105</v>
      </c>
      <c r="D680" s="1">
        <f t="shared" si="35"/>
        <v>4012</v>
      </c>
      <c r="E680" s="1">
        <v>105</v>
      </c>
      <c r="F680" s="17" t="str">
        <f>IF(E680&gt;0,CONCATENATE(_xlfn.XLOOKUP(MOD(A680,1000),[2]怪物武器挂载坐标辅助表!A:A,[2]怪物武器挂载坐标辅助表!C:C,"错误",0)+_xlfn.XLOOKUP(ROUNDDOWN(A680/1000,0),[2]怪物武器挂载坐标辅助表!V:V,[2]怪物武器挂载坐标辅助表!Y:Y,"错误",0),";",_xlfn.XLOOKUP(MOD(A680,1000),[2]怪物武器挂载坐标辅助表!A:A,[2]怪物武器挂载坐标辅助表!D:D,"错误",0)+_xlfn.XLOOKUP(ROUNDDOWN(A680/1000,0),[2]怪物武器挂载坐标辅助表!V:V,[2]怪物武器挂载坐标辅助表!Z:Z,"错误",0),";",_xlfn.XLOOKUP(MOD(A680,1000),[2]怪物武器挂载坐标辅助表!A:A,[2]怪物武器挂载坐标辅助表!E:E,"错误",0),";",_xlfn.XLOOKUP(MOD(A680,1000),[2]怪物武器挂载坐标辅助表!A:A,[2]怪物武器挂载坐标辅助表!F:F,"错误",0)),"")</f>
        <v>-592;-196;10000;0</v>
      </c>
      <c r="G680" s="1">
        <v>1</v>
      </c>
    </row>
    <row r="681" spans="1:7">
      <c r="A681" s="1" t="str">
        <f t="shared" si="33"/>
        <v>4012106</v>
      </c>
      <c r="B681" s="1" t="str">
        <f>CONCATENATE(_xlfn.XLOOKUP(D681,[1]怪物设计!$D$77:$D$136,[1]怪物设计!$U$77:$U$136),"-",E681)</f>
        <v>孔雀2-106</v>
      </c>
      <c r="D681" s="1">
        <f t="shared" si="35"/>
        <v>4012</v>
      </c>
      <c r="E681" s="1">
        <v>106</v>
      </c>
      <c r="F681" s="17" t="str">
        <f>IF(E681&gt;0,CONCATENATE(_xlfn.XLOOKUP(MOD(A681,1000),[2]怪物武器挂载坐标辅助表!A:A,[2]怪物武器挂载坐标辅助表!C:C,"错误",0)+_xlfn.XLOOKUP(ROUNDDOWN(A681/1000,0),[2]怪物武器挂载坐标辅助表!V:V,[2]怪物武器挂载坐标辅助表!Y:Y,"错误",0),";",_xlfn.XLOOKUP(MOD(A681,1000),[2]怪物武器挂载坐标辅助表!A:A,[2]怪物武器挂载坐标辅助表!D:D,"错误",0)+_xlfn.XLOOKUP(ROUNDDOWN(A681/1000,0),[2]怪物武器挂载坐标辅助表!V:V,[2]怪物武器挂载坐标辅助表!Z:Z,"错误",0),";",_xlfn.XLOOKUP(MOD(A681,1000),[2]怪物武器挂载坐标辅助表!A:A,[2]怪物武器挂载坐标辅助表!E:E,"错误",0),";",_xlfn.XLOOKUP(MOD(A681,1000),[2]怪物武器挂载坐标辅助表!A:A,[2]怪物武器挂载坐标辅助表!F:F,"错误",0)),"")</f>
        <v>-725;-213;8000;0</v>
      </c>
      <c r="G681" s="1">
        <v>1</v>
      </c>
    </row>
    <row r="682" spans="1:7">
      <c r="A682" s="1" t="str">
        <f t="shared" si="33"/>
        <v>4012201</v>
      </c>
      <c r="B682" s="1" t="str">
        <f>CONCATENATE(_xlfn.XLOOKUP(D682,[1]怪物设计!$D$77:$D$136,[1]怪物设计!$U$77:$U$136),"-",E682)</f>
        <v>孔雀2-201</v>
      </c>
      <c r="D682" s="1">
        <f t="shared" si="35"/>
        <v>4012</v>
      </c>
      <c r="E682" s="1">
        <v>201</v>
      </c>
      <c r="F682" s="17" t="str">
        <f>IF(E682&gt;0,CONCATENATE(_xlfn.XLOOKUP(MOD(A682,1000),[2]怪物武器挂载坐标辅助表!A:A,[2]怪物武器挂载坐标辅助表!C:C,"错误",0)+_xlfn.XLOOKUP(ROUNDDOWN(A682/1000,0),[2]怪物武器挂载坐标辅助表!V:V,[2]怪物武器挂载坐标辅助表!Y:Y,"错误",0),";",_xlfn.XLOOKUP(MOD(A682,1000),[2]怪物武器挂载坐标辅助表!A:A,[2]怪物武器挂载坐标辅助表!D:D,"错误",0)+_xlfn.XLOOKUP(ROUNDDOWN(A682/1000,0),[2]怪物武器挂载坐标辅助表!V:V,[2]怪物武器挂载坐标辅助表!Z:Z,"错误",0),";",_xlfn.XLOOKUP(MOD(A682,1000),[2]怪物武器挂载坐标辅助表!A:A,[2]怪物武器挂载坐标辅助表!E:E,"错误",0),";",_xlfn.XLOOKUP(MOD(A682,1000),[2]怪物武器挂载坐标辅助表!A:A,[2]怪物武器挂载坐标辅助表!F:F,"错误",0)),"")</f>
        <v>-523;-120;10000;-25</v>
      </c>
      <c r="G682" s="1">
        <v>1</v>
      </c>
    </row>
    <row r="683" spans="1:7">
      <c r="A683" s="1" t="str">
        <f t="shared" si="33"/>
        <v>4012202</v>
      </c>
      <c r="B683" s="1" t="str">
        <f>CONCATENATE(_xlfn.XLOOKUP(D683,[1]怪物设计!$D$77:$D$136,[1]怪物设计!$U$77:$U$136),"-",E683)</f>
        <v>孔雀2-202</v>
      </c>
      <c r="D683" s="1">
        <f t="shared" si="35"/>
        <v>4012</v>
      </c>
      <c r="E683" s="1">
        <v>202</v>
      </c>
      <c r="F683" s="17" t="str">
        <f>IF(E683&gt;0,CONCATENATE(_xlfn.XLOOKUP(MOD(A683,1000),[2]怪物武器挂载坐标辅助表!A:A,[2]怪物武器挂载坐标辅助表!C:C,"错误",0)+_xlfn.XLOOKUP(ROUNDDOWN(A683/1000,0),[2]怪物武器挂载坐标辅助表!V:V,[2]怪物武器挂载坐标辅助表!Y:Y,"错误",0),";",_xlfn.XLOOKUP(MOD(A683,1000),[2]怪物武器挂载坐标辅助表!A:A,[2]怪物武器挂载坐标辅助表!D:D,"错误",0)+_xlfn.XLOOKUP(ROUNDDOWN(A683/1000,0),[2]怪物武器挂载坐标辅助表!V:V,[2]怪物武器挂载坐标辅助表!Z:Z,"错误",0),";",_xlfn.XLOOKUP(MOD(A683,1000),[2]怪物武器挂载坐标辅助表!A:A,[2]怪物武器挂载坐标辅助表!E:E,"错误",0),";",_xlfn.XLOOKUP(MOD(A683,1000),[2]怪物武器挂载坐标辅助表!A:A,[2]怪物武器挂载坐标辅助表!F:F,"错误",0)),"")</f>
        <v>-492;-185;10000;0</v>
      </c>
      <c r="G683" s="1">
        <v>1</v>
      </c>
    </row>
    <row r="684" spans="1:7">
      <c r="A684" s="1" t="str">
        <f t="shared" si="33"/>
        <v>4012203</v>
      </c>
      <c r="B684" s="1" t="str">
        <f>CONCATENATE(_xlfn.XLOOKUP(D684,[1]怪物设计!$D$77:$D$136,[1]怪物设计!$U$77:$U$136),"-",E684)</f>
        <v>孔雀2-203</v>
      </c>
      <c r="D684" s="1">
        <f t="shared" si="35"/>
        <v>4012</v>
      </c>
      <c r="E684" s="1">
        <v>203</v>
      </c>
      <c r="F684" s="17" t="str">
        <f>IF(E684&gt;0,CONCATENATE(_xlfn.XLOOKUP(MOD(A684,1000),[2]怪物武器挂载坐标辅助表!A:A,[2]怪物武器挂载坐标辅助表!C:C,"错误",0)+_xlfn.XLOOKUP(ROUNDDOWN(A684/1000,0),[2]怪物武器挂载坐标辅助表!V:V,[2]怪物武器挂载坐标辅助表!Y:Y,"错误",0),";",_xlfn.XLOOKUP(MOD(A684,1000),[2]怪物武器挂载坐标辅助表!A:A,[2]怪物武器挂载坐标辅助表!D:D,"错误",0)+_xlfn.XLOOKUP(ROUNDDOWN(A684/1000,0),[2]怪物武器挂载坐标辅助表!V:V,[2]怪物武器挂载坐标辅助表!Z:Z,"错误",0),";",_xlfn.XLOOKUP(MOD(A684,1000),[2]怪物武器挂载坐标辅助表!A:A,[2]怪物武器挂载坐标辅助表!E:E,"错误",0),";",_xlfn.XLOOKUP(MOD(A684,1000),[2]怪物武器挂载坐标辅助表!A:A,[2]怪物武器挂载坐标辅助表!F:F,"错误",0)),"")</f>
        <v>-535;-215;10000;-10</v>
      </c>
      <c r="G684" s="1">
        <v>1</v>
      </c>
    </row>
    <row r="685" spans="1:7">
      <c r="A685" s="1" t="str">
        <f t="shared" si="33"/>
        <v>4012204</v>
      </c>
      <c r="B685" s="1" t="str">
        <f>CONCATENATE(_xlfn.XLOOKUP(D685,[1]怪物设计!$D$77:$D$136,[1]怪物设计!$U$77:$U$136),"-",E685)</f>
        <v>孔雀2-204</v>
      </c>
      <c r="D685" s="1">
        <f t="shared" si="35"/>
        <v>4012</v>
      </c>
      <c r="E685" s="1">
        <v>204</v>
      </c>
      <c r="F685" s="17" t="str">
        <f>IF(E685&gt;0,CONCATENATE(_xlfn.XLOOKUP(MOD(A685,1000),[2]怪物武器挂载坐标辅助表!A:A,[2]怪物武器挂载坐标辅助表!C:C,"错误",0)+_xlfn.XLOOKUP(ROUNDDOWN(A685/1000,0),[2]怪物武器挂载坐标辅助表!V:V,[2]怪物武器挂载坐标辅助表!Y:Y,"错误",0),";",_xlfn.XLOOKUP(MOD(A685,1000),[2]怪物武器挂载坐标辅助表!A:A,[2]怪物武器挂载坐标辅助表!D:D,"错误",0)+_xlfn.XLOOKUP(ROUNDDOWN(A685/1000,0),[2]怪物武器挂载坐标辅助表!V:V,[2]怪物武器挂载坐标辅助表!Z:Z,"错误",0),";",_xlfn.XLOOKUP(MOD(A685,1000),[2]怪物武器挂载坐标辅助表!A:A,[2]怪物武器挂载坐标辅助表!E:E,"错误",0),";",_xlfn.XLOOKUP(MOD(A685,1000),[2]怪物武器挂载坐标辅助表!A:A,[2]怪物武器挂载坐标辅助表!F:F,"错误",0)),"")</f>
        <v>-522;-314;5000;0</v>
      </c>
      <c r="G685" s="1">
        <v>1</v>
      </c>
    </row>
    <row r="686" spans="1:7">
      <c r="A686" s="1" t="str">
        <f t="shared" si="33"/>
        <v>4012205</v>
      </c>
      <c r="B686" s="1" t="str">
        <f>CONCATENATE(_xlfn.XLOOKUP(D686,[1]怪物设计!$D$77:$D$136,[1]怪物设计!$U$77:$U$136),"-",E686)</f>
        <v>孔雀2-205</v>
      </c>
      <c r="D686" s="1">
        <f t="shared" si="35"/>
        <v>4012</v>
      </c>
      <c r="E686" s="1">
        <v>205</v>
      </c>
      <c r="F686" s="17" t="str">
        <f>IF(E686&gt;0,CONCATENATE(_xlfn.XLOOKUP(MOD(A686,1000),[2]怪物武器挂载坐标辅助表!A:A,[2]怪物武器挂载坐标辅助表!C:C,"错误",0)+_xlfn.XLOOKUP(ROUNDDOWN(A686/1000,0),[2]怪物武器挂载坐标辅助表!V:V,[2]怪物武器挂载坐标辅助表!Y:Y,"错误",0),";",_xlfn.XLOOKUP(MOD(A686,1000),[2]怪物武器挂载坐标辅助表!A:A,[2]怪物武器挂载坐标辅助表!D:D,"错误",0)+_xlfn.XLOOKUP(ROUNDDOWN(A686/1000,0),[2]怪物武器挂载坐标辅助表!V:V,[2]怪物武器挂载坐标辅助表!Z:Z,"错误",0),";",_xlfn.XLOOKUP(MOD(A686,1000),[2]怪物武器挂载坐标辅助表!A:A,[2]怪物武器挂载坐标辅助表!E:E,"错误",0),";",_xlfn.XLOOKUP(MOD(A686,1000),[2]怪物武器挂载坐标辅助表!A:A,[2]怪物武器挂载坐标辅助表!F:F,"错误",0)),"")</f>
        <v>-526;-59;10000;-10</v>
      </c>
      <c r="G686" s="1">
        <v>1</v>
      </c>
    </row>
    <row r="687" spans="1:7">
      <c r="A687" s="1" t="str">
        <f t="shared" si="33"/>
        <v>4012206</v>
      </c>
      <c r="B687" s="1" t="str">
        <f>CONCATENATE(_xlfn.XLOOKUP(D687,[1]怪物设计!$D$77:$D$136,[1]怪物设计!$U$77:$U$136),"-",E687)</f>
        <v>孔雀2-206</v>
      </c>
      <c r="D687" s="1">
        <f t="shared" si="35"/>
        <v>4012</v>
      </c>
      <c r="E687" s="1">
        <v>206</v>
      </c>
      <c r="F687" s="17" t="str">
        <f>IF(E687&gt;0,CONCATENATE(_xlfn.XLOOKUP(MOD(A687,1000),[2]怪物武器挂载坐标辅助表!A:A,[2]怪物武器挂载坐标辅助表!C:C,"错误",0)+_xlfn.XLOOKUP(ROUNDDOWN(A687/1000,0),[2]怪物武器挂载坐标辅助表!V:V,[2]怪物武器挂载坐标辅助表!Y:Y,"错误",0),";",_xlfn.XLOOKUP(MOD(A687,1000),[2]怪物武器挂载坐标辅助表!A:A,[2]怪物武器挂载坐标辅助表!D:D,"错误",0)+_xlfn.XLOOKUP(ROUNDDOWN(A687/1000,0),[2]怪物武器挂载坐标辅助表!V:V,[2]怪物武器挂载坐标辅助表!Z:Z,"错误",0),";",_xlfn.XLOOKUP(MOD(A687,1000),[2]怪物武器挂载坐标辅助表!A:A,[2]怪物武器挂载坐标辅助表!E:E,"错误",0),";",_xlfn.XLOOKUP(MOD(A687,1000),[2]怪物武器挂载坐标辅助表!A:A,[2]怪物武器挂载坐标辅助表!F:F,"错误",0)),"")</f>
        <v>-623;-245;7000;150</v>
      </c>
      <c r="G687" s="1">
        <v>1</v>
      </c>
    </row>
    <row r="688" spans="1:7">
      <c r="A688" s="1" t="str">
        <f t="shared" si="33"/>
        <v>4012207</v>
      </c>
      <c r="B688" s="1" t="str">
        <f>CONCATENATE(_xlfn.XLOOKUP(D688,[1]怪物设计!$D$77:$D$136,[1]怪物设计!$U$77:$U$136),"-",E688)</f>
        <v>孔雀2-207</v>
      </c>
      <c r="D688" s="1">
        <f t="shared" si="35"/>
        <v>4012</v>
      </c>
      <c r="E688" s="1">
        <v>207</v>
      </c>
      <c r="F688" s="17" t="str">
        <f>IF(E688&gt;0,CONCATENATE(_xlfn.XLOOKUP(MOD(A688,1000),[2]怪物武器挂载坐标辅助表!A:A,[2]怪物武器挂载坐标辅助表!C:C,"错误",0)+_xlfn.XLOOKUP(ROUNDDOWN(A688/1000,0),[2]怪物武器挂载坐标辅助表!V:V,[2]怪物武器挂载坐标辅助表!Y:Y,"错误",0),";",_xlfn.XLOOKUP(MOD(A688,1000),[2]怪物武器挂载坐标辅助表!A:A,[2]怪物武器挂载坐标辅助表!D:D,"错误",0)+_xlfn.XLOOKUP(ROUNDDOWN(A688/1000,0),[2]怪物武器挂载坐标辅助表!V:V,[2]怪物武器挂载坐标辅助表!Z:Z,"错误",0),";",_xlfn.XLOOKUP(MOD(A688,1000),[2]怪物武器挂载坐标辅助表!A:A,[2]怪物武器挂载坐标辅助表!E:E,"错误",0),";",_xlfn.XLOOKUP(MOD(A688,1000),[2]怪物武器挂载坐标辅助表!A:A,[2]怪物武器挂载坐标辅助表!F:F,"错误",0)),"")</f>
        <v>-714;-212;10000;15</v>
      </c>
      <c r="G688" s="1">
        <v>1</v>
      </c>
    </row>
    <row r="689" spans="1:7">
      <c r="A689" s="1" t="str">
        <f t="shared" si="33"/>
        <v>4012301</v>
      </c>
      <c r="B689" s="1" t="str">
        <f>CONCATENATE(_xlfn.XLOOKUP(D689,[1]怪物设计!$D$77:$D$136,[1]怪物设计!$U$77:$U$136),"-",E689)</f>
        <v>孔雀2-301</v>
      </c>
      <c r="D689" s="1">
        <f t="shared" si="35"/>
        <v>4012</v>
      </c>
      <c r="E689" s="1">
        <v>301</v>
      </c>
      <c r="F689" s="17" t="str">
        <f>IF(E689&gt;0,CONCATENATE(_xlfn.XLOOKUP(MOD(A689,1000),[2]怪物武器挂载坐标辅助表!A:A,[2]怪物武器挂载坐标辅助表!C:C,"错误",0)+_xlfn.XLOOKUP(ROUNDDOWN(A689/1000,0),[2]怪物武器挂载坐标辅助表!V:V,[2]怪物武器挂载坐标辅助表!Y:Y,"错误",0),";",_xlfn.XLOOKUP(MOD(A689,1000),[2]怪物武器挂载坐标辅助表!A:A,[2]怪物武器挂载坐标辅助表!D:D,"错误",0)+_xlfn.XLOOKUP(ROUNDDOWN(A689/1000,0),[2]怪物武器挂载坐标辅助表!V:V,[2]怪物武器挂载坐标辅助表!Z:Z,"错误",0),";",_xlfn.XLOOKUP(MOD(A689,1000),[2]怪物武器挂载坐标辅助表!A:A,[2]怪物武器挂载坐标辅助表!E:E,"错误",0),";",_xlfn.XLOOKUP(MOD(A689,1000),[2]怪物武器挂载坐标辅助表!A:A,[2]怪物武器挂载坐标辅助表!F:F,"错误",0)),"")</f>
        <v>-596;-42;10000;0</v>
      </c>
      <c r="G689" s="1">
        <v>1</v>
      </c>
    </row>
    <row r="690" spans="1:7">
      <c r="A690" s="1" t="str">
        <f t="shared" si="33"/>
        <v>4012302</v>
      </c>
      <c r="B690" s="1" t="str">
        <f>CONCATENATE(_xlfn.XLOOKUP(D690,[1]怪物设计!$D$77:$D$136,[1]怪物设计!$U$77:$U$136),"-",E690)</f>
        <v>孔雀2-302</v>
      </c>
      <c r="D690" s="1">
        <f t="shared" si="35"/>
        <v>4012</v>
      </c>
      <c r="E690" s="1">
        <v>302</v>
      </c>
      <c r="F690" s="17" t="str">
        <f>IF(E690&gt;0,CONCATENATE(_xlfn.XLOOKUP(MOD(A690,1000),[2]怪物武器挂载坐标辅助表!A:A,[2]怪物武器挂载坐标辅助表!C:C,"错误",0)+_xlfn.XLOOKUP(ROUNDDOWN(A690/1000,0),[2]怪物武器挂载坐标辅助表!V:V,[2]怪物武器挂载坐标辅助表!Y:Y,"错误",0),";",_xlfn.XLOOKUP(MOD(A690,1000),[2]怪物武器挂载坐标辅助表!A:A,[2]怪物武器挂载坐标辅助表!D:D,"错误",0)+_xlfn.XLOOKUP(ROUNDDOWN(A690/1000,0),[2]怪物武器挂载坐标辅助表!V:V,[2]怪物武器挂载坐标辅助表!Z:Z,"错误",0),";",_xlfn.XLOOKUP(MOD(A690,1000),[2]怪物武器挂载坐标辅助表!A:A,[2]怪物武器挂载坐标辅助表!E:E,"错误",0),";",_xlfn.XLOOKUP(MOD(A690,1000),[2]怪物武器挂载坐标辅助表!A:A,[2]怪物武器挂载坐标辅助表!F:F,"错误",0)),"")</f>
        <v>-633;-126;9000;0</v>
      </c>
      <c r="G690" s="1">
        <v>1</v>
      </c>
    </row>
    <row r="691" spans="1:7">
      <c r="A691" s="1" t="str">
        <f t="shared" si="33"/>
        <v>4012303</v>
      </c>
      <c r="B691" s="1" t="str">
        <f>CONCATENATE(_xlfn.XLOOKUP(D691,[1]怪物设计!$D$77:$D$136,[1]怪物设计!$U$77:$U$136),"-",E691)</f>
        <v>孔雀2-303</v>
      </c>
      <c r="D691" s="1">
        <f t="shared" si="35"/>
        <v>4012</v>
      </c>
      <c r="E691" s="1">
        <v>303</v>
      </c>
      <c r="F691" s="17" t="str">
        <f>IF(E691&gt;0,CONCATENATE(_xlfn.XLOOKUP(MOD(A691,1000),[2]怪物武器挂载坐标辅助表!A:A,[2]怪物武器挂载坐标辅助表!C:C,"错误",0)+_xlfn.XLOOKUP(ROUNDDOWN(A691/1000,0),[2]怪物武器挂载坐标辅助表!V:V,[2]怪物武器挂载坐标辅助表!Y:Y,"错误",0),";",_xlfn.XLOOKUP(MOD(A691,1000),[2]怪物武器挂载坐标辅助表!A:A,[2]怪物武器挂载坐标辅助表!D:D,"错误",0)+_xlfn.XLOOKUP(ROUNDDOWN(A691/1000,0),[2]怪物武器挂载坐标辅助表!V:V,[2]怪物武器挂载坐标辅助表!Z:Z,"错误",0),";",_xlfn.XLOOKUP(MOD(A691,1000),[2]怪物武器挂载坐标辅助表!A:A,[2]怪物武器挂载坐标辅助表!E:E,"错误",0),";",_xlfn.XLOOKUP(MOD(A691,1000),[2]怪物武器挂载坐标辅助表!A:A,[2]怪物武器挂载坐标辅助表!F:F,"错误",0)),"")</f>
        <v>-567;-145;10000;0</v>
      </c>
      <c r="G691" s="1">
        <v>1</v>
      </c>
    </row>
    <row r="692" spans="1:7">
      <c r="A692" s="1" t="str">
        <f t="shared" si="33"/>
        <v>4012304</v>
      </c>
      <c r="B692" s="1" t="str">
        <f>CONCATENATE(_xlfn.XLOOKUP(D692,[1]怪物设计!$D$77:$D$136,[1]怪物设计!$U$77:$U$136),"-",E692)</f>
        <v>孔雀2-304</v>
      </c>
      <c r="D692" s="1">
        <f t="shared" si="35"/>
        <v>4012</v>
      </c>
      <c r="E692" s="1">
        <v>304</v>
      </c>
      <c r="F692" s="17" t="str">
        <f>IF(E692&gt;0,CONCATENATE(_xlfn.XLOOKUP(MOD(A692,1000),[2]怪物武器挂载坐标辅助表!A:A,[2]怪物武器挂载坐标辅助表!C:C,"错误",0)+_xlfn.XLOOKUP(ROUNDDOWN(A692/1000,0),[2]怪物武器挂载坐标辅助表!V:V,[2]怪物武器挂载坐标辅助表!Y:Y,"错误",0),";",_xlfn.XLOOKUP(MOD(A692,1000),[2]怪物武器挂载坐标辅助表!A:A,[2]怪物武器挂载坐标辅助表!D:D,"错误",0)+_xlfn.XLOOKUP(ROUNDDOWN(A692/1000,0),[2]怪物武器挂载坐标辅助表!V:V,[2]怪物武器挂载坐标辅助表!Z:Z,"错误",0),";",_xlfn.XLOOKUP(MOD(A692,1000),[2]怪物武器挂载坐标辅助表!A:A,[2]怪物武器挂载坐标辅助表!E:E,"错误",0),";",_xlfn.XLOOKUP(MOD(A692,1000),[2]怪物武器挂载坐标辅助表!A:A,[2]怪物武器挂载坐标辅助表!F:F,"错误",0)),"")</f>
        <v>-770;-174;10000;5</v>
      </c>
      <c r="G692" s="1">
        <v>1</v>
      </c>
    </row>
    <row r="693" spans="1:7">
      <c r="A693" s="1" t="str">
        <f t="shared" si="33"/>
        <v>4012305</v>
      </c>
      <c r="B693" s="1" t="str">
        <f>CONCATENATE(_xlfn.XLOOKUP(D693,[1]怪物设计!$D$77:$D$136,[1]怪物设计!$U$77:$U$136),"-",E693)</f>
        <v>孔雀2-305</v>
      </c>
      <c r="D693" s="1">
        <f t="shared" si="35"/>
        <v>4012</v>
      </c>
      <c r="E693" s="1">
        <v>305</v>
      </c>
      <c r="F693" s="17" t="str">
        <f>IF(E693&gt;0,CONCATENATE(_xlfn.XLOOKUP(MOD(A693,1000),[2]怪物武器挂载坐标辅助表!A:A,[2]怪物武器挂载坐标辅助表!C:C,"错误",0)+_xlfn.XLOOKUP(ROUNDDOWN(A693/1000,0),[2]怪物武器挂载坐标辅助表!V:V,[2]怪物武器挂载坐标辅助表!Y:Y,"错误",0),";",_xlfn.XLOOKUP(MOD(A693,1000),[2]怪物武器挂载坐标辅助表!A:A,[2]怪物武器挂载坐标辅助表!D:D,"错误",0)+_xlfn.XLOOKUP(ROUNDDOWN(A693/1000,0),[2]怪物武器挂载坐标辅助表!V:V,[2]怪物武器挂载坐标辅助表!Z:Z,"错误",0),";",_xlfn.XLOOKUP(MOD(A693,1000),[2]怪物武器挂载坐标辅助表!A:A,[2]怪物武器挂载坐标辅助表!E:E,"错误",0),";",_xlfn.XLOOKUP(MOD(A693,1000),[2]怪物武器挂载坐标辅助表!A:A,[2]怪物武器挂载坐标辅助表!F:F,"错误",0)),"")</f>
        <v>-723;-316;9000;-25</v>
      </c>
      <c r="G693" s="1">
        <v>1</v>
      </c>
    </row>
    <row r="694" spans="1:7">
      <c r="A694" s="1" t="str">
        <f t="shared" si="33"/>
        <v>4012401</v>
      </c>
      <c r="B694" s="1" t="str">
        <f>CONCATENATE(_xlfn.XLOOKUP(D694,[1]怪物设计!$D$77:$D$136,[1]怪物设计!$U$77:$U$136),"-",E694)</f>
        <v>孔雀2-401</v>
      </c>
      <c r="D694" s="1">
        <f t="shared" si="35"/>
        <v>4012</v>
      </c>
      <c r="E694" s="1">
        <v>401</v>
      </c>
      <c r="F694" s="17" t="str">
        <f>IF(E694&gt;0,CONCATENATE(_xlfn.XLOOKUP(MOD(A694,1000),[2]怪物武器挂载坐标辅助表!A:A,[2]怪物武器挂载坐标辅助表!C:C,"错误",0)+_xlfn.XLOOKUP(ROUNDDOWN(A694/1000,0),[2]怪物武器挂载坐标辅助表!V:V,[2]怪物武器挂载坐标辅助表!Y:Y,"错误",0),";",_xlfn.XLOOKUP(MOD(A694,1000),[2]怪物武器挂载坐标辅助表!A:A,[2]怪物武器挂载坐标辅助表!D:D,"错误",0)+_xlfn.XLOOKUP(ROUNDDOWN(A694/1000,0),[2]怪物武器挂载坐标辅助表!V:V,[2]怪物武器挂载坐标辅助表!Z:Z,"错误",0),";",_xlfn.XLOOKUP(MOD(A694,1000),[2]怪物武器挂载坐标辅助表!A:A,[2]怪物武器挂载坐标辅助表!E:E,"错误",0),";",_xlfn.XLOOKUP(MOD(A694,1000),[2]怪物武器挂载坐标辅助表!A:A,[2]怪物武器挂载坐标辅助表!F:F,"错误",0)),"")</f>
        <v>-594;-298;10000;0</v>
      </c>
      <c r="G694" s="1">
        <v>1</v>
      </c>
    </row>
    <row r="695" spans="1:7">
      <c r="A695" s="1" t="str">
        <f t="shared" si="33"/>
        <v>4012402</v>
      </c>
      <c r="B695" s="1" t="str">
        <f>CONCATENATE(_xlfn.XLOOKUP(D695,[1]怪物设计!$D$77:$D$136,[1]怪物设计!$U$77:$U$136),"-",E695)</f>
        <v>孔雀2-402</v>
      </c>
      <c r="D695" s="1">
        <f t="shared" si="35"/>
        <v>4012</v>
      </c>
      <c r="E695" s="1">
        <v>402</v>
      </c>
      <c r="F695" s="17" t="str">
        <f>IF(E695&gt;0,CONCATENATE(_xlfn.XLOOKUP(MOD(A695,1000),[2]怪物武器挂载坐标辅助表!A:A,[2]怪物武器挂载坐标辅助表!C:C,"错误",0)+_xlfn.XLOOKUP(ROUNDDOWN(A695/1000,0),[2]怪物武器挂载坐标辅助表!V:V,[2]怪物武器挂载坐标辅助表!Y:Y,"错误",0),";",_xlfn.XLOOKUP(MOD(A695,1000),[2]怪物武器挂载坐标辅助表!A:A,[2]怪物武器挂载坐标辅助表!D:D,"错误",0)+_xlfn.XLOOKUP(ROUNDDOWN(A695/1000,0),[2]怪物武器挂载坐标辅助表!V:V,[2]怪物武器挂载坐标辅助表!Z:Z,"错误",0),";",_xlfn.XLOOKUP(MOD(A695,1000),[2]怪物武器挂载坐标辅助表!A:A,[2]怪物武器挂载坐标辅助表!E:E,"错误",0),";",_xlfn.XLOOKUP(MOD(A695,1000),[2]怪物武器挂载坐标辅助表!A:A,[2]怪物武器挂载坐标辅助表!F:F,"错误",0)),"")</f>
        <v>-600;-292;10000;0</v>
      </c>
      <c r="G695" s="1">
        <v>1</v>
      </c>
    </row>
    <row r="696" spans="1:7">
      <c r="A696" s="1" t="str">
        <f t="shared" si="33"/>
        <v>4012403</v>
      </c>
      <c r="B696" s="1" t="str">
        <f>CONCATENATE(_xlfn.XLOOKUP(D696,[1]怪物设计!$D$77:$D$136,[1]怪物设计!$U$77:$U$136),"-",E696)</f>
        <v>孔雀2-403</v>
      </c>
      <c r="D696" s="1">
        <f t="shared" si="35"/>
        <v>4012</v>
      </c>
      <c r="E696" s="1">
        <v>403</v>
      </c>
      <c r="F696" s="17" t="str">
        <f>IF(E696&gt;0,CONCATENATE(_xlfn.XLOOKUP(MOD(A696,1000),[2]怪物武器挂载坐标辅助表!A:A,[2]怪物武器挂载坐标辅助表!C:C,"错误",0)+_xlfn.XLOOKUP(ROUNDDOWN(A696/1000,0),[2]怪物武器挂载坐标辅助表!V:V,[2]怪物武器挂载坐标辅助表!Y:Y,"错误",0),";",_xlfn.XLOOKUP(MOD(A696,1000),[2]怪物武器挂载坐标辅助表!A:A,[2]怪物武器挂载坐标辅助表!D:D,"错误",0)+_xlfn.XLOOKUP(ROUNDDOWN(A696/1000,0),[2]怪物武器挂载坐标辅助表!V:V,[2]怪物武器挂载坐标辅助表!Z:Z,"错误",0),";",_xlfn.XLOOKUP(MOD(A696,1000),[2]怪物武器挂载坐标辅助表!A:A,[2]怪物武器挂载坐标辅助表!E:E,"错误",0),";",_xlfn.XLOOKUP(MOD(A696,1000),[2]怪物武器挂载坐标辅助表!A:A,[2]怪物武器挂载坐标辅助表!F:F,"错误",0)),"")</f>
        <v>-610;-285;10000;0</v>
      </c>
      <c r="G696" s="1">
        <v>1</v>
      </c>
    </row>
    <row r="697" spans="1:7">
      <c r="A697" s="1" t="str">
        <f t="shared" si="33"/>
        <v>4012404</v>
      </c>
      <c r="B697" s="1" t="str">
        <f>CONCATENATE(_xlfn.XLOOKUP(D697,[1]怪物设计!$D$77:$D$136,[1]怪物设计!$U$77:$U$136),"-",E697)</f>
        <v>孔雀2-404</v>
      </c>
      <c r="D697" s="1">
        <f t="shared" si="35"/>
        <v>4012</v>
      </c>
      <c r="E697" s="1">
        <v>404</v>
      </c>
      <c r="F697" s="17" t="str">
        <f>IF(E697&gt;0,CONCATENATE(_xlfn.XLOOKUP(MOD(A697,1000),[2]怪物武器挂载坐标辅助表!A:A,[2]怪物武器挂载坐标辅助表!C:C,"错误",0)+_xlfn.XLOOKUP(ROUNDDOWN(A697/1000,0),[2]怪物武器挂载坐标辅助表!V:V,[2]怪物武器挂载坐标辅助表!Y:Y,"错误",0),";",_xlfn.XLOOKUP(MOD(A697,1000),[2]怪物武器挂载坐标辅助表!A:A,[2]怪物武器挂载坐标辅助表!D:D,"错误",0)+_xlfn.XLOOKUP(ROUNDDOWN(A697/1000,0),[2]怪物武器挂载坐标辅助表!V:V,[2]怪物武器挂载坐标辅助表!Z:Z,"错误",0),";",_xlfn.XLOOKUP(MOD(A697,1000),[2]怪物武器挂载坐标辅助表!A:A,[2]怪物武器挂载坐标辅助表!E:E,"错误",0),";",_xlfn.XLOOKUP(MOD(A697,1000),[2]怪物武器挂载坐标辅助表!A:A,[2]怪物武器挂载坐标辅助表!F:F,"错误",0)),"")</f>
        <v>-820;-285;10000;0</v>
      </c>
      <c r="G697" s="1">
        <v>1</v>
      </c>
    </row>
    <row r="698" spans="1:7">
      <c r="A698" s="1" t="str">
        <f t="shared" si="33"/>
        <v>4012405</v>
      </c>
      <c r="B698" s="1" t="str">
        <f>CONCATENATE(_xlfn.XLOOKUP(D698,[1]怪物设计!$D$77:$D$136,[1]怪物设计!$U$77:$U$136),"-",E698)</f>
        <v>孔雀2-405</v>
      </c>
      <c r="D698" s="1">
        <f t="shared" si="35"/>
        <v>4012</v>
      </c>
      <c r="E698" s="1">
        <v>405</v>
      </c>
      <c r="F698" s="17" t="str">
        <f>IF(E698&gt;0,CONCATENATE(_xlfn.XLOOKUP(MOD(A698,1000),[2]怪物武器挂载坐标辅助表!A:A,[2]怪物武器挂载坐标辅助表!C:C,"错误",0)+_xlfn.XLOOKUP(ROUNDDOWN(A698/1000,0),[2]怪物武器挂载坐标辅助表!V:V,[2]怪物武器挂载坐标辅助表!Y:Y,"错误",0),";",_xlfn.XLOOKUP(MOD(A698,1000),[2]怪物武器挂载坐标辅助表!A:A,[2]怪物武器挂载坐标辅助表!D:D,"错误",0)+_xlfn.XLOOKUP(ROUNDDOWN(A698/1000,0),[2]怪物武器挂载坐标辅助表!V:V,[2]怪物武器挂载坐标辅助表!Z:Z,"错误",0),";",_xlfn.XLOOKUP(MOD(A698,1000),[2]怪物武器挂载坐标辅助表!A:A,[2]怪物武器挂载坐标辅助表!E:E,"错误",0),";",_xlfn.XLOOKUP(MOD(A698,1000),[2]怪物武器挂载坐标辅助表!A:A,[2]怪物武器挂载坐标辅助表!F:F,"错误",0)),"")</f>
        <v>-627;-287;10000;0</v>
      </c>
      <c r="G698" s="1">
        <v>1</v>
      </c>
    </row>
    <row r="699" spans="1:7">
      <c r="A699" s="1" t="str">
        <f t="shared" si="33"/>
        <v>4012406</v>
      </c>
      <c r="B699" s="1" t="str">
        <f>CONCATENATE(_xlfn.XLOOKUP(D699,[1]怪物设计!$D$77:$D$136,[1]怪物设计!$U$77:$U$136),"-",E699)</f>
        <v>孔雀2-406</v>
      </c>
      <c r="D699" s="1">
        <f t="shared" si="35"/>
        <v>4012</v>
      </c>
      <c r="E699" s="1">
        <v>406</v>
      </c>
      <c r="F699" s="17" t="str">
        <f>IF(E699&gt;0,CONCATENATE(_xlfn.XLOOKUP(MOD(A699,1000),[2]怪物武器挂载坐标辅助表!A:A,[2]怪物武器挂载坐标辅助表!C:C,"错误",0)+_xlfn.XLOOKUP(ROUNDDOWN(A699/1000,0),[2]怪物武器挂载坐标辅助表!V:V,[2]怪物武器挂载坐标辅助表!Y:Y,"错误",0),";",_xlfn.XLOOKUP(MOD(A699,1000),[2]怪物武器挂载坐标辅助表!A:A,[2]怪物武器挂载坐标辅助表!D:D,"错误",0)+_xlfn.XLOOKUP(ROUNDDOWN(A699/1000,0),[2]怪物武器挂载坐标辅助表!V:V,[2]怪物武器挂载坐标辅助表!Z:Z,"错误",0),";",_xlfn.XLOOKUP(MOD(A699,1000),[2]怪物武器挂载坐标辅助表!A:A,[2]怪物武器挂载坐标辅助表!E:E,"错误",0),";",_xlfn.XLOOKUP(MOD(A699,1000),[2]怪物武器挂载坐标辅助表!A:A,[2]怪物武器挂载坐标辅助表!F:F,"错误",0)),"")</f>
        <v>-684;-275;8000;30</v>
      </c>
      <c r="G699" s="1">
        <v>1</v>
      </c>
    </row>
    <row r="700" spans="1:7">
      <c r="A700" s="1" t="str">
        <f t="shared" si="33"/>
        <v>4012407</v>
      </c>
      <c r="B700" s="1" t="str">
        <f>CONCATENATE(_xlfn.XLOOKUP(D700,[1]怪物设计!$D$77:$D$136,[1]怪物设计!$U$77:$U$136),"-",E700)</f>
        <v>孔雀2-407</v>
      </c>
      <c r="D700" s="1">
        <f t="shared" si="35"/>
        <v>4012</v>
      </c>
      <c r="E700" s="1">
        <v>407</v>
      </c>
      <c r="F700" s="17" t="str">
        <f>IF(E700&gt;0,CONCATENATE(_xlfn.XLOOKUP(MOD(A700,1000),[2]怪物武器挂载坐标辅助表!A:A,[2]怪物武器挂载坐标辅助表!C:C,"错误",0)+_xlfn.XLOOKUP(ROUNDDOWN(A700/1000,0),[2]怪物武器挂载坐标辅助表!V:V,[2]怪物武器挂载坐标辅助表!Y:Y,"错误",0),";",_xlfn.XLOOKUP(MOD(A700,1000),[2]怪物武器挂载坐标辅助表!A:A,[2]怪物武器挂载坐标辅助表!D:D,"错误",0)+_xlfn.XLOOKUP(ROUNDDOWN(A700/1000,0),[2]怪物武器挂载坐标辅助表!V:V,[2]怪物武器挂载坐标辅助表!Z:Z,"错误",0),";",_xlfn.XLOOKUP(MOD(A700,1000),[2]怪物武器挂载坐标辅助表!A:A,[2]怪物武器挂载坐标辅助表!E:E,"错误",0),";",_xlfn.XLOOKUP(MOD(A700,1000),[2]怪物武器挂载坐标辅助表!A:A,[2]怪物武器挂载坐标辅助表!F:F,"错误",0)),"")</f>
        <v>-588;-235;10000;-5</v>
      </c>
      <c r="G700" s="1">
        <v>1</v>
      </c>
    </row>
    <row r="701" spans="1:7">
      <c r="A701" s="1" t="str">
        <f t="shared" si="33"/>
        <v>4012408</v>
      </c>
      <c r="B701" s="1" t="str">
        <f>CONCATENATE(_xlfn.XLOOKUP(D701,[1]怪物设计!$D$77:$D$136,[1]怪物设计!$U$77:$U$136),"-",E701)</f>
        <v>孔雀2-408</v>
      </c>
      <c r="D701" s="1">
        <f t="shared" si="35"/>
        <v>4012</v>
      </c>
      <c r="E701" s="1">
        <v>408</v>
      </c>
      <c r="F701" s="17" t="str">
        <f>IF(E701&gt;0,CONCATENATE(_xlfn.XLOOKUP(MOD(A701,1000),[2]怪物武器挂载坐标辅助表!A:A,[2]怪物武器挂载坐标辅助表!C:C,"错误",0)+_xlfn.XLOOKUP(ROUNDDOWN(A701/1000,0),[2]怪物武器挂载坐标辅助表!V:V,[2]怪物武器挂载坐标辅助表!Y:Y,"错误",0),";",_xlfn.XLOOKUP(MOD(A701,1000),[2]怪物武器挂载坐标辅助表!A:A,[2]怪物武器挂载坐标辅助表!D:D,"错误",0)+_xlfn.XLOOKUP(ROUNDDOWN(A701/1000,0),[2]怪物武器挂载坐标辅助表!V:V,[2]怪物武器挂载坐标辅助表!Z:Z,"错误",0),";",_xlfn.XLOOKUP(MOD(A701,1000),[2]怪物武器挂载坐标辅助表!A:A,[2]怪物武器挂载坐标辅助表!E:E,"错误",0),";",_xlfn.XLOOKUP(MOD(A701,1000),[2]怪物武器挂载坐标辅助表!A:A,[2]怪物武器挂载坐标辅助表!F:F,"错误",0)),"")</f>
        <v>-495;-358;11000;-15</v>
      </c>
      <c r="G701" s="1">
        <v>1</v>
      </c>
    </row>
    <row r="702" spans="1:7">
      <c r="A702" s="1" t="str">
        <f t="shared" si="33"/>
        <v>4012409</v>
      </c>
      <c r="B702" s="1" t="str">
        <f>CONCATENATE(_xlfn.XLOOKUP(D702,[1]怪物设计!$D$77:$D$136,[1]怪物设计!$U$77:$U$136),"-",E702)</f>
        <v>孔雀2-409</v>
      </c>
      <c r="D702" s="1">
        <f t="shared" si="35"/>
        <v>4012</v>
      </c>
      <c r="E702" s="1">
        <v>409</v>
      </c>
      <c r="F702" s="17" t="str">
        <f>IF(E702&gt;0,CONCATENATE(_xlfn.XLOOKUP(MOD(A702,1000),[2]怪物武器挂载坐标辅助表!A:A,[2]怪物武器挂载坐标辅助表!C:C,"错误",0)+_xlfn.XLOOKUP(ROUNDDOWN(A702/1000,0),[2]怪物武器挂载坐标辅助表!V:V,[2]怪物武器挂载坐标辅助表!Y:Y,"错误",0),";",_xlfn.XLOOKUP(MOD(A702,1000),[2]怪物武器挂载坐标辅助表!A:A,[2]怪物武器挂载坐标辅助表!D:D,"错误",0)+_xlfn.XLOOKUP(ROUNDDOWN(A702/1000,0),[2]怪物武器挂载坐标辅助表!V:V,[2]怪物武器挂载坐标辅助表!Z:Z,"错误",0),";",_xlfn.XLOOKUP(MOD(A702,1000),[2]怪物武器挂载坐标辅助表!A:A,[2]怪物武器挂载坐标辅助表!E:E,"错误",0),";",_xlfn.XLOOKUP(MOD(A702,1000),[2]怪物武器挂载坐标辅助表!A:A,[2]怪物武器挂载坐标辅助表!F:F,"错误",0)),"")</f>
        <v>-699;-207;7500;-15</v>
      </c>
      <c r="G702" s="1">
        <v>1</v>
      </c>
    </row>
    <row r="703" spans="1:7">
      <c r="A703" s="1" t="str">
        <f t="shared" si="33"/>
        <v>4012501</v>
      </c>
      <c r="B703" s="1" t="str">
        <f>CONCATENATE(_xlfn.XLOOKUP(D703,[1]怪物设计!$D$77:$D$136,[1]怪物设计!$U$77:$U$136),"-",E703)</f>
        <v>孔雀2-501</v>
      </c>
      <c r="D703" s="1">
        <f t="shared" si="35"/>
        <v>4012</v>
      </c>
      <c r="E703" s="1">
        <v>501</v>
      </c>
      <c r="F703" s="17" t="str">
        <f>IF(E703&gt;0,CONCATENATE(_xlfn.XLOOKUP(MOD(A703,1000),[2]怪物武器挂载坐标辅助表!A:A,[2]怪物武器挂载坐标辅助表!C:C,"错误",0)+_xlfn.XLOOKUP(ROUNDDOWN(A703/1000,0),[2]怪物武器挂载坐标辅助表!V:V,[2]怪物武器挂载坐标辅助表!Y:Y,"错误",0),";",_xlfn.XLOOKUP(MOD(A703,1000),[2]怪物武器挂载坐标辅助表!A:A,[2]怪物武器挂载坐标辅助表!D:D,"错误",0)+_xlfn.XLOOKUP(ROUNDDOWN(A703/1000,0),[2]怪物武器挂载坐标辅助表!V:V,[2]怪物武器挂载坐标辅助表!Z:Z,"错误",0),";",_xlfn.XLOOKUP(MOD(A703,1000),[2]怪物武器挂载坐标辅助表!A:A,[2]怪物武器挂载坐标辅助表!E:E,"错误",0),";",_xlfn.XLOOKUP(MOD(A703,1000),[2]怪物武器挂载坐标辅助表!A:A,[2]怪物武器挂载坐标辅助表!F:F,"错误",0)),"")</f>
        <v>-674;-90;11000;45</v>
      </c>
      <c r="G703" s="1">
        <v>1</v>
      </c>
    </row>
    <row r="704" spans="1:7">
      <c r="A704" s="1" t="str">
        <f t="shared" si="33"/>
        <v>4012502</v>
      </c>
      <c r="B704" s="1" t="str">
        <f>CONCATENATE(_xlfn.XLOOKUP(D704,[1]怪物设计!$D$77:$D$136,[1]怪物设计!$U$77:$U$136),"-",E704)</f>
        <v>孔雀2-502</v>
      </c>
      <c r="D704" s="1">
        <f t="shared" si="35"/>
        <v>4012</v>
      </c>
      <c r="E704" s="1">
        <v>502</v>
      </c>
      <c r="F704" s="17" t="str">
        <f>IF(E704&gt;0,CONCATENATE(_xlfn.XLOOKUP(MOD(A704,1000),[2]怪物武器挂载坐标辅助表!A:A,[2]怪物武器挂载坐标辅助表!C:C,"错误",0)+_xlfn.XLOOKUP(ROUNDDOWN(A704/1000,0),[2]怪物武器挂载坐标辅助表!V:V,[2]怪物武器挂载坐标辅助表!Y:Y,"错误",0),";",_xlfn.XLOOKUP(MOD(A704,1000),[2]怪物武器挂载坐标辅助表!A:A,[2]怪物武器挂载坐标辅助表!D:D,"错误",0)+_xlfn.XLOOKUP(ROUNDDOWN(A704/1000,0),[2]怪物武器挂载坐标辅助表!V:V,[2]怪物武器挂载坐标辅助表!Z:Z,"错误",0),";",_xlfn.XLOOKUP(MOD(A704,1000),[2]怪物武器挂载坐标辅助表!A:A,[2]怪物武器挂载坐标辅助表!E:E,"错误",0),";",_xlfn.XLOOKUP(MOD(A704,1000),[2]怪物武器挂载坐标辅助表!A:A,[2]怪物武器挂载坐标辅助表!F:F,"错误",0)),"")</f>
        <v>-694;-207;8500;0</v>
      </c>
      <c r="G704" s="1">
        <v>1</v>
      </c>
    </row>
    <row r="705" spans="1:7">
      <c r="A705" s="1" t="str">
        <f t="shared" si="33"/>
        <v>4012503</v>
      </c>
      <c r="B705" s="1" t="str">
        <f>CONCATENATE(_xlfn.XLOOKUP(D705,[1]怪物设计!$D$77:$D$136,[1]怪物设计!$U$77:$U$136),"-",E705)</f>
        <v>孔雀2-503</v>
      </c>
      <c r="D705" s="1">
        <f t="shared" si="35"/>
        <v>4012</v>
      </c>
      <c r="E705" s="1">
        <v>503</v>
      </c>
      <c r="F705" s="17" t="str">
        <f>IF(E705&gt;0,CONCATENATE(_xlfn.XLOOKUP(MOD(A705,1000),[2]怪物武器挂载坐标辅助表!A:A,[2]怪物武器挂载坐标辅助表!C:C,"错误",0)+_xlfn.XLOOKUP(ROUNDDOWN(A705/1000,0),[2]怪物武器挂载坐标辅助表!V:V,[2]怪物武器挂载坐标辅助表!Y:Y,"错误",0),";",_xlfn.XLOOKUP(MOD(A705,1000),[2]怪物武器挂载坐标辅助表!A:A,[2]怪物武器挂载坐标辅助表!D:D,"错误",0)+_xlfn.XLOOKUP(ROUNDDOWN(A705/1000,0),[2]怪物武器挂载坐标辅助表!V:V,[2]怪物武器挂载坐标辅助表!Z:Z,"错误",0),";",_xlfn.XLOOKUP(MOD(A705,1000),[2]怪物武器挂载坐标辅助表!A:A,[2]怪物武器挂载坐标辅助表!E:E,"错误",0),";",_xlfn.XLOOKUP(MOD(A705,1000),[2]怪物武器挂载坐标辅助表!A:A,[2]怪物武器挂载坐标辅助表!F:F,"错误",0)),"")</f>
        <v>-766;-258;10000;-15</v>
      </c>
      <c r="G705" s="1">
        <v>1</v>
      </c>
    </row>
    <row r="706" spans="1:7">
      <c r="A706" s="1" t="str">
        <f>CONCATENATE(D706,E706)</f>
        <v>4012504</v>
      </c>
      <c r="B706" s="1" t="str">
        <f>CONCATENATE(_xlfn.XLOOKUP(D706,[1]怪物设计!$D$77:$D$136,[1]怪物设计!$U$77:$U$136),"-",E706)</f>
        <v>孔雀2-504</v>
      </c>
      <c r="D706" s="1">
        <f t="shared" si="35"/>
        <v>4012</v>
      </c>
      <c r="E706" s="1">
        <v>504</v>
      </c>
      <c r="F706" s="17" t="str">
        <f>IF(E706&gt;0,CONCATENATE(_xlfn.XLOOKUP(MOD(A706,1000),[2]怪物武器挂载坐标辅助表!A:A,[2]怪物武器挂载坐标辅助表!C:C,"错误",0)+_xlfn.XLOOKUP(ROUNDDOWN(A706/1000,0),[2]怪物武器挂载坐标辅助表!V:V,[2]怪物武器挂载坐标辅助表!Y:Y,"错误",0),";",_xlfn.XLOOKUP(MOD(A706,1000),[2]怪物武器挂载坐标辅助表!A:A,[2]怪物武器挂载坐标辅助表!D:D,"错误",0)+_xlfn.XLOOKUP(ROUNDDOWN(A706/1000,0),[2]怪物武器挂载坐标辅助表!V:V,[2]怪物武器挂载坐标辅助表!Z:Z,"错误",0),";",_xlfn.XLOOKUP(MOD(A706,1000),[2]怪物武器挂载坐标辅助表!A:A,[2]怪物武器挂载坐标辅助表!E:E,"错误",0),";",_xlfn.XLOOKUP(MOD(A706,1000),[2]怪物武器挂载坐标辅助表!A:A,[2]怪物武器挂载坐标辅助表!F:F,"错误",0)),"")</f>
        <v>-658;-302;9000;-10</v>
      </c>
      <c r="G706" s="1">
        <v>1</v>
      </c>
    </row>
    <row r="707" spans="1:7">
      <c r="A707" s="1" t="str">
        <f>CONCATENATE(D707,E707)</f>
        <v>4012505</v>
      </c>
      <c r="B707" s="1" t="str">
        <f>CONCATENATE(_xlfn.XLOOKUP(D707,[1]怪物设计!$D$77:$D$136,[1]怪物设计!$U$77:$U$136),"-",E707)</f>
        <v>孔雀2-505</v>
      </c>
      <c r="D707" s="1">
        <f t="shared" si="35"/>
        <v>4012</v>
      </c>
      <c r="E707" s="1">
        <v>505</v>
      </c>
      <c r="F707" s="17" t="str">
        <f>IF(E707&gt;0,CONCATENATE(_xlfn.XLOOKUP(MOD(A707,1000),[2]怪物武器挂载坐标辅助表!A:A,[2]怪物武器挂载坐标辅助表!C:C,"错误",0)+_xlfn.XLOOKUP(ROUNDDOWN(A707/1000,0),[2]怪物武器挂载坐标辅助表!V:V,[2]怪物武器挂载坐标辅助表!Y:Y,"错误",0),";",_xlfn.XLOOKUP(MOD(A707,1000),[2]怪物武器挂载坐标辅助表!A:A,[2]怪物武器挂载坐标辅助表!D:D,"错误",0)+_xlfn.XLOOKUP(ROUNDDOWN(A707/1000,0),[2]怪物武器挂载坐标辅助表!V:V,[2]怪物武器挂载坐标辅助表!Z:Z,"错误",0),";",_xlfn.XLOOKUP(MOD(A707,1000),[2]怪物武器挂载坐标辅助表!A:A,[2]怪物武器挂载坐标辅助表!E:E,"错误",0),";",_xlfn.XLOOKUP(MOD(A707,1000),[2]怪物武器挂载坐标辅助表!A:A,[2]怪物武器挂载坐标辅助表!F:F,"错误",0)),"")</f>
        <v>-765;-306;10000;-5</v>
      </c>
      <c r="G707" s="1">
        <v>1</v>
      </c>
    </row>
    <row r="708" spans="1:7">
      <c r="A708" s="1" t="str">
        <f>CONCATENATE(D708,E708)</f>
        <v>4012506</v>
      </c>
      <c r="B708" s="1" t="str">
        <f>CONCATENATE(_xlfn.XLOOKUP(D708,[1]怪物设计!$D$77:$D$136,[1]怪物设计!$U$77:$U$136),"-",E708)</f>
        <v>孔雀2-506</v>
      </c>
      <c r="D708" s="1">
        <f t="shared" si="35"/>
        <v>4012</v>
      </c>
      <c r="E708" s="1">
        <v>506</v>
      </c>
      <c r="F708" s="17" t="str">
        <f>IF(E708&gt;0,CONCATENATE(_xlfn.XLOOKUP(MOD(A708,1000),[2]怪物武器挂载坐标辅助表!A:A,[2]怪物武器挂载坐标辅助表!C:C,"错误",0)+_xlfn.XLOOKUP(ROUNDDOWN(A708/1000,0),[2]怪物武器挂载坐标辅助表!V:V,[2]怪物武器挂载坐标辅助表!Y:Y,"错误",0),";",_xlfn.XLOOKUP(MOD(A708,1000),[2]怪物武器挂载坐标辅助表!A:A,[2]怪物武器挂载坐标辅助表!D:D,"错误",0)+_xlfn.XLOOKUP(ROUNDDOWN(A708/1000,0),[2]怪物武器挂载坐标辅助表!V:V,[2]怪物武器挂载坐标辅助表!Z:Z,"错误",0),";",_xlfn.XLOOKUP(MOD(A708,1000),[2]怪物武器挂载坐标辅助表!A:A,[2]怪物武器挂载坐标辅助表!E:E,"错误",0),";",_xlfn.XLOOKUP(MOD(A708,1000),[2]怪物武器挂载坐标辅助表!A:A,[2]怪物武器挂载坐标辅助表!F:F,"错误",0)),"")</f>
        <v>-499;-252;8000;0</v>
      </c>
      <c r="G708" s="1">
        <v>1</v>
      </c>
    </row>
    <row r="709" spans="1:7">
      <c r="A709" s="1" t="str">
        <f>CONCATENATE(D709,E709)</f>
        <v>4012507</v>
      </c>
      <c r="B709" s="1" t="str">
        <f>CONCATENATE(_xlfn.XLOOKUP(D709,[1]怪物设计!$D$77:$D$136,[1]怪物设计!$U$77:$U$136),"-",E709)</f>
        <v>孔雀2-507</v>
      </c>
      <c r="D709" s="1">
        <f t="shared" si="35"/>
        <v>4012</v>
      </c>
      <c r="E709" s="1">
        <v>507</v>
      </c>
      <c r="F709" s="17" t="str">
        <f>IF(E709&gt;0,CONCATENATE(_xlfn.XLOOKUP(MOD(A709,1000),[2]怪物武器挂载坐标辅助表!A:A,[2]怪物武器挂载坐标辅助表!C:C,"错误",0)+_xlfn.XLOOKUP(ROUNDDOWN(A709/1000,0),[2]怪物武器挂载坐标辅助表!V:V,[2]怪物武器挂载坐标辅助表!Y:Y,"错误",0),";",_xlfn.XLOOKUP(MOD(A709,1000),[2]怪物武器挂载坐标辅助表!A:A,[2]怪物武器挂载坐标辅助表!D:D,"错误",0)+_xlfn.XLOOKUP(ROUNDDOWN(A709/1000,0),[2]怪物武器挂载坐标辅助表!V:V,[2]怪物武器挂载坐标辅助表!Z:Z,"错误",0),";",_xlfn.XLOOKUP(MOD(A709,1000),[2]怪物武器挂载坐标辅助表!A:A,[2]怪物武器挂载坐标辅助表!E:E,"错误",0),";",_xlfn.XLOOKUP(MOD(A709,1000),[2]怪物武器挂载坐标辅助表!A:A,[2]怪物武器挂载坐标辅助表!F:F,"错误",0)),"")</f>
        <v>-599;-271;10000;5</v>
      </c>
      <c r="G709" s="1">
        <v>1</v>
      </c>
    </row>
    <row r="710" spans="1:7">
      <c r="A710" s="1" t="str">
        <f t="shared" ref="A710:A773" si="36">CONCATENATE(D710,E710)</f>
        <v>4032101</v>
      </c>
      <c r="B710" s="1" t="str">
        <f>CONCATENATE(_xlfn.XLOOKUP(D710,[1]怪物设计!$D$77:$D$136,[1]怪物设计!$U$77:$U$136),"-",E710)</f>
        <v>孔雀3-101</v>
      </c>
      <c r="D710" s="1">
        <v>4032</v>
      </c>
      <c r="E710" s="1">
        <v>101</v>
      </c>
      <c r="F710" s="17" t="str">
        <f>IF(E710&gt;0,CONCATENATE(_xlfn.XLOOKUP(MOD(A710,1000),[2]怪物武器挂载坐标辅助表!A:A,[2]怪物武器挂载坐标辅助表!C:C,"错误",0)+_xlfn.XLOOKUP(ROUNDDOWN(A710/1000,0),[2]怪物武器挂载坐标辅助表!V:V,[2]怪物武器挂载坐标辅助表!Y:Y,"错误",0),";",_xlfn.XLOOKUP(MOD(A710,1000),[2]怪物武器挂载坐标辅助表!A:A,[2]怪物武器挂载坐标辅助表!D:D,"错误",0)+_xlfn.XLOOKUP(ROUNDDOWN(A710/1000,0),[2]怪物武器挂载坐标辅助表!V:V,[2]怪物武器挂载坐标辅助表!Z:Z,"错误",0),";",_xlfn.XLOOKUP(MOD(A710,1000),[2]怪物武器挂载坐标辅助表!A:A,[2]怪物武器挂载坐标辅助表!E:E,"错误",0),";",_xlfn.XLOOKUP(MOD(A710,1000),[2]怪物武器挂载坐标辅助表!A:A,[2]怪物武器挂载坐标辅助表!F:F,"错误",0)),"")</f>
        <v>-687;-164;11000;0</v>
      </c>
      <c r="G710" s="1">
        <v>1</v>
      </c>
    </row>
    <row r="711" spans="1:7">
      <c r="A711" s="1" t="str">
        <f t="shared" si="36"/>
        <v>4032102</v>
      </c>
      <c r="B711" s="1" t="str">
        <f>CONCATENATE(_xlfn.XLOOKUP(D711,[1]怪物设计!$D$77:$D$136,[1]怪物设计!$U$77:$U$136),"-",E711)</f>
        <v>孔雀3-102</v>
      </c>
      <c r="D711" s="1">
        <f t="shared" ref="D711:D743" si="37">D710</f>
        <v>4032</v>
      </c>
      <c r="E711" s="1">
        <v>102</v>
      </c>
      <c r="F711" s="17" t="str">
        <f>IF(E711&gt;0,CONCATENATE(_xlfn.XLOOKUP(MOD(A711,1000),[2]怪物武器挂载坐标辅助表!A:A,[2]怪物武器挂载坐标辅助表!C:C,"错误",0)+_xlfn.XLOOKUP(ROUNDDOWN(A711/1000,0),[2]怪物武器挂载坐标辅助表!V:V,[2]怪物武器挂载坐标辅助表!Y:Y,"错误",0),";",_xlfn.XLOOKUP(MOD(A711,1000),[2]怪物武器挂载坐标辅助表!A:A,[2]怪物武器挂载坐标辅助表!D:D,"错误",0)+_xlfn.XLOOKUP(ROUNDDOWN(A711/1000,0),[2]怪物武器挂载坐标辅助表!V:V,[2]怪物武器挂载坐标辅助表!Z:Z,"错误",0),";",_xlfn.XLOOKUP(MOD(A711,1000),[2]怪物武器挂载坐标辅助表!A:A,[2]怪物武器挂载坐标辅助表!E:E,"错误",0),";",_xlfn.XLOOKUP(MOD(A711,1000),[2]怪物武器挂载坐标辅助表!A:A,[2]怪物武器挂载坐标辅助表!F:F,"错误",0)),"")</f>
        <v>-550;-179;11000;-10</v>
      </c>
      <c r="G711" s="1">
        <v>1</v>
      </c>
    </row>
    <row r="712" spans="1:7">
      <c r="A712" s="1" t="str">
        <f t="shared" si="36"/>
        <v>4032103</v>
      </c>
      <c r="B712" s="1" t="str">
        <f>CONCATENATE(_xlfn.XLOOKUP(D712,[1]怪物设计!$D$77:$D$136,[1]怪物设计!$U$77:$U$136),"-",E712)</f>
        <v>孔雀3-103</v>
      </c>
      <c r="D712" s="1">
        <f t="shared" si="37"/>
        <v>4032</v>
      </c>
      <c r="E712" s="1">
        <v>103</v>
      </c>
      <c r="F712" s="17" t="str">
        <f>IF(E712&gt;0,CONCATENATE(_xlfn.XLOOKUP(MOD(A712,1000),[2]怪物武器挂载坐标辅助表!A:A,[2]怪物武器挂载坐标辅助表!C:C,"错误",0)+_xlfn.XLOOKUP(ROUNDDOWN(A712/1000,0),[2]怪物武器挂载坐标辅助表!V:V,[2]怪物武器挂载坐标辅助表!Y:Y,"错误",0),";",_xlfn.XLOOKUP(MOD(A712,1000),[2]怪物武器挂载坐标辅助表!A:A,[2]怪物武器挂载坐标辅助表!D:D,"错误",0)+_xlfn.XLOOKUP(ROUNDDOWN(A712/1000,0),[2]怪物武器挂载坐标辅助表!V:V,[2]怪物武器挂载坐标辅助表!Z:Z,"错误",0),";",_xlfn.XLOOKUP(MOD(A712,1000),[2]怪物武器挂载坐标辅助表!A:A,[2]怪物武器挂载坐标辅助表!E:E,"错误",0),";",_xlfn.XLOOKUP(MOD(A712,1000),[2]怪物武器挂载坐标辅助表!A:A,[2]怪物武器挂载坐标辅助表!F:F,"错误",0)),"")</f>
        <v>-747;-266;10000;-10</v>
      </c>
      <c r="G712" s="1">
        <v>1</v>
      </c>
    </row>
    <row r="713" spans="1:7">
      <c r="A713" s="1" t="str">
        <f t="shared" si="36"/>
        <v>4032104</v>
      </c>
      <c r="B713" s="1" t="str">
        <f>CONCATENATE(_xlfn.XLOOKUP(D713,[1]怪物设计!$D$77:$D$136,[1]怪物设计!$U$77:$U$136),"-",E713)</f>
        <v>孔雀3-104</v>
      </c>
      <c r="D713" s="1">
        <f t="shared" si="37"/>
        <v>4032</v>
      </c>
      <c r="E713" s="1">
        <v>104</v>
      </c>
      <c r="F713" s="17" t="str">
        <f>IF(E713&gt;0,CONCATENATE(_xlfn.XLOOKUP(MOD(A713,1000),[2]怪物武器挂载坐标辅助表!A:A,[2]怪物武器挂载坐标辅助表!C:C,"错误",0)+_xlfn.XLOOKUP(ROUNDDOWN(A713/1000,0),[2]怪物武器挂载坐标辅助表!V:V,[2]怪物武器挂载坐标辅助表!Y:Y,"错误",0),";",_xlfn.XLOOKUP(MOD(A713,1000),[2]怪物武器挂载坐标辅助表!A:A,[2]怪物武器挂载坐标辅助表!D:D,"错误",0)+_xlfn.XLOOKUP(ROUNDDOWN(A713/1000,0),[2]怪物武器挂载坐标辅助表!V:V,[2]怪物武器挂载坐标辅助表!Z:Z,"错误",0),";",_xlfn.XLOOKUP(MOD(A713,1000),[2]怪物武器挂载坐标辅助表!A:A,[2]怪物武器挂载坐标辅助表!E:E,"错误",0),";",_xlfn.XLOOKUP(MOD(A713,1000),[2]怪物武器挂载坐标辅助表!A:A,[2]怪物武器挂载坐标辅助表!F:F,"错误",0)),"")</f>
        <v>-691;-167;11000;0</v>
      </c>
      <c r="G713" s="1">
        <v>1</v>
      </c>
    </row>
    <row r="714" spans="1:7">
      <c r="A714" s="1" t="str">
        <f t="shared" si="36"/>
        <v>4032105</v>
      </c>
      <c r="B714" s="1" t="str">
        <f>CONCATENATE(_xlfn.XLOOKUP(D714,[1]怪物设计!$D$77:$D$136,[1]怪物设计!$U$77:$U$136),"-",E714)</f>
        <v>孔雀3-105</v>
      </c>
      <c r="D714" s="1">
        <f t="shared" si="37"/>
        <v>4032</v>
      </c>
      <c r="E714" s="1">
        <v>105</v>
      </c>
      <c r="F714" s="17" t="str">
        <f>IF(E714&gt;0,CONCATENATE(_xlfn.XLOOKUP(MOD(A714,1000),[2]怪物武器挂载坐标辅助表!A:A,[2]怪物武器挂载坐标辅助表!C:C,"错误",0)+_xlfn.XLOOKUP(ROUNDDOWN(A714/1000,0),[2]怪物武器挂载坐标辅助表!V:V,[2]怪物武器挂载坐标辅助表!Y:Y,"错误",0),";",_xlfn.XLOOKUP(MOD(A714,1000),[2]怪物武器挂载坐标辅助表!A:A,[2]怪物武器挂载坐标辅助表!D:D,"错误",0)+_xlfn.XLOOKUP(ROUNDDOWN(A714/1000,0),[2]怪物武器挂载坐标辅助表!V:V,[2]怪物武器挂载坐标辅助表!Z:Z,"错误",0),";",_xlfn.XLOOKUP(MOD(A714,1000),[2]怪物武器挂载坐标辅助表!A:A,[2]怪物武器挂载坐标辅助表!E:E,"错误",0),";",_xlfn.XLOOKUP(MOD(A714,1000),[2]怪物武器挂载坐标辅助表!A:A,[2]怪物武器挂载坐标辅助表!F:F,"错误",0)),"")</f>
        <v>-592;-196;10000;0</v>
      </c>
      <c r="G714" s="1">
        <v>1</v>
      </c>
    </row>
    <row r="715" spans="1:7">
      <c r="A715" s="1" t="str">
        <f t="shared" si="36"/>
        <v>4032106</v>
      </c>
      <c r="B715" s="1" t="str">
        <f>CONCATENATE(_xlfn.XLOOKUP(D715,[1]怪物设计!$D$77:$D$136,[1]怪物设计!$U$77:$U$136),"-",E715)</f>
        <v>孔雀3-106</v>
      </c>
      <c r="D715" s="1">
        <f t="shared" si="37"/>
        <v>4032</v>
      </c>
      <c r="E715" s="1">
        <v>106</v>
      </c>
      <c r="F715" s="17" t="str">
        <f>IF(E715&gt;0,CONCATENATE(_xlfn.XLOOKUP(MOD(A715,1000),[2]怪物武器挂载坐标辅助表!A:A,[2]怪物武器挂载坐标辅助表!C:C,"错误",0)+_xlfn.XLOOKUP(ROUNDDOWN(A715/1000,0),[2]怪物武器挂载坐标辅助表!V:V,[2]怪物武器挂载坐标辅助表!Y:Y,"错误",0),";",_xlfn.XLOOKUP(MOD(A715,1000),[2]怪物武器挂载坐标辅助表!A:A,[2]怪物武器挂载坐标辅助表!D:D,"错误",0)+_xlfn.XLOOKUP(ROUNDDOWN(A715/1000,0),[2]怪物武器挂载坐标辅助表!V:V,[2]怪物武器挂载坐标辅助表!Z:Z,"错误",0),";",_xlfn.XLOOKUP(MOD(A715,1000),[2]怪物武器挂载坐标辅助表!A:A,[2]怪物武器挂载坐标辅助表!E:E,"错误",0),";",_xlfn.XLOOKUP(MOD(A715,1000),[2]怪物武器挂载坐标辅助表!A:A,[2]怪物武器挂载坐标辅助表!F:F,"错误",0)),"")</f>
        <v>-725;-213;8000;0</v>
      </c>
      <c r="G715" s="1">
        <v>1</v>
      </c>
    </row>
    <row r="716" spans="1:7">
      <c r="A716" s="1" t="str">
        <f t="shared" si="36"/>
        <v>4032201</v>
      </c>
      <c r="B716" s="1" t="str">
        <f>CONCATENATE(_xlfn.XLOOKUP(D716,[1]怪物设计!$D$77:$D$136,[1]怪物设计!$U$77:$U$136),"-",E716)</f>
        <v>孔雀3-201</v>
      </c>
      <c r="D716" s="1">
        <f t="shared" si="37"/>
        <v>4032</v>
      </c>
      <c r="E716" s="1">
        <v>201</v>
      </c>
      <c r="F716" s="17" t="str">
        <f>IF(E716&gt;0,CONCATENATE(_xlfn.XLOOKUP(MOD(A716,1000),[2]怪物武器挂载坐标辅助表!A:A,[2]怪物武器挂载坐标辅助表!C:C,"错误",0)+_xlfn.XLOOKUP(ROUNDDOWN(A716/1000,0),[2]怪物武器挂载坐标辅助表!V:V,[2]怪物武器挂载坐标辅助表!Y:Y,"错误",0),";",_xlfn.XLOOKUP(MOD(A716,1000),[2]怪物武器挂载坐标辅助表!A:A,[2]怪物武器挂载坐标辅助表!D:D,"错误",0)+_xlfn.XLOOKUP(ROUNDDOWN(A716/1000,0),[2]怪物武器挂载坐标辅助表!V:V,[2]怪物武器挂载坐标辅助表!Z:Z,"错误",0),";",_xlfn.XLOOKUP(MOD(A716,1000),[2]怪物武器挂载坐标辅助表!A:A,[2]怪物武器挂载坐标辅助表!E:E,"错误",0),";",_xlfn.XLOOKUP(MOD(A716,1000),[2]怪物武器挂载坐标辅助表!A:A,[2]怪物武器挂载坐标辅助表!F:F,"错误",0)),"")</f>
        <v>-523;-120;10000;-25</v>
      </c>
      <c r="G716" s="1">
        <v>1</v>
      </c>
    </row>
    <row r="717" spans="1:7">
      <c r="A717" s="1" t="str">
        <f t="shared" si="36"/>
        <v>4032202</v>
      </c>
      <c r="B717" s="1" t="str">
        <f>CONCATENATE(_xlfn.XLOOKUP(D717,[1]怪物设计!$D$77:$D$136,[1]怪物设计!$U$77:$U$136),"-",E717)</f>
        <v>孔雀3-202</v>
      </c>
      <c r="D717" s="1">
        <f t="shared" si="37"/>
        <v>4032</v>
      </c>
      <c r="E717" s="1">
        <v>202</v>
      </c>
      <c r="F717" s="17" t="str">
        <f>IF(E717&gt;0,CONCATENATE(_xlfn.XLOOKUP(MOD(A717,1000),[2]怪物武器挂载坐标辅助表!A:A,[2]怪物武器挂载坐标辅助表!C:C,"错误",0)+_xlfn.XLOOKUP(ROUNDDOWN(A717/1000,0),[2]怪物武器挂载坐标辅助表!V:V,[2]怪物武器挂载坐标辅助表!Y:Y,"错误",0),";",_xlfn.XLOOKUP(MOD(A717,1000),[2]怪物武器挂载坐标辅助表!A:A,[2]怪物武器挂载坐标辅助表!D:D,"错误",0)+_xlfn.XLOOKUP(ROUNDDOWN(A717/1000,0),[2]怪物武器挂载坐标辅助表!V:V,[2]怪物武器挂载坐标辅助表!Z:Z,"错误",0),";",_xlfn.XLOOKUP(MOD(A717,1000),[2]怪物武器挂载坐标辅助表!A:A,[2]怪物武器挂载坐标辅助表!E:E,"错误",0),";",_xlfn.XLOOKUP(MOD(A717,1000),[2]怪物武器挂载坐标辅助表!A:A,[2]怪物武器挂载坐标辅助表!F:F,"错误",0)),"")</f>
        <v>-492;-185;10000;0</v>
      </c>
      <c r="G717" s="1">
        <v>1</v>
      </c>
    </row>
    <row r="718" spans="1:7">
      <c r="A718" s="1" t="str">
        <f t="shared" si="36"/>
        <v>4032203</v>
      </c>
      <c r="B718" s="1" t="str">
        <f>CONCATENATE(_xlfn.XLOOKUP(D718,[1]怪物设计!$D$77:$D$136,[1]怪物设计!$U$77:$U$136),"-",E718)</f>
        <v>孔雀3-203</v>
      </c>
      <c r="D718" s="1">
        <f t="shared" si="37"/>
        <v>4032</v>
      </c>
      <c r="E718" s="1">
        <v>203</v>
      </c>
      <c r="F718" s="17" t="str">
        <f>IF(E718&gt;0,CONCATENATE(_xlfn.XLOOKUP(MOD(A718,1000),[2]怪物武器挂载坐标辅助表!A:A,[2]怪物武器挂载坐标辅助表!C:C,"错误",0)+_xlfn.XLOOKUP(ROUNDDOWN(A718/1000,0),[2]怪物武器挂载坐标辅助表!V:V,[2]怪物武器挂载坐标辅助表!Y:Y,"错误",0),";",_xlfn.XLOOKUP(MOD(A718,1000),[2]怪物武器挂载坐标辅助表!A:A,[2]怪物武器挂载坐标辅助表!D:D,"错误",0)+_xlfn.XLOOKUP(ROUNDDOWN(A718/1000,0),[2]怪物武器挂载坐标辅助表!V:V,[2]怪物武器挂载坐标辅助表!Z:Z,"错误",0),";",_xlfn.XLOOKUP(MOD(A718,1000),[2]怪物武器挂载坐标辅助表!A:A,[2]怪物武器挂载坐标辅助表!E:E,"错误",0),";",_xlfn.XLOOKUP(MOD(A718,1000),[2]怪物武器挂载坐标辅助表!A:A,[2]怪物武器挂载坐标辅助表!F:F,"错误",0)),"")</f>
        <v>-535;-215;10000;-10</v>
      </c>
      <c r="G718" s="1">
        <v>1</v>
      </c>
    </row>
    <row r="719" spans="1:7">
      <c r="A719" s="1" t="str">
        <f t="shared" si="36"/>
        <v>4032204</v>
      </c>
      <c r="B719" s="1" t="str">
        <f>CONCATENATE(_xlfn.XLOOKUP(D719,[1]怪物设计!$D$77:$D$136,[1]怪物设计!$U$77:$U$136),"-",E719)</f>
        <v>孔雀3-204</v>
      </c>
      <c r="D719" s="1">
        <f t="shared" si="37"/>
        <v>4032</v>
      </c>
      <c r="E719" s="1">
        <v>204</v>
      </c>
      <c r="F719" s="17" t="str">
        <f>IF(E719&gt;0,CONCATENATE(_xlfn.XLOOKUP(MOD(A719,1000),[2]怪物武器挂载坐标辅助表!A:A,[2]怪物武器挂载坐标辅助表!C:C,"错误",0)+_xlfn.XLOOKUP(ROUNDDOWN(A719/1000,0),[2]怪物武器挂载坐标辅助表!V:V,[2]怪物武器挂载坐标辅助表!Y:Y,"错误",0),";",_xlfn.XLOOKUP(MOD(A719,1000),[2]怪物武器挂载坐标辅助表!A:A,[2]怪物武器挂载坐标辅助表!D:D,"错误",0)+_xlfn.XLOOKUP(ROUNDDOWN(A719/1000,0),[2]怪物武器挂载坐标辅助表!V:V,[2]怪物武器挂载坐标辅助表!Z:Z,"错误",0),";",_xlfn.XLOOKUP(MOD(A719,1000),[2]怪物武器挂载坐标辅助表!A:A,[2]怪物武器挂载坐标辅助表!E:E,"错误",0),";",_xlfn.XLOOKUP(MOD(A719,1000),[2]怪物武器挂载坐标辅助表!A:A,[2]怪物武器挂载坐标辅助表!F:F,"错误",0)),"")</f>
        <v>-522;-314;5000;0</v>
      </c>
      <c r="G719" s="1">
        <v>1</v>
      </c>
    </row>
    <row r="720" spans="1:7">
      <c r="A720" s="1" t="str">
        <f t="shared" si="36"/>
        <v>4032205</v>
      </c>
      <c r="B720" s="1" t="str">
        <f>CONCATENATE(_xlfn.XLOOKUP(D720,[1]怪物设计!$D$77:$D$136,[1]怪物设计!$U$77:$U$136),"-",E720)</f>
        <v>孔雀3-205</v>
      </c>
      <c r="D720" s="1">
        <f t="shared" si="37"/>
        <v>4032</v>
      </c>
      <c r="E720" s="1">
        <v>205</v>
      </c>
      <c r="F720" s="17" t="str">
        <f>IF(E720&gt;0,CONCATENATE(_xlfn.XLOOKUP(MOD(A720,1000),[2]怪物武器挂载坐标辅助表!A:A,[2]怪物武器挂载坐标辅助表!C:C,"错误",0)+_xlfn.XLOOKUP(ROUNDDOWN(A720/1000,0),[2]怪物武器挂载坐标辅助表!V:V,[2]怪物武器挂载坐标辅助表!Y:Y,"错误",0),";",_xlfn.XLOOKUP(MOD(A720,1000),[2]怪物武器挂载坐标辅助表!A:A,[2]怪物武器挂载坐标辅助表!D:D,"错误",0)+_xlfn.XLOOKUP(ROUNDDOWN(A720/1000,0),[2]怪物武器挂载坐标辅助表!V:V,[2]怪物武器挂载坐标辅助表!Z:Z,"错误",0),";",_xlfn.XLOOKUP(MOD(A720,1000),[2]怪物武器挂载坐标辅助表!A:A,[2]怪物武器挂载坐标辅助表!E:E,"错误",0),";",_xlfn.XLOOKUP(MOD(A720,1000),[2]怪物武器挂载坐标辅助表!A:A,[2]怪物武器挂载坐标辅助表!F:F,"错误",0)),"")</f>
        <v>-526;-59;10000;-10</v>
      </c>
      <c r="G720" s="1">
        <v>1</v>
      </c>
    </row>
    <row r="721" spans="1:7">
      <c r="A721" s="1" t="str">
        <f t="shared" si="36"/>
        <v>4032206</v>
      </c>
      <c r="B721" s="1" t="str">
        <f>CONCATENATE(_xlfn.XLOOKUP(D721,[1]怪物设计!$D$77:$D$136,[1]怪物设计!$U$77:$U$136),"-",E721)</f>
        <v>孔雀3-206</v>
      </c>
      <c r="D721" s="1">
        <f t="shared" si="37"/>
        <v>4032</v>
      </c>
      <c r="E721" s="1">
        <v>206</v>
      </c>
      <c r="F721" s="17" t="str">
        <f>IF(E721&gt;0,CONCATENATE(_xlfn.XLOOKUP(MOD(A721,1000),[2]怪物武器挂载坐标辅助表!A:A,[2]怪物武器挂载坐标辅助表!C:C,"错误",0)+_xlfn.XLOOKUP(ROUNDDOWN(A721/1000,0),[2]怪物武器挂载坐标辅助表!V:V,[2]怪物武器挂载坐标辅助表!Y:Y,"错误",0),";",_xlfn.XLOOKUP(MOD(A721,1000),[2]怪物武器挂载坐标辅助表!A:A,[2]怪物武器挂载坐标辅助表!D:D,"错误",0)+_xlfn.XLOOKUP(ROUNDDOWN(A721/1000,0),[2]怪物武器挂载坐标辅助表!V:V,[2]怪物武器挂载坐标辅助表!Z:Z,"错误",0),";",_xlfn.XLOOKUP(MOD(A721,1000),[2]怪物武器挂载坐标辅助表!A:A,[2]怪物武器挂载坐标辅助表!E:E,"错误",0),";",_xlfn.XLOOKUP(MOD(A721,1000),[2]怪物武器挂载坐标辅助表!A:A,[2]怪物武器挂载坐标辅助表!F:F,"错误",0)),"")</f>
        <v>-623;-245;7000;150</v>
      </c>
      <c r="G721" s="1">
        <v>1</v>
      </c>
    </row>
    <row r="722" spans="1:7">
      <c r="A722" s="1" t="str">
        <f t="shared" si="36"/>
        <v>4032207</v>
      </c>
      <c r="B722" s="1" t="str">
        <f>CONCATENATE(_xlfn.XLOOKUP(D722,[1]怪物设计!$D$77:$D$136,[1]怪物设计!$U$77:$U$136),"-",E722)</f>
        <v>孔雀3-207</v>
      </c>
      <c r="D722" s="1">
        <f t="shared" si="37"/>
        <v>4032</v>
      </c>
      <c r="E722" s="1">
        <v>207</v>
      </c>
      <c r="F722" s="17" t="str">
        <f>IF(E722&gt;0,CONCATENATE(_xlfn.XLOOKUP(MOD(A722,1000),[2]怪物武器挂载坐标辅助表!A:A,[2]怪物武器挂载坐标辅助表!C:C,"错误",0)+_xlfn.XLOOKUP(ROUNDDOWN(A722/1000,0),[2]怪物武器挂载坐标辅助表!V:V,[2]怪物武器挂载坐标辅助表!Y:Y,"错误",0),";",_xlfn.XLOOKUP(MOD(A722,1000),[2]怪物武器挂载坐标辅助表!A:A,[2]怪物武器挂载坐标辅助表!D:D,"错误",0)+_xlfn.XLOOKUP(ROUNDDOWN(A722/1000,0),[2]怪物武器挂载坐标辅助表!V:V,[2]怪物武器挂载坐标辅助表!Z:Z,"错误",0),";",_xlfn.XLOOKUP(MOD(A722,1000),[2]怪物武器挂载坐标辅助表!A:A,[2]怪物武器挂载坐标辅助表!E:E,"错误",0),";",_xlfn.XLOOKUP(MOD(A722,1000),[2]怪物武器挂载坐标辅助表!A:A,[2]怪物武器挂载坐标辅助表!F:F,"错误",0)),"")</f>
        <v>-714;-212;10000;15</v>
      </c>
      <c r="G722" s="1">
        <v>1</v>
      </c>
    </row>
    <row r="723" spans="1:7">
      <c r="A723" s="1" t="str">
        <f t="shared" si="36"/>
        <v>4032301</v>
      </c>
      <c r="B723" s="1" t="str">
        <f>CONCATENATE(_xlfn.XLOOKUP(D723,[1]怪物设计!$D$77:$D$136,[1]怪物设计!$U$77:$U$136),"-",E723)</f>
        <v>孔雀3-301</v>
      </c>
      <c r="D723" s="1">
        <f t="shared" si="37"/>
        <v>4032</v>
      </c>
      <c r="E723" s="1">
        <v>301</v>
      </c>
      <c r="F723" s="17" t="str">
        <f>IF(E723&gt;0,CONCATENATE(_xlfn.XLOOKUP(MOD(A723,1000),[2]怪物武器挂载坐标辅助表!A:A,[2]怪物武器挂载坐标辅助表!C:C,"错误",0)+_xlfn.XLOOKUP(ROUNDDOWN(A723/1000,0),[2]怪物武器挂载坐标辅助表!V:V,[2]怪物武器挂载坐标辅助表!Y:Y,"错误",0),";",_xlfn.XLOOKUP(MOD(A723,1000),[2]怪物武器挂载坐标辅助表!A:A,[2]怪物武器挂载坐标辅助表!D:D,"错误",0)+_xlfn.XLOOKUP(ROUNDDOWN(A723/1000,0),[2]怪物武器挂载坐标辅助表!V:V,[2]怪物武器挂载坐标辅助表!Z:Z,"错误",0),";",_xlfn.XLOOKUP(MOD(A723,1000),[2]怪物武器挂载坐标辅助表!A:A,[2]怪物武器挂载坐标辅助表!E:E,"错误",0),";",_xlfn.XLOOKUP(MOD(A723,1000),[2]怪物武器挂载坐标辅助表!A:A,[2]怪物武器挂载坐标辅助表!F:F,"错误",0)),"")</f>
        <v>-596;-42;10000;0</v>
      </c>
      <c r="G723" s="1">
        <v>1</v>
      </c>
    </row>
    <row r="724" spans="1:7">
      <c r="A724" s="1" t="str">
        <f t="shared" si="36"/>
        <v>4032302</v>
      </c>
      <c r="B724" s="1" t="str">
        <f>CONCATENATE(_xlfn.XLOOKUP(D724,[1]怪物设计!$D$77:$D$136,[1]怪物设计!$U$77:$U$136),"-",E724)</f>
        <v>孔雀3-302</v>
      </c>
      <c r="D724" s="1">
        <f t="shared" si="37"/>
        <v>4032</v>
      </c>
      <c r="E724" s="1">
        <v>302</v>
      </c>
      <c r="F724" s="17" t="str">
        <f>IF(E724&gt;0,CONCATENATE(_xlfn.XLOOKUP(MOD(A724,1000),[2]怪物武器挂载坐标辅助表!A:A,[2]怪物武器挂载坐标辅助表!C:C,"错误",0)+_xlfn.XLOOKUP(ROUNDDOWN(A724/1000,0),[2]怪物武器挂载坐标辅助表!V:V,[2]怪物武器挂载坐标辅助表!Y:Y,"错误",0),";",_xlfn.XLOOKUP(MOD(A724,1000),[2]怪物武器挂载坐标辅助表!A:A,[2]怪物武器挂载坐标辅助表!D:D,"错误",0)+_xlfn.XLOOKUP(ROUNDDOWN(A724/1000,0),[2]怪物武器挂载坐标辅助表!V:V,[2]怪物武器挂载坐标辅助表!Z:Z,"错误",0),";",_xlfn.XLOOKUP(MOD(A724,1000),[2]怪物武器挂载坐标辅助表!A:A,[2]怪物武器挂载坐标辅助表!E:E,"错误",0),";",_xlfn.XLOOKUP(MOD(A724,1000),[2]怪物武器挂载坐标辅助表!A:A,[2]怪物武器挂载坐标辅助表!F:F,"错误",0)),"")</f>
        <v>-633;-126;9000;0</v>
      </c>
      <c r="G724" s="1">
        <v>1</v>
      </c>
    </row>
    <row r="725" spans="1:7">
      <c r="A725" s="1" t="str">
        <f t="shared" si="36"/>
        <v>4032303</v>
      </c>
      <c r="B725" s="1" t="str">
        <f>CONCATENATE(_xlfn.XLOOKUP(D725,[1]怪物设计!$D$77:$D$136,[1]怪物设计!$U$77:$U$136),"-",E725)</f>
        <v>孔雀3-303</v>
      </c>
      <c r="D725" s="1">
        <f t="shared" si="37"/>
        <v>4032</v>
      </c>
      <c r="E725" s="1">
        <v>303</v>
      </c>
      <c r="F725" s="17" t="str">
        <f>IF(E725&gt;0,CONCATENATE(_xlfn.XLOOKUP(MOD(A725,1000),[2]怪物武器挂载坐标辅助表!A:A,[2]怪物武器挂载坐标辅助表!C:C,"错误",0)+_xlfn.XLOOKUP(ROUNDDOWN(A725/1000,0),[2]怪物武器挂载坐标辅助表!V:V,[2]怪物武器挂载坐标辅助表!Y:Y,"错误",0),";",_xlfn.XLOOKUP(MOD(A725,1000),[2]怪物武器挂载坐标辅助表!A:A,[2]怪物武器挂载坐标辅助表!D:D,"错误",0)+_xlfn.XLOOKUP(ROUNDDOWN(A725/1000,0),[2]怪物武器挂载坐标辅助表!V:V,[2]怪物武器挂载坐标辅助表!Z:Z,"错误",0),";",_xlfn.XLOOKUP(MOD(A725,1000),[2]怪物武器挂载坐标辅助表!A:A,[2]怪物武器挂载坐标辅助表!E:E,"错误",0),";",_xlfn.XLOOKUP(MOD(A725,1000),[2]怪物武器挂载坐标辅助表!A:A,[2]怪物武器挂载坐标辅助表!F:F,"错误",0)),"")</f>
        <v>-567;-145;10000;0</v>
      </c>
      <c r="G725" s="1">
        <v>1</v>
      </c>
    </row>
    <row r="726" spans="1:7">
      <c r="A726" s="1" t="str">
        <f t="shared" si="36"/>
        <v>4032304</v>
      </c>
      <c r="B726" s="1" t="str">
        <f>CONCATENATE(_xlfn.XLOOKUP(D726,[1]怪物设计!$D$77:$D$136,[1]怪物设计!$U$77:$U$136),"-",E726)</f>
        <v>孔雀3-304</v>
      </c>
      <c r="D726" s="1">
        <f t="shared" si="37"/>
        <v>4032</v>
      </c>
      <c r="E726" s="1">
        <v>304</v>
      </c>
      <c r="F726" s="17" t="str">
        <f>IF(E726&gt;0,CONCATENATE(_xlfn.XLOOKUP(MOD(A726,1000),[2]怪物武器挂载坐标辅助表!A:A,[2]怪物武器挂载坐标辅助表!C:C,"错误",0)+_xlfn.XLOOKUP(ROUNDDOWN(A726/1000,0),[2]怪物武器挂载坐标辅助表!V:V,[2]怪物武器挂载坐标辅助表!Y:Y,"错误",0),";",_xlfn.XLOOKUP(MOD(A726,1000),[2]怪物武器挂载坐标辅助表!A:A,[2]怪物武器挂载坐标辅助表!D:D,"错误",0)+_xlfn.XLOOKUP(ROUNDDOWN(A726/1000,0),[2]怪物武器挂载坐标辅助表!V:V,[2]怪物武器挂载坐标辅助表!Z:Z,"错误",0),";",_xlfn.XLOOKUP(MOD(A726,1000),[2]怪物武器挂载坐标辅助表!A:A,[2]怪物武器挂载坐标辅助表!E:E,"错误",0),";",_xlfn.XLOOKUP(MOD(A726,1000),[2]怪物武器挂载坐标辅助表!A:A,[2]怪物武器挂载坐标辅助表!F:F,"错误",0)),"")</f>
        <v>-770;-174;10000;5</v>
      </c>
      <c r="G726" s="1">
        <v>1</v>
      </c>
    </row>
    <row r="727" spans="1:7">
      <c r="A727" s="1" t="str">
        <f t="shared" si="36"/>
        <v>4032305</v>
      </c>
      <c r="B727" s="1" t="str">
        <f>CONCATENATE(_xlfn.XLOOKUP(D727,[1]怪物设计!$D$77:$D$136,[1]怪物设计!$U$77:$U$136),"-",E727)</f>
        <v>孔雀3-305</v>
      </c>
      <c r="D727" s="1">
        <f t="shared" si="37"/>
        <v>4032</v>
      </c>
      <c r="E727" s="1">
        <v>305</v>
      </c>
      <c r="F727" s="17" t="str">
        <f>IF(E727&gt;0,CONCATENATE(_xlfn.XLOOKUP(MOD(A727,1000),[2]怪物武器挂载坐标辅助表!A:A,[2]怪物武器挂载坐标辅助表!C:C,"错误",0)+_xlfn.XLOOKUP(ROUNDDOWN(A727/1000,0),[2]怪物武器挂载坐标辅助表!V:V,[2]怪物武器挂载坐标辅助表!Y:Y,"错误",0),";",_xlfn.XLOOKUP(MOD(A727,1000),[2]怪物武器挂载坐标辅助表!A:A,[2]怪物武器挂载坐标辅助表!D:D,"错误",0)+_xlfn.XLOOKUP(ROUNDDOWN(A727/1000,0),[2]怪物武器挂载坐标辅助表!V:V,[2]怪物武器挂载坐标辅助表!Z:Z,"错误",0),";",_xlfn.XLOOKUP(MOD(A727,1000),[2]怪物武器挂载坐标辅助表!A:A,[2]怪物武器挂载坐标辅助表!E:E,"错误",0),";",_xlfn.XLOOKUP(MOD(A727,1000),[2]怪物武器挂载坐标辅助表!A:A,[2]怪物武器挂载坐标辅助表!F:F,"错误",0)),"")</f>
        <v>-723;-316;9000;-25</v>
      </c>
      <c r="G727" s="1">
        <v>1</v>
      </c>
    </row>
    <row r="728" spans="1:7">
      <c r="A728" s="1" t="str">
        <f t="shared" si="36"/>
        <v>4032401</v>
      </c>
      <c r="B728" s="1" t="str">
        <f>CONCATENATE(_xlfn.XLOOKUP(D728,[1]怪物设计!$D$77:$D$136,[1]怪物设计!$U$77:$U$136),"-",E728)</f>
        <v>孔雀3-401</v>
      </c>
      <c r="D728" s="1">
        <f t="shared" si="37"/>
        <v>4032</v>
      </c>
      <c r="E728" s="1">
        <v>401</v>
      </c>
      <c r="F728" s="17" t="str">
        <f>IF(E728&gt;0,CONCATENATE(_xlfn.XLOOKUP(MOD(A728,1000),[2]怪物武器挂载坐标辅助表!A:A,[2]怪物武器挂载坐标辅助表!C:C,"错误",0)+_xlfn.XLOOKUP(ROUNDDOWN(A728/1000,0),[2]怪物武器挂载坐标辅助表!V:V,[2]怪物武器挂载坐标辅助表!Y:Y,"错误",0),";",_xlfn.XLOOKUP(MOD(A728,1000),[2]怪物武器挂载坐标辅助表!A:A,[2]怪物武器挂载坐标辅助表!D:D,"错误",0)+_xlfn.XLOOKUP(ROUNDDOWN(A728/1000,0),[2]怪物武器挂载坐标辅助表!V:V,[2]怪物武器挂载坐标辅助表!Z:Z,"错误",0),";",_xlfn.XLOOKUP(MOD(A728,1000),[2]怪物武器挂载坐标辅助表!A:A,[2]怪物武器挂载坐标辅助表!E:E,"错误",0),";",_xlfn.XLOOKUP(MOD(A728,1000),[2]怪物武器挂载坐标辅助表!A:A,[2]怪物武器挂载坐标辅助表!F:F,"错误",0)),"")</f>
        <v>-594;-298;10000;0</v>
      </c>
      <c r="G728" s="1">
        <v>1</v>
      </c>
    </row>
    <row r="729" spans="1:7">
      <c r="A729" s="1" t="str">
        <f t="shared" si="36"/>
        <v>4032402</v>
      </c>
      <c r="B729" s="1" t="str">
        <f>CONCATENATE(_xlfn.XLOOKUP(D729,[1]怪物设计!$D$77:$D$136,[1]怪物设计!$U$77:$U$136),"-",E729)</f>
        <v>孔雀3-402</v>
      </c>
      <c r="D729" s="1">
        <f t="shared" si="37"/>
        <v>4032</v>
      </c>
      <c r="E729" s="1">
        <v>402</v>
      </c>
      <c r="F729" s="17" t="str">
        <f>IF(E729&gt;0,CONCATENATE(_xlfn.XLOOKUP(MOD(A729,1000),[2]怪物武器挂载坐标辅助表!A:A,[2]怪物武器挂载坐标辅助表!C:C,"错误",0)+_xlfn.XLOOKUP(ROUNDDOWN(A729/1000,0),[2]怪物武器挂载坐标辅助表!V:V,[2]怪物武器挂载坐标辅助表!Y:Y,"错误",0),";",_xlfn.XLOOKUP(MOD(A729,1000),[2]怪物武器挂载坐标辅助表!A:A,[2]怪物武器挂载坐标辅助表!D:D,"错误",0)+_xlfn.XLOOKUP(ROUNDDOWN(A729/1000,0),[2]怪物武器挂载坐标辅助表!V:V,[2]怪物武器挂载坐标辅助表!Z:Z,"错误",0),";",_xlfn.XLOOKUP(MOD(A729,1000),[2]怪物武器挂载坐标辅助表!A:A,[2]怪物武器挂载坐标辅助表!E:E,"错误",0),";",_xlfn.XLOOKUP(MOD(A729,1000),[2]怪物武器挂载坐标辅助表!A:A,[2]怪物武器挂载坐标辅助表!F:F,"错误",0)),"")</f>
        <v>-600;-292;10000;0</v>
      </c>
      <c r="G729" s="1">
        <v>1</v>
      </c>
    </row>
    <row r="730" spans="1:7">
      <c r="A730" s="1" t="str">
        <f t="shared" si="36"/>
        <v>4032403</v>
      </c>
      <c r="B730" s="1" t="str">
        <f>CONCATENATE(_xlfn.XLOOKUP(D730,[1]怪物设计!$D$77:$D$136,[1]怪物设计!$U$77:$U$136),"-",E730)</f>
        <v>孔雀3-403</v>
      </c>
      <c r="D730" s="1">
        <f t="shared" si="37"/>
        <v>4032</v>
      </c>
      <c r="E730" s="1">
        <v>403</v>
      </c>
      <c r="F730" s="17" t="str">
        <f>IF(E730&gt;0,CONCATENATE(_xlfn.XLOOKUP(MOD(A730,1000),[2]怪物武器挂载坐标辅助表!A:A,[2]怪物武器挂载坐标辅助表!C:C,"错误",0)+_xlfn.XLOOKUP(ROUNDDOWN(A730/1000,0),[2]怪物武器挂载坐标辅助表!V:V,[2]怪物武器挂载坐标辅助表!Y:Y,"错误",0),";",_xlfn.XLOOKUP(MOD(A730,1000),[2]怪物武器挂载坐标辅助表!A:A,[2]怪物武器挂载坐标辅助表!D:D,"错误",0)+_xlfn.XLOOKUP(ROUNDDOWN(A730/1000,0),[2]怪物武器挂载坐标辅助表!V:V,[2]怪物武器挂载坐标辅助表!Z:Z,"错误",0),";",_xlfn.XLOOKUP(MOD(A730,1000),[2]怪物武器挂载坐标辅助表!A:A,[2]怪物武器挂载坐标辅助表!E:E,"错误",0),";",_xlfn.XLOOKUP(MOD(A730,1000),[2]怪物武器挂载坐标辅助表!A:A,[2]怪物武器挂载坐标辅助表!F:F,"错误",0)),"")</f>
        <v>-610;-285;10000;0</v>
      </c>
      <c r="G730" s="1">
        <v>1</v>
      </c>
    </row>
    <row r="731" spans="1:7">
      <c r="A731" s="1" t="str">
        <f t="shared" si="36"/>
        <v>4032404</v>
      </c>
      <c r="B731" s="1" t="str">
        <f>CONCATENATE(_xlfn.XLOOKUP(D731,[1]怪物设计!$D$77:$D$136,[1]怪物设计!$U$77:$U$136),"-",E731)</f>
        <v>孔雀3-404</v>
      </c>
      <c r="D731" s="1">
        <f t="shared" si="37"/>
        <v>4032</v>
      </c>
      <c r="E731" s="1">
        <v>404</v>
      </c>
      <c r="F731" s="17" t="str">
        <f>IF(E731&gt;0,CONCATENATE(_xlfn.XLOOKUP(MOD(A731,1000),[2]怪物武器挂载坐标辅助表!A:A,[2]怪物武器挂载坐标辅助表!C:C,"错误",0)+_xlfn.XLOOKUP(ROUNDDOWN(A731/1000,0),[2]怪物武器挂载坐标辅助表!V:V,[2]怪物武器挂载坐标辅助表!Y:Y,"错误",0),";",_xlfn.XLOOKUP(MOD(A731,1000),[2]怪物武器挂载坐标辅助表!A:A,[2]怪物武器挂载坐标辅助表!D:D,"错误",0)+_xlfn.XLOOKUP(ROUNDDOWN(A731/1000,0),[2]怪物武器挂载坐标辅助表!V:V,[2]怪物武器挂载坐标辅助表!Z:Z,"错误",0),";",_xlfn.XLOOKUP(MOD(A731,1000),[2]怪物武器挂载坐标辅助表!A:A,[2]怪物武器挂载坐标辅助表!E:E,"错误",0),";",_xlfn.XLOOKUP(MOD(A731,1000),[2]怪物武器挂载坐标辅助表!A:A,[2]怪物武器挂载坐标辅助表!F:F,"错误",0)),"")</f>
        <v>-820;-285;10000;0</v>
      </c>
      <c r="G731" s="1">
        <v>1</v>
      </c>
    </row>
    <row r="732" spans="1:7">
      <c r="A732" s="1" t="str">
        <f t="shared" si="36"/>
        <v>4032405</v>
      </c>
      <c r="B732" s="1" t="str">
        <f>CONCATENATE(_xlfn.XLOOKUP(D732,[1]怪物设计!$D$77:$D$136,[1]怪物设计!$U$77:$U$136),"-",E732)</f>
        <v>孔雀3-405</v>
      </c>
      <c r="D732" s="1">
        <f t="shared" si="37"/>
        <v>4032</v>
      </c>
      <c r="E732" s="1">
        <v>405</v>
      </c>
      <c r="F732" s="17" t="str">
        <f>IF(E732&gt;0,CONCATENATE(_xlfn.XLOOKUP(MOD(A732,1000),[2]怪物武器挂载坐标辅助表!A:A,[2]怪物武器挂载坐标辅助表!C:C,"错误",0)+_xlfn.XLOOKUP(ROUNDDOWN(A732/1000,0),[2]怪物武器挂载坐标辅助表!V:V,[2]怪物武器挂载坐标辅助表!Y:Y,"错误",0),";",_xlfn.XLOOKUP(MOD(A732,1000),[2]怪物武器挂载坐标辅助表!A:A,[2]怪物武器挂载坐标辅助表!D:D,"错误",0)+_xlfn.XLOOKUP(ROUNDDOWN(A732/1000,0),[2]怪物武器挂载坐标辅助表!V:V,[2]怪物武器挂载坐标辅助表!Z:Z,"错误",0),";",_xlfn.XLOOKUP(MOD(A732,1000),[2]怪物武器挂载坐标辅助表!A:A,[2]怪物武器挂载坐标辅助表!E:E,"错误",0),";",_xlfn.XLOOKUP(MOD(A732,1000),[2]怪物武器挂载坐标辅助表!A:A,[2]怪物武器挂载坐标辅助表!F:F,"错误",0)),"")</f>
        <v>-627;-287;10000;0</v>
      </c>
      <c r="G732" s="1">
        <v>1</v>
      </c>
    </row>
    <row r="733" spans="1:7">
      <c r="A733" s="1" t="str">
        <f t="shared" si="36"/>
        <v>4032406</v>
      </c>
      <c r="B733" s="1" t="str">
        <f>CONCATENATE(_xlfn.XLOOKUP(D733,[1]怪物设计!$D$77:$D$136,[1]怪物设计!$U$77:$U$136),"-",E733)</f>
        <v>孔雀3-406</v>
      </c>
      <c r="D733" s="1">
        <f t="shared" si="37"/>
        <v>4032</v>
      </c>
      <c r="E733" s="1">
        <v>406</v>
      </c>
      <c r="F733" s="17" t="str">
        <f>IF(E733&gt;0,CONCATENATE(_xlfn.XLOOKUP(MOD(A733,1000),[2]怪物武器挂载坐标辅助表!A:A,[2]怪物武器挂载坐标辅助表!C:C,"错误",0)+_xlfn.XLOOKUP(ROUNDDOWN(A733/1000,0),[2]怪物武器挂载坐标辅助表!V:V,[2]怪物武器挂载坐标辅助表!Y:Y,"错误",0),";",_xlfn.XLOOKUP(MOD(A733,1000),[2]怪物武器挂载坐标辅助表!A:A,[2]怪物武器挂载坐标辅助表!D:D,"错误",0)+_xlfn.XLOOKUP(ROUNDDOWN(A733/1000,0),[2]怪物武器挂载坐标辅助表!V:V,[2]怪物武器挂载坐标辅助表!Z:Z,"错误",0),";",_xlfn.XLOOKUP(MOD(A733,1000),[2]怪物武器挂载坐标辅助表!A:A,[2]怪物武器挂载坐标辅助表!E:E,"错误",0),";",_xlfn.XLOOKUP(MOD(A733,1000),[2]怪物武器挂载坐标辅助表!A:A,[2]怪物武器挂载坐标辅助表!F:F,"错误",0)),"")</f>
        <v>-684;-275;8000;30</v>
      </c>
      <c r="G733" s="1">
        <v>1</v>
      </c>
    </row>
    <row r="734" spans="1:7">
      <c r="A734" s="1" t="str">
        <f t="shared" si="36"/>
        <v>4032407</v>
      </c>
      <c r="B734" s="1" t="str">
        <f>CONCATENATE(_xlfn.XLOOKUP(D734,[1]怪物设计!$D$77:$D$136,[1]怪物设计!$U$77:$U$136),"-",E734)</f>
        <v>孔雀3-407</v>
      </c>
      <c r="D734" s="1">
        <f t="shared" si="37"/>
        <v>4032</v>
      </c>
      <c r="E734" s="1">
        <v>407</v>
      </c>
      <c r="F734" s="17" t="str">
        <f>IF(E734&gt;0,CONCATENATE(_xlfn.XLOOKUP(MOD(A734,1000),[2]怪物武器挂载坐标辅助表!A:A,[2]怪物武器挂载坐标辅助表!C:C,"错误",0)+_xlfn.XLOOKUP(ROUNDDOWN(A734/1000,0),[2]怪物武器挂载坐标辅助表!V:V,[2]怪物武器挂载坐标辅助表!Y:Y,"错误",0),";",_xlfn.XLOOKUP(MOD(A734,1000),[2]怪物武器挂载坐标辅助表!A:A,[2]怪物武器挂载坐标辅助表!D:D,"错误",0)+_xlfn.XLOOKUP(ROUNDDOWN(A734/1000,0),[2]怪物武器挂载坐标辅助表!V:V,[2]怪物武器挂载坐标辅助表!Z:Z,"错误",0),";",_xlfn.XLOOKUP(MOD(A734,1000),[2]怪物武器挂载坐标辅助表!A:A,[2]怪物武器挂载坐标辅助表!E:E,"错误",0),";",_xlfn.XLOOKUP(MOD(A734,1000),[2]怪物武器挂载坐标辅助表!A:A,[2]怪物武器挂载坐标辅助表!F:F,"错误",0)),"")</f>
        <v>-588;-235;10000;-5</v>
      </c>
      <c r="G734" s="1">
        <v>1</v>
      </c>
    </row>
    <row r="735" spans="1:7">
      <c r="A735" s="1" t="str">
        <f t="shared" si="36"/>
        <v>4032408</v>
      </c>
      <c r="B735" s="1" t="str">
        <f>CONCATENATE(_xlfn.XLOOKUP(D735,[1]怪物设计!$D$77:$D$136,[1]怪物设计!$U$77:$U$136),"-",E735)</f>
        <v>孔雀3-408</v>
      </c>
      <c r="D735" s="1">
        <f t="shared" si="37"/>
        <v>4032</v>
      </c>
      <c r="E735" s="1">
        <v>408</v>
      </c>
      <c r="F735" s="17" t="str">
        <f>IF(E735&gt;0,CONCATENATE(_xlfn.XLOOKUP(MOD(A735,1000),[2]怪物武器挂载坐标辅助表!A:A,[2]怪物武器挂载坐标辅助表!C:C,"错误",0)+_xlfn.XLOOKUP(ROUNDDOWN(A735/1000,0),[2]怪物武器挂载坐标辅助表!V:V,[2]怪物武器挂载坐标辅助表!Y:Y,"错误",0),";",_xlfn.XLOOKUP(MOD(A735,1000),[2]怪物武器挂载坐标辅助表!A:A,[2]怪物武器挂载坐标辅助表!D:D,"错误",0)+_xlfn.XLOOKUP(ROUNDDOWN(A735/1000,0),[2]怪物武器挂载坐标辅助表!V:V,[2]怪物武器挂载坐标辅助表!Z:Z,"错误",0),";",_xlfn.XLOOKUP(MOD(A735,1000),[2]怪物武器挂载坐标辅助表!A:A,[2]怪物武器挂载坐标辅助表!E:E,"错误",0),";",_xlfn.XLOOKUP(MOD(A735,1000),[2]怪物武器挂载坐标辅助表!A:A,[2]怪物武器挂载坐标辅助表!F:F,"错误",0)),"")</f>
        <v>-495;-358;11000;-15</v>
      </c>
      <c r="G735" s="1">
        <v>1</v>
      </c>
    </row>
    <row r="736" spans="1:7">
      <c r="A736" s="1" t="str">
        <f t="shared" si="36"/>
        <v>4032409</v>
      </c>
      <c r="B736" s="1" t="str">
        <f>CONCATENATE(_xlfn.XLOOKUP(D736,[1]怪物设计!$D$77:$D$136,[1]怪物设计!$U$77:$U$136),"-",E736)</f>
        <v>孔雀3-409</v>
      </c>
      <c r="D736" s="1">
        <f t="shared" si="37"/>
        <v>4032</v>
      </c>
      <c r="E736" s="1">
        <v>409</v>
      </c>
      <c r="F736" s="17" t="str">
        <f>IF(E736&gt;0,CONCATENATE(_xlfn.XLOOKUP(MOD(A736,1000),[2]怪物武器挂载坐标辅助表!A:A,[2]怪物武器挂载坐标辅助表!C:C,"错误",0)+_xlfn.XLOOKUP(ROUNDDOWN(A736/1000,0),[2]怪物武器挂载坐标辅助表!V:V,[2]怪物武器挂载坐标辅助表!Y:Y,"错误",0),";",_xlfn.XLOOKUP(MOD(A736,1000),[2]怪物武器挂载坐标辅助表!A:A,[2]怪物武器挂载坐标辅助表!D:D,"错误",0)+_xlfn.XLOOKUP(ROUNDDOWN(A736/1000,0),[2]怪物武器挂载坐标辅助表!V:V,[2]怪物武器挂载坐标辅助表!Z:Z,"错误",0),";",_xlfn.XLOOKUP(MOD(A736,1000),[2]怪物武器挂载坐标辅助表!A:A,[2]怪物武器挂载坐标辅助表!E:E,"错误",0),";",_xlfn.XLOOKUP(MOD(A736,1000),[2]怪物武器挂载坐标辅助表!A:A,[2]怪物武器挂载坐标辅助表!F:F,"错误",0)),"")</f>
        <v>-699;-207;7500;-15</v>
      </c>
      <c r="G736" s="1">
        <v>1</v>
      </c>
    </row>
    <row r="737" spans="1:7">
      <c r="A737" s="1" t="str">
        <f t="shared" si="36"/>
        <v>4032501</v>
      </c>
      <c r="B737" s="1" t="str">
        <f>CONCATENATE(_xlfn.XLOOKUP(D737,[1]怪物设计!$D$77:$D$136,[1]怪物设计!$U$77:$U$136),"-",E737)</f>
        <v>孔雀3-501</v>
      </c>
      <c r="D737" s="1">
        <f t="shared" si="37"/>
        <v>4032</v>
      </c>
      <c r="E737" s="1">
        <v>501</v>
      </c>
      <c r="F737" s="17" t="str">
        <f>IF(E737&gt;0,CONCATENATE(_xlfn.XLOOKUP(MOD(A737,1000),[2]怪物武器挂载坐标辅助表!A:A,[2]怪物武器挂载坐标辅助表!C:C,"错误",0)+_xlfn.XLOOKUP(ROUNDDOWN(A737/1000,0),[2]怪物武器挂载坐标辅助表!V:V,[2]怪物武器挂载坐标辅助表!Y:Y,"错误",0),";",_xlfn.XLOOKUP(MOD(A737,1000),[2]怪物武器挂载坐标辅助表!A:A,[2]怪物武器挂载坐标辅助表!D:D,"错误",0)+_xlfn.XLOOKUP(ROUNDDOWN(A737/1000,0),[2]怪物武器挂载坐标辅助表!V:V,[2]怪物武器挂载坐标辅助表!Z:Z,"错误",0),";",_xlfn.XLOOKUP(MOD(A737,1000),[2]怪物武器挂载坐标辅助表!A:A,[2]怪物武器挂载坐标辅助表!E:E,"错误",0),";",_xlfn.XLOOKUP(MOD(A737,1000),[2]怪物武器挂载坐标辅助表!A:A,[2]怪物武器挂载坐标辅助表!F:F,"错误",0)),"")</f>
        <v>-674;-90;11000;45</v>
      </c>
      <c r="G737" s="1">
        <v>1</v>
      </c>
    </row>
    <row r="738" spans="1:7">
      <c r="A738" s="1" t="str">
        <f t="shared" si="36"/>
        <v>4032502</v>
      </c>
      <c r="B738" s="1" t="str">
        <f>CONCATENATE(_xlfn.XLOOKUP(D738,[1]怪物设计!$D$77:$D$136,[1]怪物设计!$U$77:$U$136),"-",E738)</f>
        <v>孔雀3-502</v>
      </c>
      <c r="D738" s="1">
        <f t="shared" si="37"/>
        <v>4032</v>
      </c>
      <c r="E738" s="1">
        <v>502</v>
      </c>
      <c r="F738" s="17" t="str">
        <f>IF(E738&gt;0,CONCATENATE(_xlfn.XLOOKUP(MOD(A738,1000),[2]怪物武器挂载坐标辅助表!A:A,[2]怪物武器挂载坐标辅助表!C:C,"错误",0)+_xlfn.XLOOKUP(ROUNDDOWN(A738/1000,0),[2]怪物武器挂载坐标辅助表!V:V,[2]怪物武器挂载坐标辅助表!Y:Y,"错误",0),";",_xlfn.XLOOKUP(MOD(A738,1000),[2]怪物武器挂载坐标辅助表!A:A,[2]怪物武器挂载坐标辅助表!D:D,"错误",0)+_xlfn.XLOOKUP(ROUNDDOWN(A738/1000,0),[2]怪物武器挂载坐标辅助表!V:V,[2]怪物武器挂载坐标辅助表!Z:Z,"错误",0),";",_xlfn.XLOOKUP(MOD(A738,1000),[2]怪物武器挂载坐标辅助表!A:A,[2]怪物武器挂载坐标辅助表!E:E,"错误",0),";",_xlfn.XLOOKUP(MOD(A738,1000),[2]怪物武器挂载坐标辅助表!A:A,[2]怪物武器挂载坐标辅助表!F:F,"错误",0)),"")</f>
        <v>-694;-207;8500;0</v>
      </c>
      <c r="G738" s="1">
        <v>1</v>
      </c>
    </row>
    <row r="739" spans="1:7">
      <c r="A739" s="1" t="str">
        <f t="shared" si="36"/>
        <v>4032503</v>
      </c>
      <c r="B739" s="1" t="str">
        <f>CONCATENATE(_xlfn.XLOOKUP(D739,[1]怪物设计!$D$77:$D$136,[1]怪物设计!$U$77:$U$136),"-",E739)</f>
        <v>孔雀3-503</v>
      </c>
      <c r="D739" s="1">
        <f t="shared" si="37"/>
        <v>4032</v>
      </c>
      <c r="E739" s="1">
        <v>503</v>
      </c>
      <c r="F739" s="17" t="str">
        <f>IF(E739&gt;0,CONCATENATE(_xlfn.XLOOKUP(MOD(A739,1000),[2]怪物武器挂载坐标辅助表!A:A,[2]怪物武器挂载坐标辅助表!C:C,"错误",0)+_xlfn.XLOOKUP(ROUNDDOWN(A739/1000,0),[2]怪物武器挂载坐标辅助表!V:V,[2]怪物武器挂载坐标辅助表!Y:Y,"错误",0),";",_xlfn.XLOOKUP(MOD(A739,1000),[2]怪物武器挂载坐标辅助表!A:A,[2]怪物武器挂载坐标辅助表!D:D,"错误",0)+_xlfn.XLOOKUP(ROUNDDOWN(A739/1000,0),[2]怪物武器挂载坐标辅助表!V:V,[2]怪物武器挂载坐标辅助表!Z:Z,"错误",0),";",_xlfn.XLOOKUP(MOD(A739,1000),[2]怪物武器挂载坐标辅助表!A:A,[2]怪物武器挂载坐标辅助表!E:E,"错误",0),";",_xlfn.XLOOKUP(MOD(A739,1000),[2]怪物武器挂载坐标辅助表!A:A,[2]怪物武器挂载坐标辅助表!F:F,"错误",0)),"")</f>
        <v>-766;-258;10000;-15</v>
      </c>
      <c r="G739" s="1">
        <v>1</v>
      </c>
    </row>
    <row r="740" spans="1:7">
      <c r="A740" s="1" t="str">
        <f t="shared" si="36"/>
        <v>4032504</v>
      </c>
      <c r="B740" s="1" t="str">
        <f>CONCATENATE(_xlfn.XLOOKUP(D740,[1]怪物设计!$D$77:$D$136,[1]怪物设计!$U$77:$U$136),"-",E740)</f>
        <v>孔雀3-504</v>
      </c>
      <c r="D740" s="1">
        <f t="shared" si="37"/>
        <v>4032</v>
      </c>
      <c r="E740" s="1">
        <v>504</v>
      </c>
      <c r="F740" s="17" t="str">
        <f>IF(E740&gt;0,CONCATENATE(_xlfn.XLOOKUP(MOD(A740,1000),[2]怪物武器挂载坐标辅助表!A:A,[2]怪物武器挂载坐标辅助表!C:C,"错误",0)+_xlfn.XLOOKUP(ROUNDDOWN(A740/1000,0),[2]怪物武器挂载坐标辅助表!V:V,[2]怪物武器挂载坐标辅助表!Y:Y,"错误",0),";",_xlfn.XLOOKUP(MOD(A740,1000),[2]怪物武器挂载坐标辅助表!A:A,[2]怪物武器挂载坐标辅助表!D:D,"错误",0)+_xlfn.XLOOKUP(ROUNDDOWN(A740/1000,0),[2]怪物武器挂载坐标辅助表!V:V,[2]怪物武器挂载坐标辅助表!Z:Z,"错误",0),";",_xlfn.XLOOKUP(MOD(A740,1000),[2]怪物武器挂载坐标辅助表!A:A,[2]怪物武器挂载坐标辅助表!E:E,"错误",0),";",_xlfn.XLOOKUP(MOD(A740,1000),[2]怪物武器挂载坐标辅助表!A:A,[2]怪物武器挂载坐标辅助表!F:F,"错误",0)),"")</f>
        <v>-658;-302;9000;-10</v>
      </c>
      <c r="G740" s="1">
        <v>1</v>
      </c>
    </row>
    <row r="741" spans="1:7">
      <c r="A741" s="1" t="str">
        <f t="shared" si="36"/>
        <v>4032505</v>
      </c>
      <c r="B741" s="1" t="str">
        <f>CONCATENATE(_xlfn.XLOOKUP(D741,[1]怪物设计!$D$77:$D$136,[1]怪物设计!$U$77:$U$136),"-",E741)</f>
        <v>孔雀3-505</v>
      </c>
      <c r="D741" s="1">
        <f t="shared" si="37"/>
        <v>4032</v>
      </c>
      <c r="E741" s="1">
        <v>505</v>
      </c>
      <c r="F741" s="17" t="str">
        <f>IF(E741&gt;0,CONCATENATE(_xlfn.XLOOKUP(MOD(A741,1000),[2]怪物武器挂载坐标辅助表!A:A,[2]怪物武器挂载坐标辅助表!C:C,"错误",0)+_xlfn.XLOOKUP(ROUNDDOWN(A741/1000,0),[2]怪物武器挂载坐标辅助表!V:V,[2]怪物武器挂载坐标辅助表!Y:Y,"错误",0),";",_xlfn.XLOOKUP(MOD(A741,1000),[2]怪物武器挂载坐标辅助表!A:A,[2]怪物武器挂载坐标辅助表!D:D,"错误",0)+_xlfn.XLOOKUP(ROUNDDOWN(A741/1000,0),[2]怪物武器挂载坐标辅助表!V:V,[2]怪物武器挂载坐标辅助表!Z:Z,"错误",0),";",_xlfn.XLOOKUP(MOD(A741,1000),[2]怪物武器挂载坐标辅助表!A:A,[2]怪物武器挂载坐标辅助表!E:E,"错误",0),";",_xlfn.XLOOKUP(MOD(A741,1000),[2]怪物武器挂载坐标辅助表!A:A,[2]怪物武器挂载坐标辅助表!F:F,"错误",0)),"")</f>
        <v>-765;-306;10000;-5</v>
      </c>
      <c r="G741" s="1">
        <v>1</v>
      </c>
    </row>
    <row r="742" spans="1:7">
      <c r="A742" s="1" t="str">
        <f t="shared" si="36"/>
        <v>4032506</v>
      </c>
      <c r="B742" s="1" t="str">
        <f>CONCATENATE(_xlfn.XLOOKUP(D742,[1]怪物设计!$D$77:$D$136,[1]怪物设计!$U$77:$U$136),"-",E742)</f>
        <v>孔雀3-506</v>
      </c>
      <c r="D742" s="1">
        <f t="shared" si="37"/>
        <v>4032</v>
      </c>
      <c r="E742" s="1">
        <v>506</v>
      </c>
      <c r="F742" s="17" t="str">
        <f>IF(E742&gt;0,CONCATENATE(_xlfn.XLOOKUP(MOD(A742,1000),[2]怪物武器挂载坐标辅助表!A:A,[2]怪物武器挂载坐标辅助表!C:C,"错误",0)+_xlfn.XLOOKUP(ROUNDDOWN(A742/1000,0),[2]怪物武器挂载坐标辅助表!V:V,[2]怪物武器挂载坐标辅助表!Y:Y,"错误",0),";",_xlfn.XLOOKUP(MOD(A742,1000),[2]怪物武器挂载坐标辅助表!A:A,[2]怪物武器挂载坐标辅助表!D:D,"错误",0)+_xlfn.XLOOKUP(ROUNDDOWN(A742/1000,0),[2]怪物武器挂载坐标辅助表!V:V,[2]怪物武器挂载坐标辅助表!Z:Z,"错误",0),";",_xlfn.XLOOKUP(MOD(A742,1000),[2]怪物武器挂载坐标辅助表!A:A,[2]怪物武器挂载坐标辅助表!E:E,"错误",0),";",_xlfn.XLOOKUP(MOD(A742,1000),[2]怪物武器挂载坐标辅助表!A:A,[2]怪物武器挂载坐标辅助表!F:F,"错误",0)),"")</f>
        <v>-499;-252;8000;0</v>
      </c>
      <c r="G742" s="1">
        <v>1</v>
      </c>
    </row>
    <row r="743" spans="1:7">
      <c r="A743" s="1" t="str">
        <f t="shared" si="36"/>
        <v>4032507</v>
      </c>
      <c r="B743" s="1" t="str">
        <f>CONCATENATE(_xlfn.XLOOKUP(D743,[1]怪物设计!$D$77:$D$136,[1]怪物设计!$U$77:$U$136),"-",E743)</f>
        <v>孔雀3-507</v>
      </c>
      <c r="D743" s="1">
        <f t="shared" si="37"/>
        <v>4032</v>
      </c>
      <c r="E743" s="1">
        <v>507</v>
      </c>
      <c r="F743" s="17" t="str">
        <f>IF(E743&gt;0,CONCATENATE(_xlfn.XLOOKUP(MOD(A743,1000),[2]怪物武器挂载坐标辅助表!A:A,[2]怪物武器挂载坐标辅助表!C:C,"错误",0)+_xlfn.XLOOKUP(ROUNDDOWN(A743/1000,0),[2]怪物武器挂载坐标辅助表!V:V,[2]怪物武器挂载坐标辅助表!Y:Y,"错误",0),";",_xlfn.XLOOKUP(MOD(A743,1000),[2]怪物武器挂载坐标辅助表!A:A,[2]怪物武器挂载坐标辅助表!D:D,"错误",0)+_xlfn.XLOOKUP(ROUNDDOWN(A743/1000,0),[2]怪物武器挂载坐标辅助表!V:V,[2]怪物武器挂载坐标辅助表!Z:Z,"错误",0),";",_xlfn.XLOOKUP(MOD(A743,1000),[2]怪物武器挂载坐标辅助表!A:A,[2]怪物武器挂载坐标辅助表!E:E,"错误",0),";",_xlfn.XLOOKUP(MOD(A743,1000),[2]怪物武器挂载坐标辅助表!A:A,[2]怪物武器挂载坐标辅助表!F:F,"错误",0)),"")</f>
        <v>-599;-271;10000;5</v>
      </c>
      <c r="G743" s="1">
        <v>1</v>
      </c>
    </row>
    <row r="744" spans="1:7">
      <c r="A744" s="1" t="str">
        <f t="shared" si="36"/>
        <v>4013101</v>
      </c>
      <c r="B744" s="1" t="str">
        <f>CONCATENATE(_xlfn.XLOOKUP(D744,[1]怪物设计!$D$77:$D$136,[1]怪物设计!$U$77:$U$136),"-",E744)</f>
        <v>鹦鹉1-101</v>
      </c>
      <c r="D744" s="1">
        <v>4013</v>
      </c>
      <c r="E744" s="1">
        <v>101</v>
      </c>
      <c r="F744" s="17" t="str">
        <f>IF(E744&gt;0,CONCATENATE(_xlfn.XLOOKUP(MOD(A744,1000),[2]怪物武器挂载坐标辅助表!A:A,[2]怪物武器挂载坐标辅助表!C:C,"错误",0)+_xlfn.XLOOKUP(ROUNDDOWN(A744/1000,0),[2]怪物武器挂载坐标辅助表!V:V,[2]怪物武器挂载坐标辅助表!Y:Y,"错误",0),";",_xlfn.XLOOKUP(MOD(A744,1000),[2]怪物武器挂载坐标辅助表!A:A,[2]怪物武器挂载坐标辅助表!D:D,"错误",0)+_xlfn.XLOOKUP(ROUNDDOWN(A744/1000,0),[2]怪物武器挂载坐标辅助表!V:V,[2]怪物武器挂载坐标辅助表!Z:Z,"错误",0),";",_xlfn.XLOOKUP(MOD(A744,1000),[2]怪物武器挂载坐标辅助表!A:A,[2]怪物武器挂载坐标辅助表!E:E,"错误",0),";",_xlfn.XLOOKUP(MOD(A744,1000),[2]怪物武器挂载坐标辅助表!A:A,[2]怪物武器挂载坐标辅助表!F:F,"错误",0)),"")</f>
        <v>-807;-233;11000;0</v>
      </c>
      <c r="G744" s="1">
        <v>1</v>
      </c>
    </row>
    <row r="745" spans="1:7">
      <c r="A745" s="1" t="str">
        <f t="shared" si="36"/>
        <v>4013102</v>
      </c>
      <c r="B745" s="1" t="str">
        <f>CONCATENATE(_xlfn.XLOOKUP(D745,[1]怪物设计!$D$77:$D$136,[1]怪物设计!$U$77:$U$136),"-",E745)</f>
        <v>鹦鹉1-102</v>
      </c>
      <c r="D745" s="1">
        <f t="shared" ref="D745:D777" si="38">D744</f>
        <v>4013</v>
      </c>
      <c r="E745" s="1">
        <v>102</v>
      </c>
      <c r="F745" s="17" t="str">
        <f>IF(E745&gt;0,CONCATENATE(_xlfn.XLOOKUP(MOD(A745,1000),[2]怪物武器挂载坐标辅助表!A:A,[2]怪物武器挂载坐标辅助表!C:C,"错误",0)+_xlfn.XLOOKUP(ROUNDDOWN(A745/1000,0),[2]怪物武器挂载坐标辅助表!V:V,[2]怪物武器挂载坐标辅助表!Y:Y,"错误",0),";",_xlfn.XLOOKUP(MOD(A745,1000),[2]怪物武器挂载坐标辅助表!A:A,[2]怪物武器挂载坐标辅助表!D:D,"错误",0)+_xlfn.XLOOKUP(ROUNDDOWN(A745/1000,0),[2]怪物武器挂载坐标辅助表!V:V,[2]怪物武器挂载坐标辅助表!Z:Z,"错误",0),";",_xlfn.XLOOKUP(MOD(A745,1000),[2]怪物武器挂载坐标辅助表!A:A,[2]怪物武器挂载坐标辅助表!E:E,"错误",0),";",_xlfn.XLOOKUP(MOD(A745,1000),[2]怪物武器挂载坐标辅助表!A:A,[2]怪物武器挂载坐标辅助表!F:F,"错误",0)),"")</f>
        <v>-670;-248;11000;-10</v>
      </c>
      <c r="G745" s="1">
        <v>1</v>
      </c>
    </row>
    <row r="746" spans="1:7">
      <c r="A746" s="1" t="str">
        <f t="shared" si="36"/>
        <v>4013103</v>
      </c>
      <c r="B746" s="1" t="str">
        <f>CONCATENATE(_xlfn.XLOOKUP(D746,[1]怪物设计!$D$77:$D$136,[1]怪物设计!$U$77:$U$136),"-",E746)</f>
        <v>鹦鹉1-103</v>
      </c>
      <c r="D746" s="1">
        <f t="shared" si="38"/>
        <v>4013</v>
      </c>
      <c r="E746" s="1">
        <v>103</v>
      </c>
      <c r="F746" s="17" t="str">
        <f>IF(E746&gt;0,CONCATENATE(_xlfn.XLOOKUP(MOD(A746,1000),[2]怪物武器挂载坐标辅助表!A:A,[2]怪物武器挂载坐标辅助表!C:C,"错误",0)+_xlfn.XLOOKUP(ROUNDDOWN(A746/1000,0),[2]怪物武器挂载坐标辅助表!V:V,[2]怪物武器挂载坐标辅助表!Y:Y,"错误",0),";",_xlfn.XLOOKUP(MOD(A746,1000),[2]怪物武器挂载坐标辅助表!A:A,[2]怪物武器挂载坐标辅助表!D:D,"错误",0)+_xlfn.XLOOKUP(ROUNDDOWN(A746/1000,0),[2]怪物武器挂载坐标辅助表!V:V,[2]怪物武器挂载坐标辅助表!Z:Z,"错误",0),";",_xlfn.XLOOKUP(MOD(A746,1000),[2]怪物武器挂载坐标辅助表!A:A,[2]怪物武器挂载坐标辅助表!E:E,"错误",0),";",_xlfn.XLOOKUP(MOD(A746,1000),[2]怪物武器挂载坐标辅助表!A:A,[2]怪物武器挂载坐标辅助表!F:F,"错误",0)),"")</f>
        <v>-867;-335;10000;-10</v>
      </c>
      <c r="G746" s="1">
        <v>1</v>
      </c>
    </row>
    <row r="747" spans="1:7">
      <c r="A747" s="1" t="str">
        <f t="shared" si="36"/>
        <v>4013104</v>
      </c>
      <c r="B747" s="1" t="str">
        <f>CONCATENATE(_xlfn.XLOOKUP(D747,[1]怪物设计!$D$77:$D$136,[1]怪物设计!$U$77:$U$136),"-",E747)</f>
        <v>鹦鹉1-104</v>
      </c>
      <c r="D747" s="1">
        <f t="shared" si="38"/>
        <v>4013</v>
      </c>
      <c r="E747" s="1">
        <v>104</v>
      </c>
      <c r="F747" s="17" t="str">
        <f>IF(E747&gt;0,CONCATENATE(_xlfn.XLOOKUP(MOD(A747,1000),[2]怪物武器挂载坐标辅助表!A:A,[2]怪物武器挂载坐标辅助表!C:C,"错误",0)+_xlfn.XLOOKUP(ROUNDDOWN(A747/1000,0),[2]怪物武器挂载坐标辅助表!V:V,[2]怪物武器挂载坐标辅助表!Y:Y,"错误",0),";",_xlfn.XLOOKUP(MOD(A747,1000),[2]怪物武器挂载坐标辅助表!A:A,[2]怪物武器挂载坐标辅助表!D:D,"错误",0)+_xlfn.XLOOKUP(ROUNDDOWN(A747/1000,0),[2]怪物武器挂载坐标辅助表!V:V,[2]怪物武器挂载坐标辅助表!Z:Z,"错误",0),";",_xlfn.XLOOKUP(MOD(A747,1000),[2]怪物武器挂载坐标辅助表!A:A,[2]怪物武器挂载坐标辅助表!E:E,"错误",0),";",_xlfn.XLOOKUP(MOD(A747,1000),[2]怪物武器挂载坐标辅助表!A:A,[2]怪物武器挂载坐标辅助表!F:F,"错误",0)),"")</f>
        <v>-811;-236;11000;0</v>
      </c>
      <c r="G747" s="1">
        <v>1</v>
      </c>
    </row>
    <row r="748" spans="1:7">
      <c r="A748" s="1" t="str">
        <f t="shared" si="36"/>
        <v>4013105</v>
      </c>
      <c r="B748" s="1" t="str">
        <f>CONCATENATE(_xlfn.XLOOKUP(D748,[1]怪物设计!$D$77:$D$136,[1]怪物设计!$U$77:$U$136),"-",E748)</f>
        <v>鹦鹉1-105</v>
      </c>
      <c r="D748" s="1">
        <f t="shared" si="38"/>
        <v>4013</v>
      </c>
      <c r="E748" s="1">
        <v>105</v>
      </c>
      <c r="F748" s="17" t="str">
        <f>IF(E748&gt;0,CONCATENATE(_xlfn.XLOOKUP(MOD(A748,1000),[2]怪物武器挂载坐标辅助表!A:A,[2]怪物武器挂载坐标辅助表!C:C,"错误",0)+_xlfn.XLOOKUP(ROUNDDOWN(A748/1000,0),[2]怪物武器挂载坐标辅助表!V:V,[2]怪物武器挂载坐标辅助表!Y:Y,"错误",0),";",_xlfn.XLOOKUP(MOD(A748,1000),[2]怪物武器挂载坐标辅助表!A:A,[2]怪物武器挂载坐标辅助表!D:D,"错误",0)+_xlfn.XLOOKUP(ROUNDDOWN(A748/1000,0),[2]怪物武器挂载坐标辅助表!V:V,[2]怪物武器挂载坐标辅助表!Z:Z,"错误",0),";",_xlfn.XLOOKUP(MOD(A748,1000),[2]怪物武器挂载坐标辅助表!A:A,[2]怪物武器挂载坐标辅助表!E:E,"错误",0),";",_xlfn.XLOOKUP(MOD(A748,1000),[2]怪物武器挂载坐标辅助表!A:A,[2]怪物武器挂载坐标辅助表!F:F,"错误",0)),"")</f>
        <v>-712;-265;10000;0</v>
      </c>
      <c r="G748" s="1">
        <v>1</v>
      </c>
    </row>
    <row r="749" spans="1:7">
      <c r="A749" s="1" t="str">
        <f t="shared" si="36"/>
        <v>4013106</v>
      </c>
      <c r="B749" s="1" t="str">
        <f>CONCATENATE(_xlfn.XLOOKUP(D749,[1]怪物设计!$D$77:$D$136,[1]怪物设计!$U$77:$U$136),"-",E749)</f>
        <v>鹦鹉1-106</v>
      </c>
      <c r="D749" s="1">
        <f t="shared" si="38"/>
        <v>4013</v>
      </c>
      <c r="E749" s="1">
        <v>106</v>
      </c>
      <c r="F749" s="17" t="str">
        <f>IF(E749&gt;0,CONCATENATE(_xlfn.XLOOKUP(MOD(A749,1000),[2]怪物武器挂载坐标辅助表!A:A,[2]怪物武器挂载坐标辅助表!C:C,"错误",0)+_xlfn.XLOOKUP(ROUNDDOWN(A749/1000,0),[2]怪物武器挂载坐标辅助表!V:V,[2]怪物武器挂载坐标辅助表!Y:Y,"错误",0),";",_xlfn.XLOOKUP(MOD(A749,1000),[2]怪物武器挂载坐标辅助表!A:A,[2]怪物武器挂载坐标辅助表!D:D,"错误",0)+_xlfn.XLOOKUP(ROUNDDOWN(A749/1000,0),[2]怪物武器挂载坐标辅助表!V:V,[2]怪物武器挂载坐标辅助表!Z:Z,"错误",0),";",_xlfn.XLOOKUP(MOD(A749,1000),[2]怪物武器挂载坐标辅助表!A:A,[2]怪物武器挂载坐标辅助表!E:E,"错误",0),";",_xlfn.XLOOKUP(MOD(A749,1000),[2]怪物武器挂载坐标辅助表!A:A,[2]怪物武器挂载坐标辅助表!F:F,"错误",0)),"")</f>
        <v>-845;-282;8000;0</v>
      </c>
      <c r="G749" s="1">
        <v>1</v>
      </c>
    </row>
    <row r="750" spans="1:7">
      <c r="A750" s="1" t="str">
        <f t="shared" si="36"/>
        <v>4013201</v>
      </c>
      <c r="B750" s="1" t="str">
        <f>CONCATENATE(_xlfn.XLOOKUP(D750,[1]怪物设计!$D$77:$D$136,[1]怪物设计!$U$77:$U$136),"-",E750)</f>
        <v>鹦鹉1-201</v>
      </c>
      <c r="D750" s="1">
        <f t="shared" si="38"/>
        <v>4013</v>
      </c>
      <c r="E750" s="1">
        <v>201</v>
      </c>
      <c r="F750" s="17" t="str">
        <f>IF(E750&gt;0,CONCATENATE(_xlfn.XLOOKUP(MOD(A750,1000),[2]怪物武器挂载坐标辅助表!A:A,[2]怪物武器挂载坐标辅助表!C:C,"错误",0)+_xlfn.XLOOKUP(ROUNDDOWN(A750/1000,0),[2]怪物武器挂载坐标辅助表!V:V,[2]怪物武器挂载坐标辅助表!Y:Y,"错误",0),";",_xlfn.XLOOKUP(MOD(A750,1000),[2]怪物武器挂载坐标辅助表!A:A,[2]怪物武器挂载坐标辅助表!D:D,"错误",0)+_xlfn.XLOOKUP(ROUNDDOWN(A750/1000,0),[2]怪物武器挂载坐标辅助表!V:V,[2]怪物武器挂载坐标辅助表!Z:Z,"错误",0),";",_xlfn.XLOOKUP(MOD(A750,1000),[2]怪物武器挂载坐标辅助表!A:A,[2]怪物武器挂载坐标辅助表!E:E,"错误",0),";",_xlfn.XLOOKUP(MOD(A750,1000),[2]怪物武器挂载坐标辅助表!A:A,[2]怪物武器挂载坐标辅助表!F:F,"错误",0)),"")</f>
        <v>-643;-189;10000;-25</v>
      </c>
      <c r="G750" s="1">
        <v>1</v>
      </c>
    </row>
    <row r="751" spans="1:7">
      <c r="A751" s="1" t="str">
        <f t="shared" si="36"/>
        <v>4013202</v>
      </c>
      <c r="B751" s="1" t="str">
        <f>CONCATENATE(_xlfn.XLOOKUP(D751,[1]怪物设计!$D$77:$D$136,[1]怪物设计!$U$77:$U$136),"-",E751)</f>
        <v>鹦鹉1-202</v>
      </c>
      <c r="D751" s="1">
        <f t="shared" si="38"/>
        <v>4013</v>
      </c>
      <c r="E751" s="1">
        <v>202</v>
      </c>
      <c r="F751" s="17" t="str">
        <f>IF(E751&gt;0,CONCATENATE(_xlfn.XLOOKUP(MOD(A751,1000),[2]怪物武器挂载坐标辅助表!A:A,[2]怪物武器挂载坐标辅助表!C:C,"错误",0)+_xlfn.XLOOKUP(ROUNDDOWN(A751/1000,0),[2]怪物武器挂载坐标辅助表!V:V,[2]怪物武器挂载坐标辅助表!Y:Y,"错误",0),";",_xlfn.XLOOKUP(MOD(A751,1000),[2]怪物武器挂载坐标辅助表!A:A,[2]怪物武器挂载坐标辅助表!D:D,"错误",0)+_xlfn.XLOOKUP(ROUNDDOWN(A751/1000,0),[2]怪物武器挂载坐标辅助表!V:V,[2]怪物武器挂载坐标辅助表!Z:Z,"错误",0),";",_xlfn.XLOOKUP(MOD(A751,1000),[2]怪物武器挂载坐标辅助表!A:A,[2]怪物武器挂载坐标辅助表!E:E,"错误",0),";",_xlfn.XLOOKUP(MOD(A751,1000),[2]怪物武器挂载坐标辅助表!A:A,[2]怪物武器挂载坐标辅助表!F:F,"错误",0)),"")</f>
        <v>-612;-254;10000;0</v>
      </c>
      <c r="G751" s="1">
        <v>1</v>
      </c>
    </row>
    <row r="752" spans="1:7">
      <c r="A752" s="1" t="str">
        <f t="shared" si="36"/>
        <v>4013203</v>
      </c>
      <c r="B752" s="1" t="str">
        <f>CONCATENATE(_xlfn.XLOOKUP(D752,[1]怪物设计!$D$77:$D$136,[1]怪物设计!$U$77:$U$136),"-",E752)</f>
        <v>鹦鹉1-203</v>
      </c>
      <c r="D752" s="1">
        <f t="shared" si="38"/>
        <v>4013</v>
      </c>
      <c r="E752" s="1">
        <v>203</v>
      </c>
      <c r="F752" s="17" t="str">
        <f>IF(E752&gt;0,CONCATENATE(_xlfn.XLOOKUP(MOD(A752,1000),[2]怪物武器挂载坐标辅助表!A:A,[2]怪物武器挂载坐标辅助表!C:C,"错误",0)+_xlfn.XLOOKUP(ROUNDDOWN(A752/1000,0),[2]怪物武器挂载坐标辅助表!V:V,[2]怪物武器挂载坐标辅助表!Y:Y,"错误",0),";",_xlfn.XLOOKUP(MOD(A752,1000),[2]怪物武器挂载坐标辅助表!A:A,[2]怪物武器挂载坐标辅助表!D:D,"错误",0)+_xlfn.XLOOKUP(ROUNDDOWN(A752/1000,0),[2]怪物武器挂载坐标辅助表!V:V,[2]怪物武器挂载坐标辅助表!Z:Z,"错误",0),";",_xlfn.XLOOKUP(MOD(A752,1000),[2]怪物武器挂载坐标辅助表!A:A,[2]怪物武器挂载坐标辅助表!E:E,"错误",0),";",_xlfn.XLOOKUP(MOD(A752,1000),[2]怪物武器挂载坐标辅助表!A:A,[2]怪物武器挂载坐标辅助表!F:F,"错误",0)),"")</f>
        <v>-655;-284;10000;-10</v>
      </c>
      <c r="G752" s="1">
        <v>1</v>
      </c>
    </row>
    <row r="753" spans="1:7">
      <c r="A753" s="1" t="str">
        <f t="shared" si="36"/>
        <v>4013204</v>
      </c>
      <c r="B753" s="1" t="str">
        <f>CONCATENATE(_xlfn.XLOOKUP(D753,[1]怪物设计!$D$77:$D$136,[1]怪物设计!$U$77:$U$136),"-",E753)</f>
        <v>鹦鹉1-204</v>
      </c>
      <c r="D753" s="1">
        <f t="shared" si="38"/>
        <v>4013</v>
      </c>
      <c r="E753" s="1">
        <v>204</v>
      </c>
      <c r="F753" s="17" t="str">
        <f>IF(E753&gt;0,CONCATENATE(_xlfn.XLOOKUP(MOD(A753,1000),[2]怪物武器挂载坐标辅助表!A:A,[2]怪物武器挂载坐标辅助表!C:C,"错误",0)+_xlfn.XLOOKUP(ROUNDDOWN(A753/1000,0),[2]怪物武器挂载坐标辅助表!V:V,[2]怪物武器挂载坐标辅助表!Y:Y,"错误",0),";",_xlfn.XLOOKUP(MOD(A753,1000),[2]怪物武器挂载坐标辅助表!A:A,[2]怪物武器挂载坐标辅助表!D:D,"错误",0)+_xlfn.XLOOKUP(ROUNDDOWN(A753/1000,0),[2]怪物武器挂载坐标辅助表!V:V,[2]怪物武器挂载坐标辅助表!Z:Z,"错误",0),";",_xlfn.XLOOKUP(MOD(A753,1000),[2]怪物武器挂载坐标辅助表!A:A,[2]怪物武器挂载坐标辅助表!E:E,"错误",0),";",_xlfn.XLOOKUP(MOD(A753,1000),[2]怪物武器挂载坐标辅助表!A:A,[2]怪物武器挂载坐标辅助表!F:F,"错误",0)),"")</f>
        <v>-642;-383;5000;0</v>
      </c>
      <c r="G753" s="1">
        <v>1</v>
      </c>
    </row>
    <row r="754" spans="1:7">
      <c r="A754" s="1" t="str">
        <f t="shared" si="36"/>
        <v>4013205</v>
      </c>
      <c r="B754" s="1" t="str">
        <f>CONCATENATE(_xlfn.XLOOKUP(D754,[1]怪物设计!$D$77:$D$136,[1]怪物设计!$U$77:$U$136),"-",E754)</f>
        <v>鹦鹉1-205</v>
      </c>
      <c r="D754" s="1">
        <f t="shared" si="38"/>
        <v>4013</v>
      </c>
      <c r="E754" s="1">
        <v>205</v>
      </c>
      <c r="F754" s="17" t="str">
        <f>IF(E754&gt;0,CONCATENATE(_xlfn.XLOOKUP(MOD(A754,1000),[2]怪物武器挂载坐标辅助表!A:A,[2]怪物武器挂载坐标辅助表!C:C,"错误",0)+_xlfn.XLOOKUP(ROUNDDOWN(A754/1000,0),[2]怪物武器挂载坐标辅助表!V:V,[2]怪物武器挂载坐标辅助表!Y:Y,"错误",0),";",_xlfn.XLOOKUP(MOD(A754,1000),[2]怪物武器挂载坐标辅助表!A:A,[2]怪物武器挂载坐标辅助表!D:D,"错误",0)+_xlfn.XLOOKUP(ROUNDDOWN(A754/1000,0),[2]怪物武器挂载坐标辅助表!V:V,[2]怪物武器挂载坐标辅助表!Z:Z,"错误",0),";",_xlfn.XLOOKUP(MOD(A754,1000),[2]怪物武器挂载坐标辅助表!A:A,[2]怪物武器挂载坐标辅助表!E:E,"错误",0),";",_xlfn.XLOOKUP(MOD(A754,1000),[2]怪物武器挂载坐标辅助表!A:A,[2]怪物武器挂载坐标辅助表!F:F,"错误",0)),"")</f>
        <v>-646;-128;10000;-10</v>
      </c>
      <c r="G754" s="1">
        <v>1</v>
      </c>
    </row>
    <row r="755" spans="1:7">
      <c r="A755" s="1" t="str">
        <f t="shared" si="36"/>
        <v>4013206</v>
      </c>
      <c r="B755" s="1" t="str">
        <f>CONCATENATE(_xlfn.XLOOKUP(D755,[1]怪物设计!$D$77:$D$136,[1]怪物设计!$U$77:$U$136),"-",E755)</f>
        <v>鹦鹉1-206</v>
      </c>
      <c r="D755" s="1">
        <f t="shared" si="38"/>
        <v>4013</v>
      </c>
      <c r="E755" s="1">
        <v>206</v>
      </c>
      <c r="F755" s="17" t="str">
        <f>IF(E755&gt;0,CONCATENATE(_xlfn.XLOOKUP(MOD(A755,1000),[2]怪物武器挂载坐标辅助表!A:A,[2]怪物武器挂载坐标辅助表!C:C,"错误",0)+_xlfn.XLOOKUP(ROUNDDOWN(A755/1000,0),[2]怪物武器挂载坐标辅助表!V:V,[2]怪物武器挂载坐标辅助表!Y:Y,"错误",0),";",_xlfn.XLOOKUP(MOD(A755,1000),[2]怪物武器挂载坐标辅助表!A:A,[2]怪物武器挂载坐标辅助表!D:D,"错误",0)+_xlfn.XLOOKUP(ROUNDDOWN(A755/1000,0),[2]怪物武器挂载坐标辅助表!V:V,[2]怪物武器挂载坐标辅助表!Z:Z,"错误",0),";",_xlfn.XLOOKUP(MOD(A755,1000),[2]怪物武器挂载坐标辅助表!A:A,[2]怪物武器挂载坐标辅助表!E:E,"错误",0),";",_xlfn.XLOOKUP(MOD(A755,1000),[2]怪物武器挂载坐标辅助表!A:A,[2]怪物武器挂载坐标辅助表!F:F,"错误",0)),"")</f>
        <v>-743;-314;7000;150</v>
      </c>
      <c r="G755" s="1">
        <v>1</v>
      </c>
    </row>
    <row r="756" spans="1:7">
      <c r="A756" s="1" t="str">
        <f t="shared" si="36"/>
        <v>4013207</v>
      </c>
      <c r="B756" s="1" t="str">
        <f>CONCATENATE(_xlfn.XLOOKUP(D756,[1]怪物设计!$D$77:$D$136,[1]怪物设计!$U$77:$U$136),"-",E756)</f>
        <v>鹦鹉1-207</v>
      </c>
      <c r="D756" s="1">
        <f t="shared" si="38"/>
        <v>4013</v>
      </c>
      <c r="E756" s="1">
        <v>207</v>
      </c>
      <c r="F756" s="17" t="str">
        <f>IF(E756&gt;0,CONCATENATE(_xlfn.XLOOKUP(MOD(A756,1000),[2]怪物武器挂载坐标辅助表!A:A,[2]怪物武器挂载坐标辅助表!C:C,"错误",0)+_xlfn.XLOOKUP(ROUNDDOWN(A756/1000,0),[2]怪物武器挂载坐标辅助表!V:V,[2]怪物武器挂载坐标辅助表!Y:Y,"错误",0),";",_xlfn.XLOOKUP(MOD(A756,1000),[2]怪物武器挂载坐标辅助表!A:A,[2]怪物武器挂载坐标辅助表!D:D,"错误",0)+_xlfn.XLOOKUP(ROUNDDOWN(A756/1000,0),[2]怪物武器挂载坐标辅助表!V:V,[2]怪物武器挂载坐标辅助表!Z:Z,"错误",0),";",_xlfn.XLOOKUP(MOD(A756,1000),[2]怪物武器挂载坐标辅助表!A:A,[2]怪物武器挂载坐标辅助表!E:E,"错误",0),";",_xlfn.XLOOKUP(MOD(A756,1000),[2]怪物武器挂载坐标辅助表!A:A,[2]怪物武器挂载坐标辅助表!F:F,"错误",0)),"")</f>
        <v>-834;-281;10000;15</v>
      </c>
      <c r="G756" s="1">
        <v>1</v>
      </c>
    </row>
    <row r="757" spans="1:7">
      <c r="A757" s="1" t="str">
        <f t="shared" si="36"/>
        <v>4013301</v>
      </c>
      <c r="B757" s="1" t="str">
        <f>CONCATENATE(_xlfn.XLOOKUP(D757,[1]怪物设计!$D$77:$D$136,[1]怪物设计!$U$77:$U$136),"-",E757)</f>
        <v>鹦鹉1-301</v>
      </c>
      <c r="D757" s="1">
        <f t="shared" si="38"/>
        <v>4013</v>
      </c>
      <c r="E757" s="1">
        <v>301</v>
      </c>
      <c r="F757" s="17" t="str">
        <f>IF(E757&gt;0,CONCATENATE(_xlfn.XLOOKUP(MOD(A757,1000),[2]怪物武器挂载坐标辅助表!A:A,[2]怪物武器挂载坐标辅助表!C:C,"错误",0)+_xlfn.XLOOKUP(ROUNDDOWN(A757/1000,0),[2]怪物武器挂载坐标辅助表!V:V,[2]怪物武器挂载坐标辅助表!Y:Y,"错误",0),";",_xlfn.XLOOKUP(MOD(A757,1000),[2]怪物武器挂载坐标辅助表!A:A,[2]怪物武器挂载坐标辅助表!D:D,"错误",0)+_xlfn.XLOOKUP(ROUNDDOWN(A757/1000,0),[2]怪物武器挂载坐标辅助表!V:V,[2]怪物武器挂载坐标辅助表!Z:Z,"错误",0),";",_xlfn.XLOOKUP(MOD(A757,1000),[2]怪物武器挂载坐标辅助表!A:A,[2]怪物武器挂载坐标辅助表!E:E,"错误",0),";",_xlfn.XLOOKUP(MOD(A757,1000),[2]怪物武器挂载坐标辅助表!A:A,[2]怪物武器挂载坐标辅助表!F:F,"错误",0)),"")</f>
        <v>-716;-111;10000;0</v>
      </c>
      <c r="G757" s="1">
        <v>1</v>
      </c>
    </row>
    <row r="758" spans="1:7">
      <c r="A758" s="1" t="str">
        <f t="shared" si="36"/>
        <v>4013302</v>
      </c>
      <c r="B758" s="1" t="str">
        <f>CONCATENATE(_xlfn.XLOOKUP(D758,[1]怪物设计!$D$77:$D$136,[1]怪物设计!$U$77:$U$136),"-",E758)</f>
        <v>鹦鹉1-302</v>
      </c>
      <c r="D758" s="1">
        <f t="shared" si="38"/>
        <v>4013</v>
      </c>
      <c r="E758" s="1">
        <v>302</v>
      </c>
      <c r="F758" s="17" t="str">
        <f>IF(E758&gt;0,CONCATENATE(_xlfn.XLOOKUP(MOD(A758,1000),[2]怪物武器挂载坐标辅助表!A:A,[2]怪物武器挂载坐标辅助表!C:C,"错误",0)+_xlfn.XLOOKUP(ROUNDDOWN(A758/1000,0),[2]怪物武器挂载坐标辅助表!V:V,[2]怪物武器挂载坐标辅助表!Y:Y,"错误",0),";",_xlfn.XLOOKUP(MOD(A758,1000),[2]怪物武器挂载坐标辅助表!A:A,[2]怪物武器挂载坐标辅助表!D:D,"错误",0)+_xlfn.XLOOKUP(ROUNDDOWN(A758/1000,0),[2]怪物武器挂载坐标辅助表!V:V,[2]怪物武器挂载坐标辅助表!Z:Z,"错误",0),";",_xlfn.XLOOKUP(MOD(A758,1000),[2]怪物武器挂载坐标辅助表!A:A,[2]怪物武器挂载坐标辅助表!E:E,"错误",0),";",_xlfn.XLOOKUP(MOD(A758,1000),[2]怪物武器挂载坐标辅助表!A:A,[2]怪物武器挂载坐标辅助表!F:F,"错误",0)),"")</f>
        <v>-753;-195;9000;0</v>
      </c>
      <c r="G758" s="1">
        <v>1</v>
      </c>
    </row>
    <row r="759" spans="1:7">
      <c r="A759" s="1" t="str">
        <f t="shared" si="36"/>
        <v>4013303</v>
      </c>
      <c r="B759" s="1" t="str">
        <f>CONCATENATE(_xlfn.XLOOKUP(D759,[1]怪物设计!$D$77:$D$136,[1]怪物设计!$U$77:$U$136),"-",E759)</f>
        <v>鹦鹉1-303</v>
      </c>
      <c r="D759" s="1">
        <f t="shared" si="38"/>
        <v>4013</v>
      </c>
      <c r="E759" s="1">
        <v>303</v>
      </c>
      <c r="F759" s="17" t="str">
        <f>IF(E759&gt;0,CONCATENATE(_xlfn.XLOOKUP(MOD(A759,1000),[2]怪物武器挂载坐标辅助表!A:A,[2]怪物武器挂载坐标辅助表!C:C,"错误",0)+_xlfn.XLOOKUP(ROUNDDOWN(A759/1000,0),[2]怪物武器挂载坐标辅助表!V:V,[2]怪物武器挂载坐标辅助表!Y:Y,"错误",0),";",_xlfn.XLOOKUP(MOD(A759,1000),[2]怪物武器挂载坐标辅助表!A:A,[2]怪物武器挂载坐标辅助表!D:D,"错误",0)+_xlfn.XLOOKUP(ROUNDDOWN(A759/1000,0),[2]怪物武器挂载坐标辅助表!V:V,[2]怪物武器挂载坐标辅助表!Z:Z,"错误",0),";",_xlfn.XLOOKUP(MOD(A759,1000),[2]怪物武器挂载坐标辅助表!A:A,[2]怪物武器挂载坐标辅助表!E:E,"错误",0),";",_xlfn.XLOOKUP(MOD(A759,1000),[2]怪物武器挂载坐标辅助表!A:A,[2]怪物武器挂载坐标辅助表!F:F,"错误",0)),"")</f>
        <v>-687;-214;10000;0</v>
      </c>
      <c r="G759" s="1">
        <v>1</v>
      </c>
    </row>
    <row r="760" spans="1:7">
      <c r="A760" s="1" t="str">
        <f t="shared" si="36"/>
        <v>4013304</v>
      </c>
      <c r="B760" s="1" t="str">
        <f>CONCATENATE(_xlfn.XLOOKUP(D760,[1]怪物设计!$D$77:$D$136,[1]怪物设计!$U$77:$U$136),"-",E760)</f>
        <v>鹦鹉1-304</v>
      </c>
      <c r="D760" s="1">
        <f t="shared" si="38"/>
        <v>4013</v>
      </c>
      <c r="E760" s="1">
        <v>304</v>
      </c>
      <c r="F760" s="17" t="str">
        <f>IF(E760&gt;0,CONCATENATE(_xlfn.XLOOKUP(MOD(A760,1000),[2]怪物武器挂载坐标辅助表!A:A,[2]怪物武器挂载坐标辅助表!C:C,"错误",0)+_xlfn.XLOOKUP(ROUNDDOWN(A760/1000,0),[2]怪物武器挂载坐标辅助表!V:V,[2]怪物武器挂载坐标辅助表!Y:Y,"错误",0),";",_xlfn.XLOOKUP(MOD(A760,1000),[2]怪物武器挂载坐标辅助表!A:A,[2]怪物武器挂载坐标辅助表!D:D,"错误",0)+_xlfn.XLOOKUP(ROUNDDOWN(A760/1000,0),[2]怪物武器挂载坐标辅助表!V:V,[2]怪物武器挂载坐标辅助表!Z:Z,"错误",0),";",_xlfn.XLOOKUP(MOD(A760,1000),[2]怪物武器挂载坐标辅助表!A:A,[2]怪物武器挂载坐标辅助表!E:E,"错误",0),";",_xlfn.XLOOKUP(MOD(A760,1000),[2]怪物武器挂载坐标辅助表!A:A,[2]怪物武器挂载坐标辅助表!F:F,"错误",0)),"")</f>
        <v>-890;-243;10000;5</v>
      </c>
      <c r="G760" s="1">
        <v>1</v>
      </c>
    </row>
    <row r="761" spans="1:7">
      <c r="A761" s="1" t="str">
        <f t="shared" si="36"/>
        <v>4013305</v>
      </c>
      <c r="B761" s="1" t="str">
        <f>CONCATENATE(_xlfn.XLOOKUP(D761,[1]怪物设计!$D$77:$D$136,[1]怪物设计!$U$77:$U$136),"-",E761)</f>
        <v>鹦鹉1-305</v>
      </c>
      <c r="D761" s="1">
        <f t="shared" si="38"/>
        <v>4013</v>
      </c>
      <c r="E761" s="1">
        <v>305</v>
      </c>
      <c r="F761" s="17" t="str">
        <f>IF(E761&gt;0,CONCATENATE(_xlfn.XLOOKUP(MOD(A761,1000),[2]怪物武器挂载坐标辅助表!A:A,[2]怪物武器挂载坐标辅助表!C:C,"错误",0)+_xlfn.XLOOKUP(ROUNDDOWN(A761/1000,0),[2]怪物武器挂载坐标辅助表!V:V,[2]怪物武器挂载坐标辅助表!Y:Y,"错误",0),";",_xlfn.XLOOKUP(MOD(A761,1000),[2]怪物武器挂载坐标辅助表!A:A,[2]怪物武器挂载坐标辅助表!D:D,"错误",0)+_xlfn.XLOOKUP(ROUNDDOWN(A761/1000,0),[2]怪物武器挂载坐标辅助表!V:V,[2]怪物武器挂载坐标辅助表!Z:Z,"错误",0),";",_xlfn.XLOOKUP(MOD(A761,1000),[2]怪物武器挂载坐标辅助表!A:A,[2]怪物武器挂载坐标辅助表!E:E,"错误",0),";",_xlfn.XLOOKUP(MOD(A761,1000),[2]怪物武器挂载坐标辅助表!A:A,[2]怪物武器挂载坐标辅助表!F:F,"错误",0)),"")</f>
        <v>-843;-385;9000;-25</v>
      </c>
      <c r="G761" s="1">
        <v>1</v>
      </c>
    </row>
    <row r="762" spans="1:7">
      <c r="A762" s="1" t="str">
        <f t="shared" si="36"/>
        <v>4013401</v>
      </c>
      <c r="B762" s="1" t="str">
        <f>CONCATENATE(_xlfn.XLOOKUP(D762,[1]怪物设计!$D$77:$D$136,[1]怪物设计!$U$77:$U$136),"-",E762)</f>
        <v>鹦鹉1-401</v>
      </c>
      <c r="D762" s="1">
        <f t="shared" si="38"/>
        <v>4013</v>
      </c>
      <c r="E762" s="1">
        <v>401</v>
      </c>
      <c r="F762" s="17" t="str">
        <f>IF(E762&gt;0,CONCATENATE(_xlfn.XLOOKUP(MOD(A762,1000),[2]怪物武器挂载坐标辅助表!A:A,[2]怪物武器挂载坐标辅助表!C:C,"错误",0)+_xlfn.XLOOKUP(ROUNDDOWN(A762/1000,0),[2]怪物武器挂载坐标辅助表!V:V,[2]怪物武器挂载坐标辅助表!Y:Y,"错误",0),";",_xlfn.XLOOKUP(MOD(A762,1000),[2]怪物武器挂载坐标辅助表!A:A,[2]怪物武器挂载坐标辅助表!D:D,"错误",0)+_xlfn.XLOOKUP(ROUNDDOWN(A762/1000,0),[2]怪物武器挂载坐标辅助表!V:V,[2]怪物武器挂载坐标辅助表!Z:Z,"错误",0),";",_xlfn.XLOOKUP(MOD(A762,1000),[2]怪物武器挂载坐标辅助表!A:A,[2]怪物武器挂载坐标辅助表!E:E,"错误",0),";",_xlfn.XLOOKUP(MOD(A762,1000),[2]怪物武器挂载坐标辅助表!A:A,[2]怪物武器挂载坐标辅助表!F:F,"错误",0)),"")</f>
        <v>-714;-367;10000;0</v>
      </c>
      <c r="G762" s="1">
        <v>1</v>
      </c>
    </row>
    <row r="763" spans="1:7">
      <c r="A763" s="1" t="str">
        <f t="shared" si="36"/>
        <v>4013402</v>
      </c>
      <c r="B763" s="1" t="str">
        <f>CONCATENATE(_xlfn.XLOOKUP(D763,[1]怪物设计!$D$77:$D$136,[1]怪物设计!$U$77:$U$136),"-",E763)</f>
        <v>鹦鹉1-402</v>
      </c>
      <c r="D763" s="1">
        <f t="shared" si="38"/>
        <v>4013</v>
      </c>
      <c r="E763" s="1">
        <v>402</v>
      </c>
      <c r="F763" s="17" t="str">
        <f>IF(E763&gt;0,CONCATENATE(_xlfn.XLOOKUP(MOD(A763,1000),[2]怪物武器挂载坐标辅助表!A:A,[2]怪物武器挂载坐标辅助表!C:C,"错误",0)+_xlfn.XLOOKUP(ROUNDDOWN(A763/1000,0),[2]怪物武器挂载坐标辅助表!V:V,[2]怪物武器挂载坐标辅助表!Y:Y,"错误",0),";",_xlfn.XLOOKUP(MOD(A763,1000),[2]怪物武器挂载坐标辅助表!A:A,[2]怪物武器挂载坐标辅助表!D:D,"错误",0)+_xlfn.XLOOKUP(ROUNDDOWN(A763/1000,0),[2]怪物武器挂载坐标辅助表!V:V,[2]怪物武器挂载坐标辅助表!Z:Z,"错误",0),";",_xlfn.XLOOKUP(MOD(A763,1000),[2]怪物武器挂载坐标辅助表!A:A,[2]怪物武器挂载坐标辅助表!E:E,"错误",0),";",_xlfn.XLOOKUP(MOD(A763,1000),[2]怪物武器挂载坐标辅助表!A:A,[2]怪物武器挂载坐标辅助表!F:F,"错误",0)),"")</f>
        <v>-720;-361;10000;0</v>
      </c>
      <c r="G763" s="1">
        <v>1</v>
      </c>
    </row>
    <row r="764" spans="1:7">
      <c r="A764" s="1" t="str">
        <f t="shared" si="36"/>
        <v>4013403</v>
      </c>
      <c r="B764" s="1" t="str">
        <f>CONCATENATE(_xlfn.XLOOKUP(D764,[1]怪物设计!$D$77:$D$136,[1]怪物设计!$U$77:$U$136),"-",E764)</f>
        <v>鹦鹉1-403</v>
      </c>
      <c r="D764" s="1">
        <f t="shared" si="38"/>
        <v>4013</v>
      </c>
      <c r="E764" s="1">
        <v>403</v>
      </c>
      <c r="F764" s="17" t="str">
        <f>IF(E764&gt;0,CONCATENATE(_xlfn.XLOOKUP(MOD(A764,1000),[2]怪物武器挂载坐标辅助表!A:A,[2]怪物武器挂载坐标辅助表!C:C,"错误",0)+_xlfn.XLOOKUP(ROUNDDOWN(A764/1000,0),[2]怪物武器挂载坐标辅助表!V:V,[2]怪物武器挂载坐标辅助表!Y:Y,"错误",0),";",_xlfn.XLOOKUP(MOD(A764,1000),[2]怪物武器挂载坐标辅助表!A:A,[2]怪物武器挂载坐标辅助表!D:D,"错误",0)+_xlfn.XLOOKUP(ROUNDDOWN(A764/1000,0),[2]怪物武器挂载坐标辅助表!V:V,[2]怪物武器挂载坐标辅助表!Z:Z,"错误",0),";",_xlfn.XLOOKUP(MOD(A764,1000),[2]怪物武器挂载坐标辅助表!A:A,[2]怪物武器挂载坐标辅助表!E:E,"错误",0),";",_xlfn.XLOOKUP(MOD(A764,1000),[2]怪物武器挂载坐标辅助表!A:A,[2]怪物武器挂载坐标辅助表!F:F,"错误",0)),"")</f>
        <v>-730;-354;10000;0</v>
      </c>
      <c r="G764" s="1">
        <v>1</v>
      </c>
    </row>
    <row r="765" spans="1:7">
      <c r="A765" s="1" t="str">
        <f t="shared" si="36"/>
        <v>4013404</v>
      </c>
      <c r="B765" s="1" t="str">
        <f>CONCATENATE(_xlfn.XLOOKUP(D765,[1]怪物设计!$D$77:$D$136,[1]怪物设计!$U$77:$U$136),"-",E765)</f>
        <v>鹦鹉1-404</v>
      </c>
      <c r="D765" s="1">
        <f t="shared" si="38"/>
        <v>4013</v>
      </c>
      <c r="E765" s="1">
        <v>404</v>
      </c>
      <c r="F765" s="17" t="str">
        <f>IF(E765&gt;0,CONCATENATE(_xlfn.XLOOKUP(MOD(A765,1000),[2]怪物武器挂载坐标辅助表!A:A,[2]怪物武器挂载坐标辅助表!C:C,"错误",0)+_xlfn.XLOOKUP(ROUNDDOWN(A765/1000,0),[2]怪物武器挂载坐标辅助表!V:V,[2]怪物武器挂载坐标辅助表!Y:Y,"错误",0),";",_xlfn.XLOOKUP(MOD(A765,1000),[2]怪物武器挂载坐标辅助表!A:A,[2]怪物武器挂载坐标辅助表!D:D,"错误",0)+_xlfn.XLOOKUP(ROUNDDOWN(A765/1000,0),[2]怪物武器挂载坐标辅助表!V:V,[2]怪物武器挂载坐标辅助表!Z:Z,"错误",0),";",_xlfn.XLOOKUP(MOD(A765,1000),[2]怪物武器挂载坐标辅助表!A:A,[2]怪物武器挂载坐标辅助表!E:E,"错误",0),";",_xlfn.XLOOKUP(MOD(A765,1000),[2]怪物武器挂载坐标辅助表!A:A,[2]怪物武器挂载坐标辅助表!F:F,"错误",0)),"")</f>
        <v>-940;-354;10000;0</v>
      </c>
      <c r="G765" s="1">
        <v>1</v>
      </c>
    </row>
    <row r="766" spans="1:7">
      <c r="A766" s="1" t="str">
        <f t="shared" si="36"/>
        <v>4013405</v>
      </c>
      <c r="B766" s="1" t="str">
        <f>CONCATENATE(_xlfn.XLOOKUP(D766,[1]怪物设计!$D$77:$D$136,[1]怪物设计!$U$77:$U$136),"-",E766)</f>
        <v>鹦鹉1-405</v>
      </c>
      <c r="D766" s="1">
        <f t="shared" si="38"/>
        <v>4013</v>
      </c>
      <c r="E766" s="1">
        <v>405</v>
      </c>
      <c r="F766" s="17" t="str">
        <f>IF(E766&gt;0,CONCATENATE(_xlfn.XLOOKUP(MOD(A766,1000),[2]怪物武器挂载坐标辅助表!A:A,[2]怪物武器挂载坐标辅助表!C:C,"错误",0)+_xlfn.XLOOKUP(ROUNDDOWN(A766/1000,0),[2]怪物武器挂载坐标辅助表!V:V,[2]怪物武器挂载坐标辅助表!Y:Y,"错误",0),";",_xlfn.XLOOKUP(MOD(A766,1000),[2]怪物武器挂载坐标辅助表!A:A,[2]怪物武器挂载坐标辅助表!D:D,"错误",0)+_xlfn.XLOOKUP(ROUNDDOWN(A766/1000,0),[2]怪物武器挂载坐标辅助表!V:V,[2]怪物武器挂载坐标辅助表!Z:Z,"错误",0),";",_xlfn.XLOOKUP(MOD(A766,1000),[2]怪物武器挂载坐标辅助表!A:A,[2]怪物武器挂载坐标辅助表!E:E,"错误",0),";",_xlfn.XLOOKUP(MOD(A766,1000),[2]怪物武器挂载坐标辅助表!A:A,[2]怪物武器挂载坐标辅助表!F:F,"错误",0)),"")</f>
        <v>-747;-356;10000;0</v>
      </c>
      <c r="G766" s="1">
        <v>1</v>
      </c>
    </row>
    <row r="767" spans="1:7">
      <c r="A767" s="1" t="str">
        <f t="shared" si="36"/>
        <v>4013406</v>
      </c>
      <c r="B767" s="1" t="str">
        <f>CONCATENATE(_xlfn.XLOOKUP(D767,[1]怪物设计!$D$77:$D$136,[1]怪物设计!$U$77:$U$136),"-",E767)</f>
        <v>鹦鹉1-406</v>
      </c>
      <c r="D767" s="1">
        <f t="shared" si="38"/>
        <v>4013</v>
      </c>
      <c r="E767" s="1">
        <v>406</v>
      </c>
      <c r="F767" s="17" t="str">
        <f>IF(E767&gt;0,CONCATENATE(_xlfn.XLOOKUP(MOD(A767,1000),[2]怪物武器挂载坐标辅助表!A:A,[2]怪物武器挂载坐标辅助表!C:C,"错误",0)+_xlfn.XLOOKUP(ROUNDDOWN(A767/1000,0),[2]怪物武器挂载坐标辅助表!V:V,[2]怪物武器挂载坐标辅助表!Y:Y,"错误",0),";",_xlfn.XLOOKUP(MOD(A767,1000),[2]怪物武器挂载坐标辅助表!A:A,[2]怪物武器挂载坐标辅助表!D:D,"错误",0)+_xlfn.XLOOKUP(ROUNDDOWN(A767/1000,0),[2]怪物武器挂载坐标辅助表!V:V,[2]怪物武器挂载坐标辅助表!Z:Z,"错误",0),";",_xlfn.XLOOKUP(MOD(A767,1000),[2]怪物武器挂载坐标辅助表!A:A,[2]怪物武器挂载坐标辅助表!E:E,"错误",0),";",_xlfn.XLOOKUP(MOD(A767,1000),[2]怪物武器挂载坐标辅助表!A:A,[2]怪物武器挂载坐标辅助表!F:F,"错误",0)),"")</f>
        <v>-804;-344;8000;30</v>
      </c>
      <c r="G767" s="1">
        <v>1</v>
      </c>
    </row>
    <row r="768" spans="1:7">
      <c r="A768" s="1" t="str">
        <f t="shared" si="36"/>
        <v>4013407</v>
      </c>
      <c r="B768" s="1" t="str">
        <f>CONCATENATE(_xlfn.XLOOKUP(D768,[1]怪物设计!$D$77:$D$136,[1]怪物设计!$U$77:$U$136),"-",E768)</f>
        <v>鹦鹉1-407</v>
      </c>
      <c r="D768" s="1">
        <f t="shared" si="38"/>
        <v>4013</v>
      </c>
      <c r="E768" s="1">
        <v>407</v>
      </c>
      <c r="F768" s="17" t="str">
        <f>IF(E768&gt;0,CONCATENATE(_xlfn.XLOOKUP(MOD(A768,1000),[2]怪物武器挂载坐标辅助表!A:A,[2]怪物武器挂载坐标辅助表!C:C,"错误",0)+_xlfn.XLOOKUP(ROUNDDOWN(A768/1000,0),[2]怪物武器挂载坐标辅助表!V:V,[2]怪物武器挂载坐标辅助表!Y:Y,"错误",0),";",_xlfn.XLOOKUP(MOD(A768,1000),[2]怪物武器挂载坐标辅助表!A:A,[2]怪物武器挂载坐标辅助表!D:D,"错误",0)+_xlfn.XLOOKUP(ROUNDDOWN(A768/1000,0),[2]怪物武器挂载坐标辅助表!V:V,[2]怪物武器挂载坐标辅助表!Z:Z,"错误",0),";",_xlfn.XLOOKUP(MOD(A768,1000),[2]怪物武器挂载坐标辅助表!A:A,[2]怪物武器挂载坐标辅助表!E:E,"错误",0),";",_xlfn.XLOOKUP(MOD(A768,1000),[2]怪物武器挂载坐标辅助表!A:A,[2]怪物武器挂载坐标辅助表!F:F,"错误",0)),"")</f>
        <v>-708;-304;10000;-5</v>
      </c>
      <c r="G768" s="1">
        <v>1</v>
      </c>
    </row>
    <row r="769" spans="1:7">
      <c r="A769" s="1" t="str">
        <f t="shared" si="36"/>
        <v>4013408</v>
      </c>
      <c r="B769" s="1" t="str">
        <f>CONCATENATE(_xlfn.XLOOKUP(D769,[1]怪物设计!$D$77:$D$136,[1]怪物设计!$U$77:$U$136),"-",E769)</f>
        <v>鹦鹉1-408</v>
      </c>
      <c r="D769" s="1">
        <f t="shared" si="38"/>
        <v>4013</v>
      </c>
      <c r="E769" s="1">
        <v>408</v>
      </c>
      <c r="F769" s="17" t="str">
        <f>IF(E769&gt;0,CONCATENATE(_xlfn.XLOOKUP(MOD(A769,1000),[2]怪物武器挂载坐标辅助表!A:A,[2]怪物武器挂载坐标辅助表!C:C,"错误",0)+_xlfn.XLOOKUP(ROUNDDOWN(A769/1000,0),[2]怪物武器挂载坐标辅助表!V:V,[2]怪物武器挂载坐标辅助表!Y:Y,"错误",0),";",_xlfn.XLOOKUP(MOD(A769,1000),[2]怪物武器挂载坐标辅助表!A:A,[2]怪物武器挂载坐标辅助表!D:D,"错误",0)+_xlfn.XLOOKUP(ROUNDDOWN(A769/1000,0),[2]怪物武器挂载坐标辅助表!V:V,[2]怪物武器挂载坐标辅助表!Z:Z,"错误",0),";",_xlfn.XLOOKUP(MOD(A769,1000),[2]怪物武器挂载坐标辅助表!A:A,[2]怪物武器挂载坐标辅助表!E:E,"错误",0),";",_xlfn.XLOOKUP(MOD(A769,1000),[2]怪物武器挂载坐标辅助表!A:A,[2]怪物武器挂载坐标辅助表!F:F,"错误",0)),"")</f>
        <v>-615;-427;11000;-15</v>
      </c>
      <c r="G769" s="1">
        <v>1</v>
      </c>
    </row>
    <row r="770" spans="1:7">
      <c r="A770" s="1" t="str">
        <f t="shared" si="36"/>
        <v>4013409</v>
      </c>
      <c r="B770" s="1" t="str">
        <f>CONCATENATE(_xlfn.XLOOKUP(D770,[1]怪物设计!$D$77:$D$136,[1]怪物设计!$U$77:$U$136),"-",E770)</f>
        <v>鹦鹉1-409</v>
      </c>
      <c r="D770" s="1">
        <f t="shared" si="38"/>
        <v>4013</v>
      </c>
      <c r="E770" s="1">
        <v>409</v>
      </c>
      <c r="F770" s="17" t="str">
        <f>IF(E770&gt;0,CONCATENATE(_xlfn.XLOOKUP(MOD(A770,1000),[2]怪物武器挂载坐标辅助表!A:A,[2]怪物武器挂载坐标辅助表!C:C,"错误",0)+_xlfn.XLOOKUP(ROUNDDOWN(A770/1000,0),[2]怪物武器挂载坐标辅助表!V:V,[2]怪物武器挂载坐标辅助表!Y:Y,"错误",0),";",_xlfn.XLOOKUP(MOD(A770,1000),[2]怪物武器挂载坐标辅助表!A:A,[2]怪物武器挂载坐标辅助表!D:D,"错误",0)+_xlfn.XLOOKUP(ROUNDDOWN(A770/1000,0),[2]怪物武器挂载坐标辅助表!V:V,[2]怪物武器挂载坐标辅助表!Z:Z,"错误",0),";",_xlfn.XLOOKUP(MOD(A770,1000),[2]怪物武器挂载坐标辅助表!A:A,[2]怪物武器挂载坐标辅助表!E:E,"错误",0),";",_xlfn.XLOOKUP(MOD(A770,1000),[2]怪物武器挂载坐标辅助表!A:A,[2]怪物武器挂载坐标辅助表!F:F,"错误",0)),"")</f>
        <v>-819;-276;7500;-15</v>
      </c>
      <c r="G770" s="1">
        <v>1</v>
      </c>
    </row>
    <row r="771" spans="1:7">
      <c r="A771" s="1" t="str">
        <f t="shared" si="36"/>
        <v>4013501</v>
      </c>
      <c r="B771" s="1" t="str">
        <f>CONCATENATE(_xlfn.XLOOKUP(D771,[1]怪物设计!$D$77:$D$136,[1]怪物设计!$U$77:$U$136),"-",E771)</f>
        <v>鹦鹉1-501</v>
      </c>
      <c r="D771" s="1">
        <f t="shared" si="38"/>
        <v>4013</v>
      </c>
      <c r="E771" s="1">
        <v>501</v>
      </c>
      <c r="F771" s="17" t="str">
        <f>IF(E771&gt;0,CONCATENATE(_xlfn.XLOOKUP(MOD(A771,1000),[2]怪物武器挂载坐标辅助表!A:A,[2]怪物武器挂载坐标辅助表!C:C,"错误",0)+_xlfn.XLOOKUP(ROUNDDOWN(A771/1000,0),[2]怪物武器挂载坐标辅助表!V:V,[2]怪物武器挂载坐标辅助表!Y:Y,"错误",0),";",_xlfn.XLOOKUP(MOD(A771,1000),[2]怪物武器挂载坐标辅助表!A:A,[2]怪物武器挂载坐标辅助表!D:D,"错误",0)+_xlfn.XLOOKUP(ROUNDDOWN(A771/1000,0),[2]怪物武器挂载坐标辅助表!V:V,[2]怪物武器挂载坐标辅助表!Z:Z,"错误",0),";",_xlfn.XLOOKUP(MOD(A771,1000),[2]怪物武器挂载坐标辅助表!A:A,[2]怪物武器挂载坐标辅助表!E:E,"错误",0),";",_xlfn.XLOOKUP(MOD(A771,1000),[2]怪物武器挂载坐标辅助表!A:A,[2]怪物武器挂载坐标辅助表!F:F,"错误",0)),"")</f>
        <v>-794;-159;11000;45</v>
      </c>
      <c r="G771" s="1">
        <v>1</v>
      </c>
    </row>
    <row r="772" spans="1:7">
      <c r="A772" s="1" t="str">
        <f t="shared" si="36"/>
        <v>4013502</v>
      </c>
      <c r="B772" s="1" t="str">
        <f>CONCATENATE(_xlfn.XLOOKUP(D772,[1]怪物设计!$D$77:$D$136,[1]怪物设计!$U$77:$U$136),"-",E772)</f>
        <v>鹦鹉1-502</v>
      </c>
      <c r="D772" s="1">
        <f t="shared" si="38"/>
        <v>4013</v>
      </c>
      <c r="E772" s="1">
        <v>502</v>
      </c>
      <c r="F772" s="17" t="str">
        <f>IF(E772&gt;0,CONCATENATE(_xlfn.XLOOKUP(MOD(A772,1000),[2]怪物武器挂载坐标辅助表!A:A,[2]怪物武器挂载坐标辅助表!C:C,"错误",0)+_xlfn.XLOOKUP(ROUNDDOWN(A772/1000,0),[2]怪物武器挂载坐标辅助表!V:V,[2]怪物武器挂载坐标辅助表!Y:Y,"错误",0),";",_xlfn.XLOOKUP(MOD(A772,1000),[2]怪物武器挂载坐标辅助表!A:A,[2]怪物武器挂载坐标辅助表!D:D,"错误",0)+_xlfn.XLOOKUP(ROUNDDOWN(A772/1000,0),[2]怪物武器挂载坐标辅助表!V:V,[2]怪物武器挂载坐标辅助表!Z:Z,"错误",0),";",_xlfn.XLOOKUP(MOD(A772,1000),[2]怪物武器挂载坐标辅助表!A:A,[2]怪物武器挂载坐标辅助表!E:E,"错误",0),";",_xlfn.XLOOKUP(MOD(A772,1000),[2]怪物武器挂载坐标辅助表!A:A,[2]怪物武器挂载坐标辅助表!F:F,"错误",0)),"")</f>
        <v>-814;-276;8500;0</v>
      </c>
      <c r="G772" s="1">
        <v>1</v>
      </c>
    </row>
    <row r="773" spans="1:7">
      <c r="A773" s="1" t="str">
        <f t="shared" si="36"/>
        <v>4013503</v>
      </c>
      <c r="B773" s="1" t="str">
        <f>CONCATENATE(_xlfn.XLOOKUP(D773,[1]怪物设计!$D$77:$D$136,[1]怪物设计!$U$77:$U$136),"-",E773)</f>
        <v>鹦鹉1-503</v>
      </c>
      <c r="D773" s="1">
        <f t="shared" si="38"/>
        <v>4013</v>
      </c>
      <c r="E773" s="1">
        <v>503</v>
      </c>
      <c r="F773" s="17" t="str">
        <f>IF(E773&gt;0,CONCATENATE(_xlfn.XLOOKUP(MOD(A773,1000),[2]怪物武器挂载坐标辅助表!A:A,[2]怪物武器挂载坐标辅助表!C:C,"错误",0)+_xlfn.XLOOKUP(ROUNDDOWN(A773/1000,0),[2]怪物武器挂载坐标辅助表!V:V,[2]怪物武器挂载坐标辅助表!Y:Y,"错误",0),";",_xlfn.XLOOKUP(MOD(A773,1000),[2]怪物武器挂载坐标辅助表!A:A,[2]怪物武器挂载坐标辅助表!D:D,"错误",0)+_xlfn.XLOOKUP(ROUNDDOWN(A773/1000,0),[2]怪物武器挂载坐标辅助表!V:V,[2]怪物武器挂载坐标辅助表!Z:Z,"错误",0),";",_xlfn.XLOOKUP(MOD(A773,1000),[2]怪物武器挂载坐标辅助表!A:A,[2]怪物武器挂载坐标辅助表!E:E,"错误",0),";",_xlfn.XLOOKUP(MOD(A773,1000),[2]怪物武器挂载坐标辅助表!A:A,[2]怪物武器挂载坐标辅助表!F:F,"错误",0)),"")</f>
        <v>-886;-327;10000;-15</v>
      </c>
      <c r="G773" s="1">
        <v>1</v>
      </c>
    </row>
    <row r="774" spans="1:7">
      <c r="A774" s="1" t="str">
        <f>CONCATENATE(D774,E774)</f>
        <v>4013504</v>
      </c>
      <c r="B774" s="1" t="str">
        <f>CONCATENATE(_xlfn.XLOOKUP(D774,[1]怪物设计!$D$77:$D$136,[1]怪物设计!$U$77:$U$136),"-",E774)</f>
        <v>鹦鹉1-504</v>
      </c>
      <c r="D774" s="1">
        <f t="shared" si="38"/>
        <v>4013</v>
      </c>
      <c r="E774" s="1">
        <v>504</v>
      </c>
      <c r="F774" s="17" t="str">
        <f>IF(E774&gt;0,CONCATENATE(_xlfn.XLOOKUP(MOD(A774,1000),[2]怪物武器挂载坐标辅助表!A:A,[2]怪物武器挂载坐标辅助表!C:C,"错误",0)+_xlfn.XLOOKUP(ROUNDDOWN(A774/1000,0),[2]怪物武器挂载坐标辅助表!V:V,[2]怪物武器挂载坐标辅助表!Y:Y,"错误",0),";",_xlfn.XLOOKUP(MOD(A774,1000),[2]怪物武器挂载坐标辅助表!A:A,[2]怪物武器挂载坐标辅助表!D:D,"错误",0)+_xlfn.XLOOKUP(ROUNDDOWN(A774/1000,0),[2]怪物武器挂载坐标辅助表!V:V,[2]怪物武器挂载坐标辅助表!Z:Z,"错误",0),";",_xlfn.XLOOKUP(MOD(A774,1000),[2]怪物武器挂载坐标辅助表!A:A,[2]怪物武器挂载坐标辅助表!E:E,"错误",0),";",_xlfn.XLOOKUP(MOD(A774,1000),[2]怪物武器挂载坐标辅助表!A:A,[2]怪物武器挂载坐标辅助表!F:F,"错误",0)),"")</f>
        <v>-778;-371;9000;-10</v>
      </c>
      <c r="G774" s="1">
        <v>1</v>
      </c>
    </row>
    <row r="775" spans="1:7">
      <c r="A775" s="1" t="str">
        <f>CONCATENATE(D775,E775)</f>
        <v>4013505</v>
      </c>
      <c r="B775" s="1" t="str">
        <f>CONCATENATE(_xlfn.XLOOKUP(D775,[1]怪物设计!$D$77:$D$136,[1]怪物设计!$U$77:$U$136),"-",E775)</f>
        <v>鹦鹉1-505</v>
      </c>
      <c r="D775" s="1">
        <f t="shared" si="38"/>
        <v>4013</v>
      </c>
      <c r="E775" s="1">
        <v>505</v>
      </c>
      <c r="F775" s="17" t="str">
        <f>IF(E775&gt;0,CONCATENATE(_xlfn.XLOOKUP(MOD(A775,1000),[2]怪物武器挂载坐标辅助表!A:A,[2]怪物武器挂载坐标辅助表!C:C,"错误",0)+_xlfn.XLOOKUP(ROUNDDOWN(A775/1000,0),[2]怪物武器挂载坐标辅助表!V:V,[2]怪物武器挂载坐标辅助表!Y:Y,"错误",0),";",_xlfn.XLOOKUP(MOD(A775,1000),[2]怪物武器挂载坐标辅助表!A:A,[2]怪物武器挂载坐标辅助表!D:D,"错误",0)+_xlfn.XLOOKUP(ROUNDDOWN(A775/1000,0),[2]怪物武器挂载坐标辅助表!V:V,[2]怪物武器挂载坐标辅助表!Z:Z,"错误",0),";",_xlfn.XLOOKUP(MOD(A775,1000),[2]怪物武器挂载坐标辅助表!A:A,[2]怪物武器挂载坐标辅助表!E:E,"错误",0),";",_xlfn.XLOOKUP(MOD(A775,1000),[2]怪物武器挂载坐标辅助表!A:A,[2]怪物武器挂载坐标辅助表!F:F,"错误",0)),"")</f>
        <v>-885;-375;10000;-5</v>
      </c>
      <c r="G775" s="1">
        <v>1</v>
      </c>
    </row>
    <row r="776" spans="1:7">
      <c r="A776" s="1" t="str">
        <f>CONCATENATE(D776,E776)</f>
        <v>4013506</v>
      </c>
      <c r="B776" s="1" t="str">
        <f>CONCATENATE(_xlfn.XLOOKUP(D776,[1]怪物设计!$D$77:$D$136,[1]怪物设计!$U$77:$U$136),"-",E776)</f>
        <v>鹦鹉1-506</v>
      </c>
      <c r="D776" s="1">
        <f t="shared" si="38"/>
        <v>4013</v>
      </c>
      <c r="E776" s="1">
        <v>506</v>
      </c>
      <c r="F776" s="17" t="str">
        <f>IF(E776&gt;0,CONCATENATE(_xlfn.XLOOKUP(MOD(A776,1000),[2]怪物武器挂载坐标辅助表!A:A,[2]怪物武器挂载坐标辅助表!C:C,"错误",0)+_xlfn.XLOOKUP(ROUNDDOWN(A776/1000,0),[2]怪物武器挂载坐标辅助表!V:V,[2]怪物武器挂载坐标辅助表!Y:Y,"错误",0),";",_xlfn.XLOOKUP(MOD(A776,1000),[2]怪物武器挂载坐标辅助表!A:A,[2]怪物武器挂载坐标辅助表!D:D,"错误",0)+_xlfn.XLOOKUP(ROUNDDOWN(A776/1000,0),[2]怪物武器挂载坐标辅助表!V:V,[2]怪物武器挂载坐标辅助表!Z:Z,"错误",0),";",_xlfn.XLOOKUP(MOD(A776,1000),[2]怪物武器挂载坐标辅助表!A:A,[2]怪物武器挂载坐标辅助表!E:E,"错误",0),";",_xlfn.XLOOKUP(MOD(A776,1000),[2]怪物武器挂载坐标辅助表!A:A,[2]怪物武器挂载坐标辅助表!F:F,"错误",0)),"")</f>
        <v>-619;-321;8000;0</v>
      </c>
      <c r="G776" s="1">
        <v>1</v>
      </c>
    </row>
    <row r="777" spans="1:7">
      <c r="A777" s="1" t="str">
        <f>CONCATENATE(D777,E777)</f>
        <v>4013507</v>
      </c>
      <c r="B777" s="1" t="str">
        <f>CONCATENATE(_xlfn.XLOOKUP(D777,[1]怪物设计!$D$77:$D$136,[1]怪物设计!$U$77:$U$136),"-",E777)</f>
        <v>鹦鹉1-507</v>
      </c>
      <c r="D777" s="1">
        <f t="shared" si="38"/>
        <v>4013</v>
      </c>
      <c r="E777" s="1">
        <v>507</v>
      </c>
      <c r="F777" s="17" t="str">
        <f>IF(E777&gt;0,CONCATENATE(_xlfn.XLOOKUP(MOD(A777,1000),[2]怪物武器挂载坐标辅助表!A:A,[2]怪物武器挂载坐标辅助表!C:C,"错误",0)+_xlfn.XLOOKUP(ROUNDDOWN(A777/1000,0),[2]怪物武器挂载坐标辅助表!V:V,[2]怪物武器挂载坐标辅助表!Y:Y,"错误",0),";",_xlfn.XLOOKUP(MOD(A777,1000),[2]怪物武器挂载坐标辅助表!A:A,[2]怪物武器挂载坐标辅助表!D:D,"错误",0)+_xlfn.XLOOKUP(ROUNDDOWN(A777/1000,0),[2]怪物武器挂载坐标辅助表!V:V,[2]怪物武器挂载坐标辅助表!Z:Z,"错误",0),";",_xlfn.XLOOKUP(MOD(A777,1000),[2]怪物武器挂载坐标辅助表!A:A,[2]怪物武器挂载坐标辅助表!E:E,"错误",0),";",_xlfn.XLOOKUP(MOD(A777,1000),[2]怪物武器挂载坐标辅助表!A:A,[2]怪物武器挂载坐标辅助表!F:F,"错误",0)),"")</f>
        <v>-719;-340;10000;5</v>
      </c>
      <c r="G777" s="1">
        <v>1</v>
      </c>
    </row>
    <row r="778" spans="1:7">
      <c r="A778" s="1" t="str">
        <f t="shared" ref="A778:A811" si="39">CONCATENATE(D778,E778)</f>
        <v>4021101</v>
      </c>
      <c r="B778" s="1" t="str">
        <f>CONCATENATE(_xlfn.XLOOKUP(D778,[1]怪物设计!$D$77:$D$136,[1]怪物设计!$U$77:$U$136),"-",E778)</f>
        <v>鹦鹉2-101</v>
      </c>
      <c r="D778" s="1">
        <v>4021</v>
      </c>
      <c r="E778" s="1">
        <v>101</v>
      </c>
      <c r="F778" s="17" t="str">
        <f>IF(E778&gt;0,CONCATENATE(_xlfn.XLOOKUP(MOD(A778,1000),[2]怪物武器挂载坐标辅助表!A:A,[2]怪物武器挂载坐标辅助表!C:C,"错误",0)+_xlfn.XLOOKUP(ROUNDDOWN(A778/1000,0),[2]怪物武器挂载坐标辅助表!V:V,[2]怪物武器挂载坐标辅助表!Y:Y,"错误",0),";",_xlfn.XLOOKUP(MOD(A778,1000),[2]怪物武器挂载坐标辅助表!A:A,[2]怪物武器挂载坐标辅助表!D:D,"错误",0)+_xlfn.XLOOKUP(ROUNDDOWN(A778/1000,0),[2]怪物武器挂载坐标辅助表!V:V,[2]怪物武器挂载坐标辅助表!Z:Z,"错误",0),";",_xlfn.XLOOKUP(MOD(A778,1000),[2]怪物武器挂载坐标辅助表!A:A,[2]怪物武器挂载坐标辅助表!E:E,"错误",0),";",_xlfn.XLOOKUP(MOD(A778,1000),[2]怪物武器挂载坐标辅助表!A:A,[2]怪物武器挂载坐标辅助表!F:F,"错误",0)),"")</f>
        <v>-807;-233;11000;0</v>
      </c>
      <c r="G778" s="1">
        <v>1</v>
      </c>
    </row>
    <row r="779" spans="1:7">
      <c r="A779" s="1" t="str">
        <f t="shared" si="39"/>
        <v>4021102</v>
      </c>
      <c r="B779" s="1" t="str">
        <f>CONCATENATE(_xlfn.XLOOKUP(D779,[1]怪物设计!$D$77:$D$136,[1]怪物设计!$U$77:$U$136),"-",E779)</f>
        <v>鹦鹉2-102</v>
      </c>
      <c r="D779" s="1">
        <f t="shared" ref="D779:D811" si="40">D778</f>
        <v>4021</v>
      </c>
      <c r="E779" s="1">
        <v>102</v>
      </c>
      <c r="F779" s="17" t="str">
        <f>IF(E779&gt;0,CONCATENATE(_xlfn.XLOOKUP(MOD(A779,1000),[2]怪物武器挂载坐标辅助表!A:A,[2]怪物武器挂载坐标辅助表!C:C,"错误",0)+_xlfn.XLOOKUP(ROUNDDOWN(A779/1000,0),[2]怪物武器挂载坐标辅助表!V:V,[2]怪物武器挂载坐标辅助表!Y:Y,"错误",0),";",_xlfn.XLOOKUP(MOD(A779,1000),[2]怪物武器挂载坐标辅助表!A:A,[2]怪物武器挂载坐标辅助表!D:D,"错误",0)+_xlfn.XLOOKUP(ROUNDDOWN(A779/1000,0),[2]怪物武器挂载坐标辅助表!V:V,[2]怪物武器挂载坐标辅助表!Z:Z,"错误",0),";",_xlfn.XLOOKUP(MOD(A779,1000),[2]怪物武器挂载坐标辅助表!A:A,[2]怪物武器挂载坐标辅助表!E:E,"错误",0),";",_xlfn.XLOOKUP(MOD(A779,1000),[2]怪物武器挂载坐标辅助表!A:A,[2]怪物武器挂载坐标辅助表!F:F,"错误",0)),"")</f>
        <v>-670;-248;11000;-10</v>
      </c>
      <c r="G779" s="1">
        <v>1</v>
      </c>
    </row>
    <row r="780" spans="1:7">
      <c r="A780" s="1" t="str">
        <f t="shared" si="39"/>
        <v>4021103</v>
      </c>
      <c r="B780" s="1" t="str">
        <f>CONCATENATE(_xlfn.XLOOKUP(D780,[1]怪物设计!$D$77:$D$136,[1]怪物设计!$U$77:$U$136),"-",E780)</f>
        <v>鹦鹉2-103</v>
      </c>
      <c r="D780" s="1">
        <f t="shared" si="40"/>
        <v>4021</v>
      </c>
      <c r="E780" s="1">
        <v>103</v>
      </c>
      <c r="F780" s="17" t="str">
        <f>IF(E780&gt;0,CONCATENATE(_xlfn.XLOOKUP(MOD(A780,1000),[2]怪物武器挂载坐标辅助表!A:A,[2]怪物武器挂载坐标辅助表!C:C,"错误",0)+_xlfn.XLOOKUP(ROUNDDOWN(A780/1000,0),[2]怪物武器挂载坐标辅助表!V:V,[2]怪物武器挂载坐标辅助表!Y:Y,"错误",0),";",_xlfn.XLOOKUP(MOD(A780,1000),[2]怪物武器挂载坐标辅助表!A:A,[2]怪物武器挂载坐标辅助表!D:D,"错误",0)+_xlfn.XLOOKUP(ROUNDDOWN(A780/1000,0),[2]怪物武器挂载坐标辅助表!V:V,[2]怪物武器挂载坐标辅助表!Z:Z,"错误",0),";",_xlfn.XLOOKUP(MOD(A780,1000),[2]怪物武器挂载坐标辅助表!A:A,[2]怪物武器挂载坐标辅助表!E:E,"错误",0),";",_xlfn.XLOOKUP(MOD(A780,1000),[2]怪物武器挂载坐标辅助表!A:A,[2]怪物武器挂载坐标辅助表!F:F,"错误",0)),"")</f>
        <v>-867;-335;10000;-10</v>
      </c>
      <c r="G780" s="1">
        <v>1</v>
      </c>
    </row>
    <row r="781" spans="1:7">
      <c r="A781" s="1" t="str">
        <f t="shared" si="39"/>
        <v>4021104</v>
      </c>
      <c r="B781" s="1" t="str">
        <f>CONCATENATE(_xlfn.XLOOKUP(D781,[1]怪物设计!$D$77:$D$136,[1]怪物设计!$U$77:$U$136),"-",E781)</f>
        <v>鹦鹉2-104</v>
      </c>
      <c r="D781" s="1">
        <f t="shared" si="40"/>
        <v>4021</v>
      </c>
      <c r="E781" s="1">
        <v>104</v>
      </c>
      <c r="F781" s="17" t="str">
        <f>IF(E781&gt;0,CONCATENATE(_xlfn.XLOOKUP(MOD(A781,1000),[2]怪物武器挂载坐标辅助表!A:A,[2]怪物武器挂载坐标辅助表!C:C,"错误",0)+_xlfn.XLOOKUP(ROUNDDOWN(A781/1000,0),[2]怪物武器挂载坐标辅助表!V:V,[2]怪物武器挂载坐标辅助表!Y:Y,"错误",0),";",_xlfn.XLOOKUP(MOD(A781,1000),[2]怪物武器挂载坐标辅助表!A:A,[2]怪物武器挂载坐标辅助表!D:D,"错误",0)+_xlfn.XLOOKUP(ROUNDDOWN(A781/1000,0),[2]怪物武器挂载坐标辅助表!V:V,[2]怪物武器挂载坐标辅助表!Z:Z,"错误",0),";",_xlfn.XLOOKUP(MOD(A781,1000),[2]怪物武器挂载坐标辅助表!A:A,[2]怪物武器挂载坐标辅助表!E:E,"错误",0),";",_xlfn.XLOOKUP(MOD(A781,1000),[2]怪物武器挂载坐标辅助表!A:A,[2]怪物武器挂载坐标辅助表!F:F,"错误",0)),"")</f>
        <v>-811;-236;11000;0</v>
      </c>
      <c r="G781" s="1">
        <v>1</v>
      </c>
    </row>
    <row r="782" spans="1:7">
      <c r="A782" s="1" t="str">
        <f t="shared" si="39"/>
        <v>4021105</v>
      </c>
      <c r="B782" s="1" t="str">
        <f>CONCATENATE(_xlfn.XLOOKUP(D782,[1]怪物设计!$D$77:$D$136,[1]怪物设计!$U$77:$U$136),"-",E782)</f>
        <v>鹦鹉2-105</v>
      </c>
      <c r="D782" s="1">
        <f t="shared" si="40"/>
        <v>4021</v>
      </c>
      <c r="E782" s="1">
        <v>105</v>
      </c>
      <c r="F782" s="17" t="str">
        <f>IF(E782&gt;0,CONCATENATE(_xlfn.XLOOKUP(MOD(A782,1000),[2]怪物武器挂载坐标辅助表!A:A,[2]怪物武器挂载坐标辅助表!C:C,"错误",0)+_xlfn.XLOOKUP(ROUNDDOWN(A782/1000,0),[2]怪物武器挂载坐标辅助表!V:V,[2]怪物武器挂载坐标辅助表!Y:Y,"错误",0),";",_xlfn.XLOOKUP(MOD(A782,1000),[2]怪物武器挂载坐标辅助表!A:A,[2]怪物武器挂载坐标辅助表!D:D,"错误",0)+_xlfn.XLOOKUP(ROUNDDOWN(A782/1000,0),[2]怪物武器挂载坐标辅助表!V:V,[2]怪物武器挂载坐标辅助表!Z:Z,"错误",0),";",_xlfn.XLOOKUP(MOD(A782,1000),[2]怪物武器挂载坐标辅助表!A:A,[2]怪物武器挂载坐标辅助表!E:E,"错误",0),";",_xlfn.XLOOKUP(MOD(A782,1000),[2]怪物武器挂载坐标辅助表!A:A,[2]怪物武器挂载坐标辅助表!F:F,"错误",0)),"")</f>
        <v>-712;-265;10000;0</v>
      </c>
      <c r="G782" s="1">
        <v>1</v>
      </c>
    </row>
    <row r="783" spans="1:7">
      <c r="A783" s="1" t="str">
        <f t="shared" si="39"/>
        <v>4021106</v>
      </c>
      <c r="B783" s="1" t="str">
        <f>CONCATENATE(_xlfn.XLOOKUP(D783,[1]怪物设计!$D$77:$D$136,[1]怪物设计!$U$77:$U$136),"-",E783)</f>
        <v>鹦鹉2-106</v>
      </c>
      <c r="D783" s="1">
        <f t="shared" si="40"/>
        <v>4021</v>
      </c>
      <c r="E783" s="1">
        <v>106</v>
      </c>
      <c r="F783" s="17" t="str">
        <f>IF(E783&gt;0,CONCATENATE(_xlfn.XLOOKUP(MOD(A783,1000),[2]怪物武器挂载坐标辅助表!A:A,[2]怪物武器挂载坐标辅助表!C:C,"错误",0)+_xlfn.XLOOKUP(ROUNDDOWN(A783/1000,0),[2]怪物武器挂载坐标辅助表!V:V,[2]怪物武器挂载坐标辅助表!Y:Y,"错误",0),";",_xlfn.XLOOKUP(MOD(A783,1000),[2]怪物武器挂载坐标辅助表!A:A,[2]怪物武器挂载坐标辅助表!D:D,"错误",0)+_xlfn.XLOOKUP(ROUNDDOWN(A783/1000,0),[2]怪物武器挂载坐标辅助表!V:V,[2]怪物武器挂载坐标辅助表!Z:Z,"错误",0),";",_xlfn.XLOOKUP(MOD(A783,1000),[2]怪物武器挂载坐标辅助表!A:A,[2]怪物武器挂载坐标辅助表!E:E,"错误",0),";",_xlfn.XLOOKUP(MOD(A783,1000),[2]怪物武器挂载坐标辅助表!A:A,[2]怪物武器挂载坐标辅助表!F:F,"错误",0)),"")</f>
        <v>-845;-282;8000;0</v>
      </c>
      <c r="G783" s="1">
        <v>1</v>
      </c>
    </row>
    <row r="784" spans="1:7">
      <c r="A784" s="1" t="str">
        <f t="shared" si="39"/>
        <v>4021201</v>
      </c>
      <c r="B784" s="1" t="str">
        <f>CONCATENATE(_xlfn.XLOOKUP(D784,[1]怪物设计!$D$77:$D$136,[1]怪物设计!$U$77:$U$136),"-",E784)</f>
        <v>鹦鹉2-201</v>
      </c>
      <c r="D784" s="1">
        <f t="shared" si="40"/>
        <v>4021</v>
      </c>
      <c r="E784" s="1">
        <v>201</v>
      </c>
      <c r="F784" s="17" t="str">
        <f>IF(E784&gt;0,CONCATENATE(_xlfn.XLOOKUP(MOD(A784,1000),[2]怪物武器挂载坐标辅助表!A:A,[2]怪物武器挂载坐标辅助表!C:C,"错误",0)+_xlfn.XLOOKUP(ROUNDDOWN(A784/1000,0),[2]怪物武器挂载坐标辅助表!V:V,[2]怪物武器挂载坐标辅助表!Y:Y,"错误",0),";",_xlfn.XLOOKUP(MOD(A784,1000),[2]怪物武器挂载坐标辅助表!A:A,[2]怪物武器挂载坐标辅助表!D:D,"错误",0)+_xlfn.XLOOKUP(ROUNDDOWN(A784/1000,0),[2]怪物武器挂载坐标辅助表!V:V,[2]怪物武器挂载坐标辅助表!Z:Z,"错误",0),";",_xlfn.XLOOKUP(MOD(A784,1000),[2]怪物武器挂载坐标辅助表!A:A,[2]怪物武器挂载坐标辅助表!E:E,"错误",0),";",_xlfn.XLOOKUP(MOD(A784,1000),[2]怪物武器挂载坐标辅助表!A:A,[2]怪物武器挂载坐标辅助表!F:F,"错误",0)),"")</f>
        <v>-643;-189;10000;-25</v>
      </c>
      <c r="G784" s="1">
        <v>1</v>
      </c>
    </row>
    <row r="785" spans="1:7">
      <c r="A785" s="1" t="str">
        <f t="shared" si="39"/>
        <v>4021202</v>
      </c>
      <c r="B785" s="1" t="str">
        <f>CONCATENATE(_xlfn.XLOOKUP(D785,[1]怪物设计!$D$77:$D$136,[1]怪物设计!$U$77:$U$136),"-",E785)</f>
        <v>鹦鹉2-202</v>
      </c>
      <c r="D785" s="1">
        <f t="shared" si="40"/>
        <v>4021</v>
      </c>
      <c r="E785" s="1">
        <v>202</v>
      </c>
      <c r="F785" s="17" t="str">
        <f>IF(E785&gt;0,CONCATENATE(_xlfn.XLOOKUP(MOD(A785,1000),[2]怪物武器挂载坐标辅助表!A:A,[2]怪物武器挂载坐标辅助表!C:C,"错误",0)+_xlfn.XLOOKUP(ROUNDDOWN(A785/1000,0),[2]怪物武器挂载坐标辅助表!V:V,[2]怪物武器挂载坐标辅助表!Y:Y,"错误",0),";",_xlfn.XLOOKUP(MOD(A785,1000),[2]怪物武器挂载坐标辅助表!A:A,[2]怪物武器挂载坐标辅助表!D:D,"错误",0)+_xlfn.XLOOKUP(ROUNDDOWN(A785/1000,0),[2]怪物武器挂载坐标辅助表!V:V,[2]怪物武器挂载坐标辅助表!Z:Z,"错误",0),";",_xlfn.XLOOKUP(MOD(A785,1000),[2]怪物武器挂载坐标辅助表!A:A,[2]怪物武器挂载坐标辅助表!E:E,"错误",0),";",_xlfn.XLOOKUP(MOD(A785,1000),[2]怪物武器挂载坐标辅助表!A:A,[2]怪物武器挂载坐标辅助表!F:F,"错误",0)),"")</f>
        <v>-612;-254;10000;0</v>
      </c>
      <c r="G785" s="1">
        <v>1</v>
      </c>
    </row>
    <row r="786" spans="1:7">
      <c r="A786" s="1" t="str">
        <f t="shared" si="39"/>
        <v>4021203</v>
      </c>
      <c r="B786" s="1" t="str">
        <f>CONCATENATE(_xlfn.XLOOKUP(D786,[1]怪物设计!$D$77:$D$136,[1]怪物设计!$U$77:$U$136),"-",E786)</f>
        <v>鹦鹉2-203</v>
      </c>
      <c r="D786" s="1">
        <f t="shared" si="40"/>
        <v>4021</v>
      </c>
      <c r="E786" s="1">
        <v>203</v>
      </c>
      <c r="F786" s="17" t="str">
        <f>IF(E786&gt;0,CONCATENATE(_xlfn.XLOOKUP(MOD(A786,1000),[2]怪物武器挂载坐标辅助表!A:A,[2]怪物武器挂载坐标辅助表!C:C,"错误",0)+_xlfn.XLOOKUP(ROUNDDOWN(A786/1000,0),[2]怪物武器挂载坐标辅助表!V:V,[2]怪物武器挂载坐标辅助表!Y:Y,"错误",0),";",_xlfn.XLOOKUP(MOD(A786,1000),[2]怪物武器挂载坐标辅助表!A:A,[2]怪物武器挂载坐标辅助表!D:D,"错误",0)+_xlfn.XLOOKUP(ROUNDDOWN(A786/1000,0),[2]怪物武器挂载坐标辅助表!V:V,[2]怪物武器挂载坐标辅助表!Z:Z,"错误",0),";",_xlfn.XLOOKUP(MOD(A786,1000),[2]怪物武器挂载坐标辅助表!A:A,[2]怪物武器挂载坐标辅助表!E:E,"错误",0),";",_xlfn.XLOOKUP(MOD(A786,1000),[2]怪物武器挂载坐标辅助表!A:A,[2]怪物武器挂载坐标辅助表!F:F,"错误",0)),"")</f>
        <v>-655;-284;10000;-10</v>
      </c>
      <c r="G786" s="1">
        <v>1</v>
      </c>
    </row>
    <row r="787" spans="1:7">
      <c r="A787" s="1" t="str">
        <f t="shared" si="39"/>
        <v>4021204</v>
      </c>
      <c r="B787" s="1" t="str">
        <f>CONCATENATE(_xlfn.XLOOKUP(D787,[1]怪物设计!$D$77:$D$136,[1]怪物设计!$U$77:$U$136),"-",E787)</f>
        <v>鹦鹉2-204</v>
      </c>
      <c r="D787" s="1">
        <f t="shared" si="40"/>
        <v>4021</v>
      </c>
      <c r="E787" s="1">
        <v>204</v>
      </c>
      <c r="F787" s="17" t="str">
        <f>IF(E787&gt;0,CONCATENATE(_xlfn.XLOOKUP(MOD(A787,1000),[2]怪物武器挂载坐标辅助表!A:A,[2]怪物武器挂载坐标辅助表!C:C,"错误",0)+_xlfn.XLOOKUP(ROUNDDOWN(A787/1000,0),[2]怪物武器挂载坐标辅助表!V:V,[2]怪物武器挂载坐标辅助表!Y:Y,"错误",0),";",_xlfn.XLOOKUP(MOD(A787,1000),[2]怪物武器挂载坐标辅助表!A:A,[2]怪物武器挂载坐标辅助表!D:D,"错误",0)+_xlfn.XLOOKUP(ROUNDDOWN(A787/1000,0),[2]怪物武器挂载坐标辅助表!V:V,[2]怪物武器挂载坐标辅助表!Z:Z,"错误",0),";",_xlfn.XLOOKUP(MOD(A787,1000),[2]怪物武器挂载坐标辅助表!A:A,[2]怪物武器挂载坐标辅助表!E:E,"错误",0),";",_xlfn.XLOOKUP(MOD(A787,1000),[2]怪物武器挂载坐标辅助表!A:A,[2]怪物武器挂载坐标辅助表!F:F,"错误",0)),"")</f>
        <v>-642;-383;5000;0</v>
      </c>
      <c r="G787" s="1">
        <v>1</v>
      </c>
    </row>
    <row r="788" spans="1:7">
      <c r="A788" s="1" t="str">
        <f t="shared" si="39"/>
        <v>4021205</v>
      </c>
      <c r="B788" s="1" t="str">
        <f>CONCATENATE(_xlfn.XLOOKUP(D788,[1]怪物设计!$D$77:$D$136,[1]怪物设计!$U$77:$U$136),"-",E788)</f>
        <v>鹦鹉2-205</v>
      </c>
      <c r="D788" s="1">
        <f t="shared" si="40"/>
        <v>4021</v>
      </c>
      <c r="E788" s="1">
        <v>205</v>
      </c>
      <c r="F788" s="17" t="str">
        <f>IF(E788&gt;0,CONCATENATE(_xlfn.XLOOKUP(MOD(A788,1000),[2]怪物武器挂载坐标辅助表!A:A,[2]怪物武器挂载坐标辅助表!C:C,"错误",0)+_xlfn.XLOOKUP(ROUNDDOWN(A788/1000,0),[2]怪物武器挂载坐标辅助表!V:V,[2]怪物武器挂载坐标辅助表!Y:Y,"错误",0),";",_xlfn.XLOOKUP(MOD(A788,1000),[2]怪物武器挂载坐标辅助表!A:A,[2]怪物武器挂载坐标辅助表!D:D,"错误",0)+_xlfn.XLOOKUP(ROUNDDOWN(A788/1000,0),[2]怪物武器挂载坐标辅助表!V:V,[2]怪物武器挂载坐标辅助表!Z:Z,"错误",0),";",_xlfn.XLOOKUP(MOD(A788,1000),[2]怪物武器挂载坐标辅助表!A:A,[2]怪物武器挂载坐标辅助表!E:E,"错误",0),";",_xlfn.XLOOKUP(MOD(A788,1000),[2]怪物武器挂载坐标辅助表!A:A,[2]怪物武器挂载坐标辅助表!F:F,"错误",0)),"")</f>
        <v>-646;-128;10000;-10</v>
      </c>
      <c r="G788" s="1">
        <v>1</v>
      </c>
    </row>
    <row r="789" spans="1:7">
      <c r="A789" s="1" t="str">
        <f t="shared" si="39"/>
        <v>4021206</v>
      </c>
      <c r="B789" s="1" t="str">
        <f>CONCATENATE(_xlfn.XLOOKUP(D789,[1]怪物设计!$D$77:$D$136,[1]怪物设计!$U$77:$U$136),"-",E789)</f>
        <v>鹦鹉2-206</v>
      </c>
      <c r="D789" s="1">
        <f t="shared" si="40"/>
        <v>4021</v>
      </c>
      <c r="E789" s="1">
        <v>206</v>
      </c>
      <c r="F789" s="17" t="str">
        <f>IF(E789&gt;0,CONCATENATE(_xlfn.XLOOKUP(MOD(A789,1000),[2]怪物武器挂载坐标辅助表!A:A,[2]怪物武器挂载坐标辅助表!C:C,"错误",0)+_xlfn.XLOOKUP(ROUNDDOWN(A789/1000,0),[2]怪物武器挂载坐标辅助表!V:V,[2]怪物武器挂载坐标辅助表!Y:Y,"错误",0),";",_xlfn.XLOOKUP(MOD(A789,1000),[2]怪物武器挂载坐标辅助表!A:A,[2]怪物武器挂载坐标辅助表!D:D,"错误",0)+_xlfn.XLOOKUP(ROUNDDOWN(A789/1000,0),[2]怪物武器挂载坐标辅助表!V:V,[2]怪物武器挂载坐标辅助表!Z:Z,"错误",0),";",_xlfn.XLOOKUP(MOD(A789,1000),[2]怪物武器挂载坐标辅助表!A:A,[2]怪物武器挂载坐标辅助表!E:E,"错误",0),";",_xlfn.XLOOKUP(MOD(A789,1000),[2]怪物武器挂载坐标辅助表!A:A,[2]怪物武器挂载坐标辅助表!F:F,"错误",0)),"")</f>
        <v>-743;-314;7000;150</v>
      </c>
      <c r="G789" s="1">
        <v>1</v>
      </c>
    </row>
    <row r="790" spans="1:7">
      <c r="A790" s="1" t="str">
        <f t="shared" si="39"/>
        <v>4021207</v>
      </c>
      <c r="B790" s="1" t="str">
        <f>CONCATENATE(_xlfn.XLOOKUP(D790,[1]怪物设计!$D$77:$D$136,[1]怪物设计!$U$77:$U$136),"-",E790)</f>
        <v>鹦鹉2-207</v>
      </c>
      <c r="D790" s="1">
        <f t="shared" si="40"/>
        <v>4021</v>
      </c>
      <c r="E790" s="1">
        <v>207</v>
      </c>
      <c r="F790" s="17" t="str">
        <f>IF(E790&gt;0,CONCATENATE(_xlfn.XLOOKUP(MOD(A790,1000),[2]怪物武器挂载坐标辅助表!A:A,[2]怪物武器挂载坐标辅助表!C:C,"错误",0)+_xlfn.XLOOKUP(ROUNDDOWN(A790/1000,0),[2]怪物武器挂载坐标辅助表!V:V,[2]怪物武器挂载坐标辅助表!Y:Y,"错误",0),";",_xlfn.XLOOKUP(MOD(A790,1000),[2]怪物武器挂载坐标辅助表!A:A,[2]怪物武器挂载坐标辅助表!D:D,"错误",0)+_xlfn.XLOOKUP(ROUNDDOWN(A790/1000,0),[2]怪物武器挂载坐标辅助表!V:V,[2]怪物武器挂载坐标辅助表!Z:Z,"错误",0),";",_xlfn.XLOOKUP(MOD(A790,1000),[2]怪物武器挂载坐标辅助表!A:A,[2]怪物武器挂载坐标辅助表!E:E,"错误",0),";",_xlfn.XLOOKUP(MOD(A790,1000),[2]怪物武器挂载坐标辅助表!A:A,[2]怪物武器挂载坐标辅助表!F:F,"错误",0)),"")</f>
        <v>-834;-281;10000;15</v>
      </c>
      <c r="G790" s="1">
        <v>1</v>
      </c>
    </row>
    <row r="791" spans="1:7">
      <c r="A791" s="1" t="str">
        <f t="shared" si="39"/>
        <v>4021301</v>
      </c>
      <c r="B791" s="1" t="str">
        <f>CONCATENATE(_xlfn.XLOOKUP(D791,[1]怪物设计!$D$77:$D$136,[1]怪物设计!$U$77:$U$136),"-",E791)</f>
        <v>鹦鹉2-301</v>
      </c>
      <c r="D791" s="1">
        <f t="shared" si="40"/>
        <v>4021</v>
      </c>
      <c r="E791" s="1">
        <v>301</v>
      </c>
      <c r="F791" s="17" t="str">
        <f>IF(E791&gt;0,CONCATENATE(_xlfn.XLOOKUP(MOD(A791,1000),[2]怪物武器挂载坐标辅助表!A:A,[2]怪物武器挂载坐标辅助表!C:C,"错误",0)+_xlfn.XLOOKUP(ROUNDDOWN(A791/1000,0),[2]怪物武器挂载坐标辅助表!V:V,[2]怪物武器挂载坐标辅助表!Y:Y,"错误",0),";",_xlfn.XLOOKUP(MOD(A791,1000),[2]怪物武器挂载坐标辅助表!A:A,[2]怪物武器挂载坐标辅助表!D:D,"错误",0)+_xlfn.XLOOKUP(ROUNDDOWN(A791/1000,0),[2]怪物武器挂载坐标辅助表!V:V,[2]怪物武器挂载坐标辅助表!Z:Z,"错误",0),";",_xlfn.XLOOKUP(MOD(A791,1000),[2]怪物武器挂载坐标辅助表!A:A,[2]怪物武器挂载坐标辅助表!E:E,"错误",0),";",_xlfn.XLOOKUP(MOD(A791,1000),[2]怪物武器挂载坐标辅助表!A:A,[2]怪物武器挂载坐标辅助表!F:F,"错误",0)),"")</f>
        <v>-716;-111;10000;0</v>
      </c>
      <c r="G791" s="1">
        <v>1</v>
      </c>
    </row>
    <row r="792" spans="1:7">
      <c r="A792" s="1" t="str">
        <f t="shared" si="39"/>
        <v>4021302</v>
      </c>
      <c r="B792" s="1" t="str">
        <f>CONCATENATE(_xlfn.XLOOKUP(D792,[1]怪物设计!$D$77:$D$136,[1]怪物设计!$U$77:$U$136),"-",E792)</f>
        <v>鹦鹉2-302</v>
      </c>
      <c r="D792" s="1">
        <f t="shared" si="40"/>
        <v>4021</v>
      </c>
      <c r="E792" s="1">
        <v>302</v>
      </c>
      <c r="F792" s="17" t="str">
        <f>IF(E792&gt;0,CONCATENATE(_xlfn.XLOOKUP(MOD(A792,1000),[2]怪物武器挂载坐标辅助表!A:A,[2]怪物武器挂载坐标辅助表!C:C,"错误",0)+_xlfn.XLOOKUP(ROUNDDOWN(A792/1000,0),[2]怪物武器挂载坐标辅助表!V:V,[2]怪物武器挂载坐标辅助表!Y:Y,"错误",0),";",_xlfn.XLOOKUP(MOD(A792,1000),[2]怪物武器挂载坐标辅助表!A:A,[2]怪物武器挂载坐标辅助表!D:D,"错误",0)+_xlfn.XLOOKUP(ROUNDDOWN(A792/1000,0),[2]怪物武器挂载坐标辅助表!V:V,[2]怪物武器挂载坐标辅助表!Z:Z,"错误",0),";",_xlfn.XLOOKUP(MOD(A792,1000),[2]怪物武器挂载坐标辅助表!A:A,[2]怪物武器挂载坐标辅助表!E:E,"错误",0),";",_xlfn.XLOOKUP(MOD(A792,1000),[2]怪物武器挂载坐标辅助表!A:A,[2]怪物武器挂载坐标辅助表!F:F,"错误",0)),"")</f>
        <v>-753;-195;9000;0</v>
      </c>
      <c r="G792" s="1">
        <v>1</v>
      </c>
    </row>
    <row r="793" spans="1:7">
      <c r="A793" s="1" t="str">
        <f t="shared" si="39"/>
        <v>4021303</v>
      </c>
      <c r="B793" s="1" t="str">
        <f>CONCATENATE(_xlfn.XLOOKUP(D793,[1]怪物设计!$D$77:$D$136,[1]怪物设计!$U$77:$U$136),"-",E793)</f>
        <v>鹦鹉2-303</v>
      </c>
      <c r="D793" s="1">
        <f t="shared" si="40"/>
        <v>4021</v>
      </c>
      <c r="E793" s="1">
        <v>303</v>
      </c>
      <c r="F793" s="17" t="str">
        <f>IF(E793&gt;0,CONCATENATE(_xlfn.XLOOKUP(MOD(A793,1000),[2]怪物武器挂载坐标辅助表!A:A,[2]怪物武器挂载坐标辅助表!C:C,"错误",0)+_xlfn.XLOOKUP(ROUNDDOWN(A793/1000,0),[2]怪物武器挂载坐标辅助表!V:V,[2]怪物武器挂载坐标辅助表!Y:Y,"错误",0),";",_xlfn.XLOOKUP(MOD(A793,1000),[2]怪物武器挂载坐标辅助表!A:A,[2]怪物武器挂载坐标辅助表!D:D,"错误",0)+_xlfn.XLOOKUP(ROUNDDOWN(A793/1000,0),[2]怪物武器挂载坐标辅助表!V:V,[2]怪物武器挂载坐标辅助表!Z:Z,"错误",0),";",_xlfn.XLOOKUP(MOD(A793,1000),[2]怪物武器挂载坐标辅助表!A:A,[2]怪物武器挂载坐标辅助表!E:E,"错误",0),";",_xlfn.XLOOKUP(MOD(A793,1000),[2]怪物武器挂载坐标辅助表!A:A,[2]怪物武器挂载坐标辅助表!F:F,"错误",0)),"")</f>
        <v>-687;-214;10000;0</v>
      </c>
      <c r="G793" s="1">
        <v>1</v>
      </c>
    </row>
    <row r="794" spans="1:7">
      <c r="A794" s="1" t="str">
        <f t="shared" si="39"/>
        <v>4021304</v>
      </c>
      <c r="B794" s="1" t="str">
        <f>CONCATENATE(_xlfn.XLOOKUP(D794,[1]怪物设计!$D$77:$D$136,[1]怪物设计!$U$77:$U$136),"-",E794)</f>
        <v>鹦鹉2-304</v>
      </c>
      <c r="D794" s="1">
        <f t="shared" si="40"/>
        <v>4021</v>
      </c>
      <c r="E794" s="1">
        <v>304</v>
      </c>
      <c r="F794" s="17" t="str">
        <f>IF(E794&gt;0,CONCATENATE(_xlfn.XLOOKUP(MOD(A794,1000),[2]怪物武器挂载坐标辅助表!A:A,[2]怪物武器挂载坐标辅助表!C:C,"错误",0)+_xlfn.XLOOKUP(ROUNDDOWN(A794/1000,0),[2]怪物武器挂载坐标辅助表!V:V,[2]怪物武器挂载坐标辅助表!Y:Y,"错误",0),";",_xlfn.XLOOKUP(MOD(A794,1000),[2]怪物武器挂载坐标辅助表!A:A,[2]怪物武器挂载坐标辅助表!D:D,"错误",0)+_xlfn.XLOOKUP(ROUNDDOWN(A794/1000,0),[2]怪物武器挂载坐标辅助表!V:V,[2]怪物武器挂载坐标辅助表!Z:Z,"错误",0),";",_xlfn.XLOOKUP(MOD(A794,1000),[2]怪物武器挂载坐标辅助表!A:A,[2]怪物武器挂载坐标辅助表!E:E,"错误",0),";",_xlfn.XLOOKUP(MOD(A794,1000),[2]怪物武器挂载坐标辅助表!A:A,[2]怪物武器挂载坐标辅助表!F:F,"错误",0)),"")</f>
        <v>-890;-243;10000;5</v>
      </c>
      <c r="G794" s="1">
        <v>1</v>
      </c>
    </row>
    <row r="795" spans="1:7">
      <c r="A795" s="1" t="str">
        <f t="shared" si="39"/>
        <v>4021305</v>
      </c>
      <c r="B795" s="1" t="str">
        <f>CONCATENATE(_xlfn.XLOOKUP(D795,[1]怪物设计!$D$77:$D$136,[1]怪物设计!$U$77:$U$136),"-",E795)</f>
        <v>鹦鹉2-305</v>
      </c>
      <c r="D795" s="1">
        <f t="shared" si="40"/>
        <v>4021</v>
      </c>
      <c r="E795" s="1">
        <v>305</v>
      </c>
      <c r="F795" s="17" t="str">
        <f>IF(E795&gt;0,CONCATENATE(_xlfn.XLOOKUP(MOD(A795,1000),[2]怪物武器挂载坐标辅助表!A:A,[2]怪物武器挂载坐标辅助表!C:C,"错误",0)+_xlfn.XLOOKUP(ROUNDDOWN(A795/1000,0),[2]怪物武器挂载坐标辅助表!V:V,[2]怪物武器挂载坐标辅助表!Y:Y,"错误",0),";",_xlfn.XLOOKUP(MOD(A795,1000),[2]怪物武器挂载坐标辅助表!A:A,[2]怪物武器挂载坐标辅助表!D:D,"错误",0)+_xlfn.XLOOKUP(ROUNDDOWN(A795/1000,0),[2]怪物武器挂载坐标辅助表!V:V,[2]怪物武器挂载坐标辅助表!Z:Z,"错误",0),";",_xlfn.XLOOKUP(MOD(A795,1000),[2]怪物武器挂载坐标辅助表!A:A,[2]怪物武器挂载坐标辅助表!E:E,"错误",0),";",_xlfn.XLOOKUP(MOD(A795,1000),[2]怪物武器挂载坐标辅助表!A:A,[2]怪物武器挂载坐标辅助表!F:F,"错误",0)),"")</f>
        <v>-843;-385;9000;-25</v>
      </c>
      <c r="G795" s="1">
        <v>1</v>
      </c>
    </row>
    <row r="796" spans="1:7">
      <c r="A796" s="1" t="str">
        <f t="shared" si="39"/>
        <v>4021401</v>
      </c>
      <c r="B796" s="1" t="str">
        <f>CONCATENATE(_xlfn.XLOOKUP(D796,[1]怪物设计!$D$77:$D$136,[1]怪物设计!$U$77:$U$136),"-",E796)</f>
        <v>鹦鹉2-401</v>
      </c>
      <c r="D796" s="1">
        <f t="shared" si="40"/>
        <v>4021</v>
      </c>
      <c r="E796" s="1">
        <v>401</v>
      </c>
      <c r="F796" s="17" t="str">
        <f>IF(E796&gt;0,CONCATENATE(_xlfn.XLOOKUP(MOD(A796,1000),[2]怪物武器挂载坐标辅助表!A:A,[2]怪物武器挂载坐标辅助表!C:C,"错误",0)+_xlfn.XLOOKUP(ROUNDDOWN(A796/1000,0),[2]怪物武器挂载坐标辅助表!V:V,[2]怪物武器挂载坐标辅助表!Y:Y,"错误",0),";",_xlfn.XLOOKUP(MOD(A796,1000),[2]怪物武器挂载坐标辅助表!A:A,[2]怪物武器挂载坐标辅助表!D:D,"错误",0)+_xlfn.XLOOKUP(ROUNDDOWN(A796/1000,0),[2]怪物武器挂载坐标辅助表!V:V,[2]怪物武器挂载坐标辅助表!Z:Z,"错误",0),";",_xlfn.XLOOKUP(MOD(A796,1000),[2]怪物武器挂载坐标辅助表!A:A,[2]怪物武器挂载坐标辅助表!E:E,"错误",0),";",_xlfn.XLOOKUP(MOD(A796,1000),[2]怪物武器挂载坐标辅助表!A:A,[2]怪物武器挂载坐标辅助表!F:F,"错误",0)),"")</f>
        <v>-714;-367;10000;0</v>
      </c>
      <c r="G796" s="1">
        <v>1</v>
      </c>
    </row>
    <row r="797" spans="1:7">
      <c r="A797" s="1" t="str">
        <f t="shared" si="39"/>
        <v>4021402</v>
      </c>
      <c r="B797" s="1" t="str">
        <f>CONCATENATE(_xlfn.XLOOKUP(D797,[1]怪物设计!$D$77:$D$136,[1]怪物设计!$U$77:$U$136),"-",E797)</f>
        <v>鹦鹉2-402</v>
      </c>
      <c r="D797" s="1">
        <f t="shared" si="40"/>
        <v>4021</v>
      </c>
      <c r="E797" s="1">
        <v>402</v>
      </c>
      <c r="F797" s="17" t="str">
        <f>IF(E797&gt;0,CONCATENATE(_xlfn.XLOOKUP(MOD(A797,1000),[2]怪物武器挂载坐标辅助表!A:A,[2]怪物武器挂载坐标辅助表!C:C,"错误",0)+_xlfn.XLOOKUP(ROUNDDOWN(A797/1000,0),[2]怪物武器挂载坐标辅助表!V:V,[2]怪物武器挂载坐标辅助表!Y:Y,"错误",0),";",_xlfn.XLOOKUP(MOD(A797,1000),[2]怪物武器挂载坐标辅助表!A:A,[2]怪物武器挂载坐标辅助表!D:D,"错误",0)+_xlfn.XLOOKUP(ROUNDDOWN(A797/1000,0),[2]怪物武器挂载坐标辅助表!V:V,[2]怪物武器挂载坐标辅助表!Z:Z,"错误",0),";",_xlfn.XLOOKUP(MOD(A797,1000),[2]怪物武器挂载坐标辅助表!A:A,[2]怪物武器挂载坐标辅助表!E:E,"错误",0),";",_xlfn.XLOOKUP(MOD(A797,1000),[2]怪物武器挂载坐标辅助表!A:A,[2]怪物武器挂载坐标辅助表!F:F,"错误",0)),"")</f>
        <v>-720;-361;10000;0</v>
      </c>
      <c r="G797" s="1">
        <v>1</v>
      </c>
    </row>
    <row r="798" spans="1:7">
      <c r="A798" s="1" t="str">
        <f t="shared" si="39"/>
        <v>4021403</v>
      </c>
      <c r="B798" s="1" t="str">
        <f>CONCATENATE(_xlfn.XLOOKUP(D798,[1]怪物设计!$D$77:$D$136,[1]怪物设计!$U$77:$U$136),"-",E798)</f>
        <v>鹦鹉2-403</v>
      </c>
      <c r="D798" s="1">
        <f t="shared" si="40"/>
        <v>4021</v>
      </c>
      <c r="E798" s="1">
        <v>403</v>
      </c>
      <c r="F798" s="17" t="str">
        <f>IF(E798&gt;0,CONCATENATE(_xlfn.XLOOKUP(MOD(A798,1000),[2]怪物武器挂载坐标辅助表!A:A,[2]怪物武器挂载坐标辅助表!C:C,"错误",0)+_xlfn.XLOOKUP(ROUNDDOWN(A798/1000,0),[2]怪物武器挂载坐标辅助表!V:V,[2]怪物武器挂载坐标辅助表!Y:Y,"错误",0),";",_xlfn.XLOOKUP(MOD(A798,1000),[2]怪物武器挂载坐标辅助表!A:A,[2]怪物武器挂载坐标辅助表!D:D,"错误",0)+_xlfn.XLOOKUP(ROUNDDOWN(A798/1000,0),[2]怪物武器挂载坐标辅助表!V:V,[2]怪物武器挂载坐标辅助表!Z:Z,"错误",0),";",_xlfn.XLOOKUP(MOD(A798,1000),[2]怪物武器挂载坐标辅助表!A:A,[2]怪物武器挂载坐标辅助表!E:E,"错误",0),";",_xlfn.XLOOKUP(MOD(A798,1000),[2]怪物武器挂载坐标辅助表!A:A,[2]怪物武器挂载坐标辅助表!F:F,"错误",0)),"")</f>
        <v>-730;-354;10000;0</v>
      </c>
      <c r="G798" s="1">
        <v>1</v>
      </c>
    </row>
    <row r="799" spans="1:7">
      <c r="A799" s="1" t="str">
        <f t="shared" si="39"/>
        <v>4021404</v>
      </c>
      <c r="B799" s="1" t="str">
        <f>CONCATENATE(_xlfn.XLOOKUP(D799,[1]怪物设计!$D$77:$D$136,[1]怪物设计!$U$77:$U$136),"-",E799)</f>
        <v>鹦鹉2-404</v>
      </c>
      <c r="D799" s="1">
        <f t="shared" si="40"/>
        <v>4021</v>
      </c>
      <c r="E799" s="1">
        <v>404</v>
      </c>
      <c r="F799" s="17" t="str">
        <f>IF(E799&gt;0,CONCATENATE(_xlfn.XLOOKUP(MOD(A799,1000),[2]怪物武器挂载坐标辅助表!A:A,[2]怪物武器挂载坐标辅助表!C:C,"错误",0)+_xlfn.XLOOKUP(ROUNDDOWN(A799/1000,0),[2]怪物武器挂载坐标辅助表!V:V,[2]怪物武器挂载坐标辅助表!Y:Y,"错误",0),";",_xlfn.XLOOKUP(MOD(A799,1000),[2]怪物武器挂载坐标辅助表!A:A,[2]怪物武器挂载坐标辅助表!D:D,"错误",0)+_xlfn.XLOOKUP(ROUNDDOWN(A799/1000,0),[2]怪物武器挂载坐标辅助表!V:V,[2]怪物武器挂载坐标辅助表!Z:Z,"错误",0),";",_xlfn.XLOOKUP(MOD(A799,1000),[2]怪物武器挂载坐标辅助表!A:A,[2]怪物武器挂载坐标辅助表!E:E,"错误",0),";",_xlfn.XLOOKUP(MOD(A799,1000),[2]怪物武器挂载坐标辅助表!A:A,[2]怪物武器挂载坐标辅助表!F:F,"错误",0)),"")</f>
        <v>-940;-354;10000;0</v>
      </c>
      <c r="G799" s="1">
        <v>1</v>
      </c>
    </row>
    <row r="800" spans="1:7">
      <c r="A800" s="1" t="str">
        <f t="shared" si="39"/>
        <v>4021405</v>
      </c>
      <c r="B800" s="1" t="str">
        <f>CONCATENATE(_xlfn.XLOOKUP(D800,[1]怪物设计!$D$77:$D$136,[1]怪物设计!$U$77:$U$136),"-",E800)</f>
        <v>鹦鹉2-405</v>
      </c>
      <c r="D800" s="1">
        <f t="shared" si="40"/>
        <v>4021</v>
      </c>
      <c r="E800" s="1">
        <v>405</v>
      </c>
      <c r="F800" s="17" t="str">
        <f>IF(E800&gt;0,CONCATENATE(_xlfn.XLOOKUP(MOD(A800,1000),[2]怪物武器挂载坐标辅助表!A:A,[2]怪物武器挂载坐标辅助表!C:C,"错误",0)+_xlfn.XLOOKUP(ROUNDDOWN(A800/1000,0),[2]怪物武器挂载坐标辅助表!V:V,[2]怪物武器挂载坐标辅助表!Y:Y,"错误",0),";",_xlfn.XLOOKUP(MOD(A800,1000),[2]怪物武器挂载坐标辅助表!A:A,[2]怪物武器挂载坐标辅助表!D:D,"错误",0)+_xlfn.XLOOKUP(ROUNDDOWN(A800/1000,0),[2]怪物武器挂载坐标辅助表!V:V,[2]怪物武器挂载坐标辅助表!Z:Z,"错误",0),";",_xlfn.XLOOKUP(MOD(A800,1000),[2]怪物武器挂载坐标辅助表!A:A,[2]怪物武器挂载坐标辅助表!E:E,"错误",0),";",_xlfn.XLOOKUP(MOD(A800,1000),[2]怪物武器挂载坐标辅助表!A:A,[2]怪物武器挂载坐标辅助表!F:F,"错误",0)),"")</f>
        <v>-747;-356;10000;0</v>
      </c>
      <c r="G800" s="1">
        <v>1</v>
      </c>
    </row>
    <row r="801" spans="1:7">
      <c r="A801" s="1" t="str">
        <f t="shared" si="39"/>
        <v>4021406</v>
      </c>
      <c r="B801" s="1" t="str">
        <f>CONCATENATE(_xlfn.XLOOKUP(D801,[1]怪物设计!$D$77:$D$136,[1]怪物设计!$U$77:$U$136),"-",E801)</f>
        <v>鹦鹉2-406</v>
      </c>
      <c r="D801" s="1">
        <f t="shared" si="40"/>
        <v>4021</v>
      </c>
      <c r="E801" s="1">
        <v>406</v>
      </c>
      <c r="F801" s="17" t="str">
        <f>IF(E801&gt;0,CONCATENATE(_xlfn.XLOOKUP(MOD(A801,1000),[2]怪物武器挂载坐标辅助表!A:A,[2]怪物武器挂载坐标辅助表!C:C,"错误",0)+_xlfn.XLOOKUP(ROUNDDOWN(A801/1000,0),[2]怪物武器挂载坐标辅助表!V:V,[2]怪物武器挂载坐标辅助表!Y:Y,"错误",0),";",_xlfn.XLOOKUP(MOD(A801,1000),[2]怪物武器挂载坐标辅助表!A:A,[2]怪物武器挂载坐标辅助表!D:D,"错误",0)+_xlfn.XLOOKUP(ROUNDDOWN(A801/1000,0),[2]怪物武器挂载坐标辅助表!V:V,[2]怪物武器挂载坐标辅助表!Z:Z,"错误",0),";",_xlfn.XLOOKUP(MOD(A801,1000),[2]怪物武器挂载坐标辅助表!A:A,[2]怪物武器挂载坐标辅助表!E:E,"错误",0),";",_xlfn.XLOOKUP(MOD(A801,1000),[2]怪物武器挂载坐标辅助表!A:A,[2]怪物武器挂载坐标辅助表!F:F,"错误",0)),"")</f>
        <v>-804;-344;8000;30</v>
      </c>
      <c r="G801" s="1">
        <v>1</v>
      </c>
    </row>
    <row r="802" spans="1:7">
      <c r="A802" s="1" t="str">
        <f t="shared" si="39"/>
        <v>4021407</v>
      </c>
      <c r="B802" s="1" t="str">
        <f>CONCATENATE(_xlfn.XLOOKUP(D802,[1]怪物设计!$D$77:$D$136,[1]怪物设计!$U$77:$U$136),"-",E802)</f>
        <v>鹦鹉2-407</v>
      </c>
      <c r="D802" s="1">
        <f t="shared" si="40"/>
        <v>4021</v>
      </c>
      <c r="E802" s="1">
        <v>407</v>
      </c>
      <c r="F802" s="17" t="str">
        <f>IF(E802&gt;0,CONCATENATE(_xlfn.XLOOKUP(MOD(A802,1000),[2]怪物武器挂载坐标辅助表!A:A,[2]怪物武器挂载坐标辅助表!C:C,"错误",0)+_xlfn.XLOOKUP(ROUNDDOWN(A802/1000,0),[2]怪物武器挂载坐标辅助表!V:V,[2]怪物武器挂载坐标辅助表!Y:Y,"错误",0),";",_xlfn.XLOOKUP(MOD(A802,1000),[2]怪物武器挂载坐标辅助表!A:A,[2]怪物武器挂载坐标辅助表!D:D,"错误",0)+_xlfn.XLOOKUP(ROUNDDOWN(A802/1000,0),[2]怪物武器挂载坐标辅助表!V:V,[2]怪物武器挂载坐标辅助表!Z:Z,"错误",0),";",_xlfn.XLOOKUP(MOD(A802,1000),[2]怪物武器挂载坐标辅助表!A:A,[2]怪物武器挂载坐标辅助表!E:E,"错误",0),";",_xlfn.XLOOKUP(MOD(A802,1000),[2]怪物武器挂载坐标辅助表!A:A,[2]怪物武器挂载坐标辅助表!F:F,"错误",0)),"")</f>
        <v>-708;-304;10000;-5</v>
      </c>
      <c r="G802" s="1">
        <v>1</v>
      </c>
    </row>
    <row r="803" spans="1:7">
      <c r="A803" s="1" t="str">
        <f t="shared" si="39"/>
        <v>4021408</v>
      </c>
      <c r="B803" s="1" t="str">
        <f>CONCATENATE(_xlfn.XLOOKUP(D803,[1]怪物设计!$D$77:$D$136,[1]怪物设计!$U$77:$U$136),"-",E803)</f>
        <v>鹦鹉2-408</v>
      </c>
      <c r="D803" s="1">
        <f t="shared" si="40"/>
        <v>4021</v>
      </c>
      <c r="E803" s="1">
        <v>408</v>
      </c>
      <c r="F803" s="17" t="str">
        <f>IF(E803&gt;0,CONCATENATE(_xlfn.XLOOKUP(MOD(A803,1000),[2]怪物武器挂载坐标辅助表!A:A,[2]怪物武器挂载坐标辅助表!C:C,"错误",0)+_xlfn.XLOOKUP(ROUNDDOWN(A803/1000,0),[2]怪物武器挂载坐标辅助表!V:V,[2]怪物武器挂载坐标辅助表!Y:Y,"错误",0),";",_xlfn.XLOOKUP(MOD(A803,1000),[2]怪物武器挂载坐标辅助表!A:A,[2]怪物武器挂载坐标辅助表!D:D,"错误",0)+_xlfn.XLOOKUP(ROUNDDOWN(A803/1000,0),[2]怪物武器挂载坐标辅助表!V:V,[2]怪物武器挂载坐标辅助表!Z:Z,"错误",0),";",_xlfn.XLOOKUP(MOD(A803,1000),[2]怪物武器挂载坐标辅助表!A:A,[2]怪物武器挂载坐标辅助表!E:E,"错误",0),";",_xlfn.XLOOKUP(MOD(A803,1000),[2]怪物武器挂载坐标辅助表!A:A,[2]怪物武器挂载坐标辅助表!F:F,"错误",0)),"")</f>
        <v>-615;-427;11000;-15</v>
      </c>
      <c r="G803" s="1">
        <v>1</v>
      </c>
    </row>
    <row r="804" spans="1:7">
      <c r="A804" s="1" t="str">
        <f t="shared" si="39"/>
        <v>4021409</v>
      </c>
      <c r="B804" s="1" t="str">
        <f>CONCATENATE(_xlfn.XLOOKUP(D804,[1]怪物设计!$D$77:$D$136,[1]怪物设计!$U$77:$U$136),"-",E804)</f>
        <v>鹦鹉2-409</v>
      </c>
      <c r="D804" s="1">
        <f t="shared" si="40"/>
        <v>4021</v>
      </c>
      <c r="E804" s="1">
        <v>409</v>
      </c>
      <c r="F804" s="17" t="str">
        <f>IF(E804&gt;0,CONCATENATE(_xlfn.XLOOKUP(MOD(A804,1000),[2]怪物武器挂载坐标辅助表!A:A,[2]怪物武器挂载坐标辅助表!C:C,"错误",0)+_xlfn.XLOOKUP(ROUNDDOWN(A804/1000,0),[2]怪物武器挂载坐标辅助表!V:V,[2]怪物武器挂载坐标辅助表!Y:Y,"错误",0),";",_xlfn.XLOOKUP(MOD(A804,1000),[2]怪物武器挂载坐标辅助表!A:A,[2]怪物武器挂载坐标辅助表!D:D,"错误",0)+_xlfn.XLOOKUP(ROUNDDOWN(A804/1000,0),[2]怪物武器挂载坐标辅助表!V:V,[2]怪物武器挂载坐标辅助表!Z:Z,"错误",0),";",_xlfn.XLOOKUP(MOD(A804,1000),[2]怪物武器挂载坐标辅助表!A:A,[2]怪物武器挂载坐标辅助表!E:E,"错误",0),";",_xlfn.XLOOKUP(MOD(A804,1000),[2]怪物武器挂载坐标辅助表!A:A,[2]怪物武器挂载坐标辅助表!F:F,"错误",0)),"")</f>
        <v>-819;-276;7500;-15</v>
      </c>
      <c r="G804" s="1">
        <v>1</v>
      </c>
    </row>
    <row r="805" spans="1:7">
      <c r="A805" s="1" t="str">
        <f t="shared" si="39"/>
        <v>4021501</v>
      </c>
      <c r="B805" s="1" t="str">
        <f>CONCATENATE(_xlfn.XLOOKUP(D805,[1]怪物设计!$D$77:$D$136,[1]怪物设计!$U$77:$U$136),"-",E805)</f>
        <v>鹦鹉2-501</v>
      </c>
      <c r="D805" s="1">
        <f t="shared" si="40"/>
        <v>4021</v>
      </c>
      <c r="E805" s="1">
        <v>501</v>
      </c>
      <c r="F805" s="17" t="str">
        <f>IF(E805&gt;0,CONCATENATE(_xlfn.XLOOKUP(MOD(A805,1000),[2]怪物武器挂载坐标辅助表!A:A,[2]怪物武器挂载坐标辅助表!C:C,"错误",0)+_xlfn.XLOOKUP(ROUNDDOWN(A805/1000,0),[2]怪物武器挂载坐标辅助表!V:V,[2]怪物武器挂载坐标辅助表!Y:Y,"错误",0),";",_xlfn.XLOOKUP(MOD(A805,1000),[2]怪物武器挂载坐标辅助表!A:A,[2]怪物武器挂载坐标辅助表!D:D,"错误",0)+_xlfn.XLOOKUP(ROUNDDOWN(A805/1000,0),[2]怪物武器挂载坐标辅助表!V:V,[2]怪物武器挂载坐标辅助表!Z:Z,"错误",0),";",_xlfn.XLOOKUP(MOD(A805,1000),[2]怪物武器挂载坐标辅助表!A:A,[2]怪物武器挂载坐标辅助表!E:E,"错误",0),";",_xlfn.XLOOKUP(MOD(A805,1000),[2]怪物武器挂载坐标辅助表!A:A,[2]怪物武器挂载坐标辅助表!F:F,"错误",0)),"")</f>
        <v>-794;-159;11000;45</v>
      </c>
      <c r="G805" s="1">
        <v>1</v>
      </c>
    </row>
    <row r="806" spans="1:7">
      <c r="A806" s="1" t="str">
        <f t="shared" si="39"/>
        <v>4021502</v>
      </c>
      <c r="B806" s="1" t="str">
        <f>CONCATENATE(_xlfn.XLOOKUP(D806,[1]怪物设计!$D$77:$D$136,[1]怪物设计!$U$77:$U$136),"-",E806)</f>
        <v>鹦鹉2-502</v>
      </c>
      <c r="D806" s="1">
        <f t="shared" si="40"/>
        <v>4021</v>
      </c>
      <c r="E806" s="1">
        <v>502</v>
      </c>
      <c r="F806" s="17" t="str">
        <f>IF(E806&gt;0,CONCATENATE(_xlfn.XLOOKUP(MOD(A806,1000),[2]怪物武器挂载坐标辅助表!A:A,[2]怪物武器挂载坐标辅助表!C:C,"错误",0)+_xlfn.XLOOKUP(ROUNDDOWN(A806/1000,0),[2]怪物武器挂载坐标辅助表!V:V,[2]怪物武器挂载坐标辅助表!Y:Y,"错误",0),";",_xlfn.XLOOKUP(MOD(A806,1000),[2]怪物武器挂载坐标辅助表!A:A,[2]怪物武器挂载坐标辅助表!D:D,"错误",0)+_xlfn.XLOOKUP(ROUNDDOWN(A806/1000,0),[2]怪物武器挂载坐标辅助表!V:V,[2]怪物武器挂载坐标辅助表!Z:Z,"错误",0),";",_xlfn.XLOOKUP(MOD(A806,1000),[2]怪物武器挂载坐标辅助表!A:A,[2]怪物武器挂载坐标辅助表!E:E,"错误",0),";",_xlfn.XLOOKUP(MOD(A806,1000),[2]怪物武器挂载坐标辅助表!A:A,[2]怪物武器挂载坐标辅助表!F:F,"错误",0)),"")</f>
        <v>-814;-276;8500;0</v>
      </c>
      <c r="G806" s="1">
        <v>1</v>
      </c>
    </row>
    <row r="807" spans="1:7">
      <c r="A807" s="1" t="str">
        <f t="shared" si="39"/>
        <v>4021503</v>
      </c>
      <c r="B807" s="1" t="str">
        <f>CONCATENATE(_xlfn.XLOOKUP(D807,[1]怪物设计!$D$77:$D$136,[1]怪物设计!$U$77:$U$136),"-",E807)</f>
        <v>鹦鹉2-503</v>
      </c>
      <c r="D807" s="1">
        <f t="shared" si="40"/>
        <v>4021</v>
      </c>
      <c r="E807" s="1">
        <v>503</v>
      </c>
      <c r="F807" s="17" t="str">
        <f>IF(E807&gt;0,CONCATENATE(_xlfn.XLOOKUP(MOD(A807,1000),[2]怪物武器挂载坐标辅助表!A:A,[2]怪物武器挂载坐标辅助表!C:C,"错误",0)+_xlfn.XLOOKUP(ROUNDDOWN(A807/1000,0),[2]怪物武器挂载坐标辅助表!V:V,[2]怪物武器挂载坐标辅助表!Y:Y,"错误",0),";",_xlfn.XLOOKUP(MOD(A807,1000),[2]怪物武器挂载坐标辅助表!A:A,[2]怪物武器挂载坐标辅助表!D:D,"错误",0)+_xlfn.XLOOKUP(ROUNDDOWN(A807/1000,0),[2]怪物武器挂载坐标辅助表!V:V,[2]怪物武器挂载坐标辅助表!Z:Z,"错误",0),";",_xlfn.XLOOKUP(MOD(A807,1000),[2]怪物武器挂载坐标辅助表!A:A,[2]怪物武器挂载坐标辅助表!E:E,"错误",0),";",_xlfn.XLOOKUP(MOD(A807,1000),[2]怪物武器挂载坐标辅助表!A:A,[2]怪物武器挂载坐标辅助表!F:F,"错误",0)),"")</f>
        <v>-886;-327;10000;-15</v>
      </c>
      <c r="G807" s="1">
        <v>1</v>
      </c>
    </row>
    <row r="808" spans="1:7">
      <c r="A808" s="1" t="str">
        <f t="shared" si="39"/>
        <v>4021504</v>
      </c>
      <c r="B808" s="1" t="str">
        <f>CONCATENATE(_xlfn.XLOOKUP(D808,[1]怪物设计!$D$77:$D$136,[1]怪物设计!$U$77:$U$136),"-",E808)</f>
        <v>鹦鹉2-504</v>
      </c>
      <c r="D808" s="1">
        <f t="shared" si="40"/>
        <v>4021</v>
      </c>
      <c r="E808" s="1">
        <v>504</v>
      </c>
      <c r="F808" s="17" t="str">
        <f>IF(E808&gt;0,CONCATENATE(_xlfn.XLOOKUP(MOD(A808,1000),[2]怪物武器挂载坐标辅助表!A:A,[2]怪物武器挂载坐标辅助表!C:C,"错误",0)+_xlfn.XLOOKUP(ROUNDDOWN(A808/1000,0),[2]怪物武器挂载坐标辅助表!V:V,[2]怪物武器挂载坐标辅助表!Y:Y,"错误",0),";",_xlfn.XLOOKUP(MOD(A808,1000),[2]怪物武器挂载坐标辅助表!A:A,[2]怪物武器挂载坐标辅助表!D:D,"错误",0)+_xlfn.XLOOKUP(ROUNDDOWN(A808/1000,0),[2]怪物武器挂载坐标辅助表!V:V,[2]怪物武器挂载坐标辅助表!Z:Z,"错误",0),";",_xlfn.XLOOKUP(MOD(A808,1000),[2]怪物武器挂载坐标辅助表!A:A,[2]怪物武器挂载坐标辅助表!E:E,"错误",0),";",_xlfn.XLOOKUP(MOD(A808,1000),[2]怪物武器挂载坐标辅助表!A:A,[2]怪物武器挂载坐标辅助表!F:F,"错误",0)),"")</f>
        <v>-778;-371;9000;-10</v>
      </c>
      <c r="G808" s="1">
        <v>1</v>
      </c>
    </row>
    <row r="809" spans="1:7">
      <c r="A809" s="1" t="str">
        <f t="shared" si="39"/>
        <v>4021505</v>
      </c>
      <c r="B809" s="1" t="str">
        <f>CONCATENATE(_xlfn.XLOOKUP(D809,[1]怪物设计!$D$77:$D$136,[1]怪物设计!$U$77:$U$136),"-",E809)</f>
        <v>鹦鹉2-505</v>
      </c>
      <c r="D809" s="1">
        <f t="shared" si="40"/>
        <v>4021</v>
      </c>
      <c r="E809" s="1">
        <v>505</v>
      </c>
      <c r="F809" s="17" t="str">
        <f>IF(E809&gt;0,CONCATENATE(_xlfn.XLOOKUP(MOD(A809,1000),[2]怪物武器挂载坐标辅助表!A:A,[2]怪物武器挂载坐标辅助表!C:C,"错误",0)+_xlfn.XLOOKUP(ROUNDDOWN(A809/1000,0),[2]怪物武器挂载坐标辅助表!V:V,[2]怪物武器挂载坐标辅助表!Y:Y,"错误",0),";",_xlfn.XLOOKUP(MOD(A809,1000),[2]怪物武器挂载坐标辅助表!A:A,[2]怪物武器挂载坐标辅助表!D:D,"错误",0)+_xlfn.XLOOKUP(ROUNDDOWN(A809/1000,0),[2]怪物武器挂载坐标辅助表!V:V,[2]怪物武器挂载坐标辅助表!Z:Z,"错误",0),";",_xlfn.XLOOKUP(MOD(A809,1000),[2]怪物武器挂载坐标辅助表!A:A,[2]怪物武器挂载坐标辅助表!E:E,"错误",0),";",_xlfn.XLOOKUP(MOD(A809,1000),[2]怪物武器挂载坐标辅助表!A:A,[2]怪物武器挂载坐标辅助表!F:F,"错误",0)),"")</f>
        <v>-885;-375;10000;-5</v>
      </c>
      <c r="G809" s="1">
        <v>1</v>
      </c>
    </row>
    <row r="810" spans="1:7">
      <c r="A810" s="1" t="str">
        <f t="shared" si="39"/>
        <v>4021506</v>
      </c>
      <c r="B810" s="1" t="str">
        <f>CONCATENATE(_xlfn.XLOOKUP(D810,[1]怪物设计!$D$77:$D$136,[1]怪物设计!$U$77:$U$136),"-",E810)</f>
        <v>鹦鹉2-506</v>
      </c>
      <c r="D810" s="1">
        <f t="shared" si="40"/>
        <v>4021</v>
      </c>
      <c r="E810" s="1">
        <v>506</v>
      </c>
      <c r="F810" s="17" t="str">
        <f>IF(E810&gt;0,CONCATENATE(_xlfn.XLOOKUP(MOD(A810,1000),[2]怪物武器挂载坐标辅助表!A:A,[2]怪物武器挂载坐标辅助表!C:C,"错误",0)+_xlfn.XLOOKUP(ROUNDDOWN(A810/1000,0),[2]怪物武器挂载坐标辅助表!V:V,[2]怪物武器挂载坐标辅助表!Y:Y,"错误",0),";",_xlfn.XLOOKUP(MOD(A810,1000),[2]怪物武器挂载坐标辅助表!A:A,[2]怪物武器挂载坐标辅助表!D:D,"错误",0)+_xlfn.XLOOKUP(ROUNDDOWN(A810/1000,0),[2]怪物武器挂载坐标辅助表!V:V,[2]怪物武器挂载坐标辅助表!Z:Z,"错误",0),";",_xlfn.XLOOKUP(MOD(A810,1000),[2]怪物武器挂载坐标辅助表!A:A,[2]怪物武器挂载坐标辅助表!E:E,"错误",0),";",_xlfn.XLOOKUP(MOD(A810,1000),[2]怪物武器挂载坐标辅助表!A:A,[2]怪物武器挂载坐标辅助表!F:F,"错误",0)),"")</f>
        <v>-619;-321;8000;0</v>
      </c>
      <c r="G810" s="1">
        <v>1</v>
      </c>
    </row>
    <row r="811" spans="1:7">
      <c r="A811" s="1" t="str">
        <f t="shared" si="39"/>
        <v>4021507</v>
      </c>
      <c r="B811" s="1" t="str">
        <f>CONCATENATE(_xlfn.XLOOKUP(D811,[1]怪物设计!$D$77:$D$136,[1]怪物设计!$U$77:$U$136),"-",E811)</f>
        <v>鹦鹉2-507</v>
      </c>
      <c r="D811" s="1">
        <f t="shared" si="40"/>
        <v>4021</v>
      </c>
      <c r="E811" s="1">
        <v>507</v>
      </c>
      <c r="F811" s="17" t="str">
        <f>IF(E811&gt;0,CONCATENATE(_xlfn.XLOOKUP(MOD(A811,1000),[2]怪物武器挂载坐标辅助表!A:A,[2]怪物武器挂载坐标辅助表!C:C,"错误",0)+_xlfn.XLOOKUP(ROUNDDOWN(A811/1000,0),[2]怪物武器挂载坐标辅助表!V:V,[2]怪物武器挂载坐标辅助表!Y:Y,"错误",0),";",_xlfn.XLOOKUP(MOD(A811,1000),[2]怪物武器挂载坐标辅助表!A:A,[2]怪物武器挂载坐标辅助表!D:D,"错误",0)+_xlfn.XLOOKUP(ROUNDDOWN(A811/1000,0),[2]怪物武器挂载坐标辅助表!V:V,[2]怪物武器挂载坐标辅助表!Z:Z,"错误",0),";",_xlfn.XLOOKUP(MOD(A811,1000),[2]怪物武器挂载坐标辅助表!A:A,[2]怪物武器挂载坐标辅助表!E:E,"错误",0),";",_xlfn.XLOOKUP(MOD(A811,1000),[2]怪物武器挂载坐标辅助表!A:A,[2]怪物武器挂载坐标辅助表!F:F,"错误",0)),"")</f>
        <v>-719;-340;10000;5</v>
      </c>
      <c r="G811" s="1">
        <v>1</v>
      </c>
    </row>
    <row r="812" spans="1:7">
      <c r="A812" s="1" t="str">
        <f t="shared" ref="A812:A875" si="41">CONCATENATE(D812,E812)</f>
        <v>4033101</v>
      </c>
      <c r="B812" s="1" t="str">
        <f>CONCATENATE(_xlfn.XLOOKUP(D812,[1]怪物设计!$D$77:$D$136,[1]怪物设计!$U$77:$U$136),"-",E812)</f>
        <v>鹦鹉3-101</v>
      </c>
      <c r="D812" s="1">
        <v>4033</v>
      </c>
      <c r="E812" s="1">
        <v>101</v>
      </c>
      <c r="F812" s="17" t="str">
        <f>IF(E812&gt;0,CONCATENATE(_xlfn.XLOOKUP(MOD(A812,1000),[2]怪物武器挂载坐标辅助表!A:A,[2]怪物武器挂载坐标辅助表!C:C,"错误",0)+_xlfn.XLOOKUP(ROUNDDOWN(A812/1000,0),[2]怪物武器挂载坐标辅助表!V:V,[2]怪物武器挂载坐标辅助表!Y:Y,"错误",0),";",_xlfn.XLOOKUP(MOD(A812,1000),[2]怪物武器挂载坐标辅助表!A:A,[2]怪物武器挂载坐标辅助表!D:D,"错误",0)+_xlfn.XLOOKUP(ROUNDDOWN(A812/1000,0),[2]怪物武器挂载坐标辅助表!V:V,[2]怪物武器挂载坐标辅助表!Z:Z,"错误",0),";",_xlfn.XLOOKUP(MOD(A812,1000),[2]怪物武器挂载坐标辅助表!A:A,[2]怪物武器挂载坐标辅助表!E:E,"错误",0),";",_xlfn.XLOOKUP(MOD(A812,1000),[2]怪物武器挂载坐标辅助表!A:A,[2]怪物武器挂载坐标辅助表!F:F,"错误",0)),"")</f>
        <v>-807;-233;11000;0</v>
      </c>
      <c r="G812" s="1">
        <v>1</v>
      </c>
    </row>
    <row r="813" spans="1:7">
      <c r="A813" s="1" t="str">
        <f t="shared" si="41"/>
        <v>4033102</v>
      </c>
      <c r="B813" s="1" t="str">
        <f>CONCATENATE(_xlfn.XLOOKUP(D813,[1]怪物设计!$D$77:$D$136,[1]怪物设计!$U$77:$U$136),"-",E813)</f>
        <v>鹦鹉3-102</v>
      </c>
      <c r="D813" s="1">
        <f t="shared" ref="D813:D845" si="42">D812</f>
        <v>4033</v>
      </c>
      <c r="E813" s="1">
        <v>102</v>
      </c>
      <c r="F813" s="17" t="str">
        <f>IF(E813&gt;0,CONCATENATE(_xlfn.XLOOKUP(MOD(A813,1000),[2]怪物武器挂载坐标辅助表!A:A,[2]怪物武器挂载坐标辅助表!C:C,"错误",0)+_xlfn.XLOOKUP(ROUNDDOWN(A813/1000,0),[2]怪物武器挂载坐标辅助表!V:V,[2]怪物武器挂载坐标辅助表!Y:Y,"错误",0),";",_xlfn.XLOOKUP(MOD(A813,1000),[2]怪物武器挂载坐标辅助表!A:A,[2]怪物武器挂载坐标辅助表!D:D,"错误",0)+_xlfn.XLOOKUP(ROUNDDOWN(A813/1000,0),[2]怪物武器挂载坐标辅助表!V:V,[2]怪物武器挂载坐标辅助表!Z:Z,"错误",0),";",_xlfn.XLOOKUP(MOD(A813,1000),[2]怪物武器挂载坐标辅助表!A:A,[2]怪物武器挂载坐标辅助表!E:E,"错误",0),";",_xlfn.XLOOKUP(MOD(A813,1000),[2]怪物武器挂载坐标辅助表!A:A,[2]怪物武器挂载坐标辅助表!F:F,"错误",0)),"")</f>
        <v>-670;-248;11000;-10</v>
      </c>
      <c r="G813" s="1">
        <v>1</v>
      </c>
    </row>
    <row r="814" spans="1:7">
      <c r="A814" s="1" t="str">
        <f t="shared" si="41"/>
        <v>4033103</v>
      </c>
      <c r="B814" s="1" t="str">
        <f>CONCATENATE(_xlfn.XLOOKUP(D814,[1]怪物设计!$D$77:$D$136,[1]怪物设计!$U$77:$U$136),"-",E814)</f>
        <v>鹦鹉3-103</v>
      </c>
      <c r="D814" s="1">
        <f t="shared" si="42"/>
        <v>4033</v>
      </c>
      <c r="E814" s="1">
        <v>103</v>
      </c>
      <c r="F814" s="17" t="str">
        <f>IF(E814&gt;0,CONCATENATE(_xlfn.XLOOKUP(MOD(A814,1000),[2]怪物武器挂载坐标辅助表!A:A,[2]怪物武器挂载坐标辅助表!C:C,"错误",0)+_xlfn.XLOOKUP(ROUNDDOWN(A814/1000,0),[2]怪物武器挂载坐标辅助表!V:V,[2]怪物武器挂载坐标辅助表!Y:Y,"错误",0),";",_xlfn.XLOOKUP(MOD(A814,1000),[2]怪物武器挂载坐标辅助表!A:A,[2]怪物武器挂载坐标辅助表!D:D,"错误",0)+_xlfn.XLOOKUP(ROUNDDOWN(A814/1000,0),[2]怪物武器挂载坐标辅助表!V:V,[2]怪物武器挂载坐标辅助表!Z:Z,"错误",0),";",_xlfn.XLOOKUP(MOD(A814,1000),[2]怪物武器挂载坐标辅助表!A:A,[2]怪物武器挂载坐标辅助表!E:E,"错误",0),";",_xlfn.XLOOKUP(MOD(A814,1000),[2]怪物武器挂载坐标辅助表!A:A,[2]怪物武器挂载坐标辅助表!F:F,"错误",0)),"")</f>
        <v>-867;-335;10000;-10</v>
      </c>
      <c r="G814" s="1">
        <v>1</v>
      </c>
    </row>
    <row r="815" spans="1:7">
      <c r="A815" s="1" t="str">
        <f t="shared" si="41"/>
        <v>4033104</v>
      </c>
      <c r="B815" s="1" t="str">
        <f>CONCATENATE(_xlfn.XLOOKUP(D815,[1]怪物设计!$D$77:$D$136,[1]怪物设计!$U$77:$U$136),"-",E815)</f>
        <v>鹦鹉3-104</v>
      </c>
      <c r="D815" s="1">
        <f t="shared" si="42"/>
        <v>4033</v>
      </c>
      <c r="E815" s="1">
        <v>104</v>
      </c>
      <c r="F815" s="17" t="str">
        <f>IF(E815&gt;0,CONCATENATE(_xlfn.XLOOKUP(MOD(A815,1000),[2]怪物武器挂载坐标辅助表!A:A,[2]怪物武器挂载坐标辅助表!C:C,"错误",0)+_xlfn.XLOOKUP(ROUNDDOWN(A815/1000,0),[2]怪物武器挂载坐标辅助表!V:V,[2]怪物武器挂载坐标辅助表!Y:Y,"错误",0),";",_xlfn.XLOOKUP(MOD(A815,1000),[2]怪物武器挂载坐标辅助表!A:A,[2]怪物武器挂载坐标辅助表!D:D,"错误",0)+_xlfn.XLOOKUP(ROUNDDOWN(A815/1000,0),[2]怪物武器挂载坐标辅助表!V:V,[2]怪物武器挂载坐标辅助表!Z:Z,"错误",0),";",_xlfn.XLOOKUP(MOD(A815,1000),[2]怪物武器挂载坐标辅助表!A:A,[2]怪物武器挂载坐标辅助表!E:E,"错误",0),";",_xlfn.XLOOKUP(MOD(A815,1000),[2]怪物武器挂载坐标辅助表!A:A,[2]怪物武器挂载坐标辅助表!F:F,"错误",0)),"")</f>
        <v>-811;-236;11000;0</v>
      </c>
      <c r="G815" s="1">
        <v>1</v>
      </c>
    </row>
    <row r="816" spans="1:7">
      <c r="A816" s="1" t="str">
        <f t="shared" si="41"/>
        <v>4033105</v>
      </c>
      <c r="B816" s="1" t="str">
        <f>CONCATENATE(_xlfn.XLOOKUP(D816,[1]怪物设计!$D$77:$D$136,[1]怪物设计!$U$77:$U$136),"-",E816)</f>
        <v>鹦鹉3-105</v>
      </c>
      <c r="D816" s="1">
        <f t="shared" si="42"/>
        <v>4033</v>
      </c>
      <c r="E816" s="1">
        <v>105</v>
      </c>
      <c r="F816" s="17" t="str">
        <f>IF(E816&gt;0,CONCATENATE(_xlfn.XLOOKUP(MOD(A816,1000),[2]怪物武器挂载坐标辅助表!A:A,[2]怪物武器挂载坐标辅助表!C:C,"错误",0)+_xlfn.XLOOKUP(ROUNDDOWN(A816/1000,0),[2]怪物武器挂载坐标辅助表!V:V,[2]怪物武器挂载坐标辅助表!Y:Y,"错误",0),";",_xlfn.XLOOKUP(MOD(A816,1000),[2]怪物武器挂载坐标辅助表!A:A,[2]怪物武器挂载坐标辅助表!D:D,"错误",0)+_xlfn.XLOOKUP(ROUNDDOWN(A816/1000,0),[2]怪物武器挂载坐标辅助表!V:V,[2]怪物武器挂载坐标辅助表!Z:Z,"错误",0),";",_xlfn.XLOOKUP(MOD(A816,1000),[2]怪物武器挂载坐标辅助表!A:A,[2]怪物武器挂载坐标辅助表!E:E,"错误",0),";",_xlfn.XLOOKUP(MOD(A816,1000),[2]怪物武器挂载坐标辅助表!A:A,[2]怪物武器挂载坐标辅助表!F:F,"错误",0)),"")</f>
        <v>-712;-265;10000;0</v>
      </c>
      <c r="G816" s="1">
        <v>1</v>
      </c>
    </row>
    <row r="817" spans="1:7">
      <c r="A817" s="1" t="str">
        <f t="shared" si="41"/>
        <v>4033106</v>
      </c>
      <c r="B817" s="1" t="str">
        <f>CONCATENATE(_xlfn.XLOOKUP(D817,[1]怪物设计!$D$77:$D$136,[1]怪物设计!$U$77:$U$136),"-",E817)</f>
        <v>鹦鹉3-106</v>
      </c>
      <c r="D817" s="1">
        <f t="shared" si="42"/>
        <v>4033</v>
      </c>
      <c r="E817" s="1">
        <v>106</v>
      </c>
      <c r="F817" s="17" t="str">
        <f>IF(E817&gt;0,CONCATENATE(_xlfn.XLOOKUP(MOD(A817,1000),[2]怪物武器挂载坐标辅助表!A:A,[2]怪物武器挂载坐标辅助表!C:C,"错误",0)+_xlfn.XLOOKUP(ROUNDDOWN(A817/1000,0),[2]怪物武器挂载坐标辅助表!V:V,[2]怪物武器挂载坐标辅助表!Y:Y,"错误",0),";",_xlfn.XLOOKUP(MOD(A817,1000),[2]怪物武器挂载坐标辅助表!A:A,[2]怪物武器挂载坐标辅助表!D:D,"错误",0)+_xlfn.XLOOKUP(ROUNDDOWN(A817/1000,0),[2]怪物武器挂载坐标辅助表!V:V,[2]怪物武器挂载坐标辅助表!Z:Z,"错误",0),";",_xlfn.XLOOKUP(MOD(A817,1000),[2]怪物武器挂载坐标辅助表!A:A,[2]怪物武器挂载坐标辅助表!E:E,"错误",0),";",_xlfn.XLOOKUP(MOD(A817,1000),[2]怪物武器挂载坐标辅助表!A:A,[2]怪物武器挂载坐标辅助表!F:F,"错误",0)),"")</f>
        <v>-845;-282;8000;0</v>
      </c>
      <c r="G817" s="1">
        <v>1</v>
      </c>
    </row>
    <row r="818" spans="1:7">
      <c r="A818" s="1" t="str">
        <f t="shared" si="41"/>
        <v>4033201</v>
      </c>
      <c r="B818" s="1" t="str">
        <f>CONCATENATE(_xlfn.XLOOKUP(D818,[1]怪物设计!$D$77:$D$136,[1]怪物设计!$U$77:$U$136),"-",E818)</f>
        <v>鹦鹉3-201</v>
      </c>
      <c r="D818" s="1">
        <f t="shared" si="42"/>
        <v>4033</v>
      </c>
      <c r="E818" s="1">
        <v>201</v>
      </c>
      <c r="F818" s="17" t="str">
        <f>IF(E818&gt;0,CONCATENATE(_xlfn.XLOOKUP(MOD(A818,1000),[2]怪物武器挂载坐标辅助表!A:A,[2]怪物武器挂载坐标辅助表!C:C,"错误",0)+_xlfn.XLOOKUP(ROUNDDOWN(A818/1000,0),[2]怪物武器挂载坐标辅助表!V:V,[2]怪物武器挂载坐标辅助表!Y:Y,"错误",0),";",_xlfn.XLOOKUP(MOD(A818,1000),[2]怪物武器挂载坐标辅助表!A:A,[2]怪物武器挂载坐标辅助表!D:D,"错误",0)+_xlfn.XLOOKUP(ROUNDDOWN(A818/1000,0),[2]怪物武器挂载坐标辅助表!V:V,[2]怪物武器挂载坐标辅助表!Z:Z,"错误",0),";",_xlfn.XLOOKUP(MOD(A818,1000),[2]怪物武器挂载坐标辅助表!A:A,[2]怪物武器挂载坐标辅助表!E:E,"错误",0),";",_xlfn.XLOOKUP(MOD(A818,1000),[2]怪物武器挂载坐标辅助表!A:A,[2]怪物武器挂载坐标辅助表!F:F,"错误",0)),"")</f>
        <v>-643;-189;10000;-25</v>
      </c>
      <c r="G818" s="1">
        <v>1</v>
      </c>
    </row>
    <row r="819" spans="1:7">
      <c r="A819" s="1" t="str">
        <f t="shared" si="41"/>
        <v>4033202</v>
      </c>
      <c r="B819" s="1" t="str">
        <f>CONCATENATE(_xlfn.XLOOKUP(D819,[1]怪物设计!$D$77:$D$136,[1]怪物设计!$U$77:$U$136),"-",E819)</f>
        <v>鹦鹉3-202</v>
      </c>
      <c r="D819" s="1">
        <f t="shared" si="42"/>
        <v>4033</v>
      </c>
      <c r="E819" s="1">
        <v>202</v>
      </c>
      <c r="F819" s="17" t="str">
        <f>IF(E819&gt;0,CONCATENATE(_xlfn.XLOOKUP(MOD(A819,1000),[2]怪物武器挂载坐标辅助表!A:A,[2]怪物武器挂载坐标辅助表!C:C,"错误",0)+_xlfn.XLOOKUP(ROUNDDOWN(A819/1000,0),[2]怪物武器挂载坐标辅助表!V:V,[2]怪物武器挂载坐标辅助表!Y:Y,"错误",0),";",_xlfn.XLOOKUP(MOD(A819,1000),[2]怪物武器挂载坐标辅助表!A:A,[2]怪物武器挂载坐标辅助表!D:D,"错误",0)+_xlfn.XLOOKUP(ROUNDDOWN(A819/1000,0),[2]怪物武器挂载坐标辅助表!V:V,[2]怪物武器挂载坐标辅助表!Z:Z,"错误",0),";",_xlfn.XLOOKUP(MOD(A819,1000),[2]怪物武器挂载坐标辅助表!A:A,[2]怪物武器挂载坐标辅助表!E:E,"错误",0),";",_xlfn.XLOOKUP(MOD(A819,1000),[2]怪物武器挂载坐标辅助表!A:A,[2]怪物武器挂载坐标辅助表!F:F,"错误",0)),"")</f>
        <v>-612;-254;10000;0</v>
      </c>
      <c r="G819" s="1">
        <v>1</v>
      </c>
    </row>
    <row r="820" spans="1:7">
      <c r="A820" s="1" t="str">
        <f t="shared" si="41"/>
        <v>4033203</v>
      </c>
      <c r="B820" s="1" t="str">
        <f>CONCATENATE(_xlfn.XLOOKUP(D820,[1]怪物设计!$D$77:$D$136,[1]怪物设计!$U$77:$U$136),"-",E820)</f>
        <v>鹦鹉3-203</v>
      </c>
      <c r="D820" s="1">
        <f t="shared" si="42"/>
        <v>4033</v>
      </c>
      <c r="E820" s="1">
        <v>203</v>
      </c>
      <c r="F820" s="17" t="str">
        <f>IF(E820&gt;0,CONCATENATE(_xlfn.XLOOKUP(MOD(A820,1000),[2]怪物武器挂载坐标辅助表!A:A,[2]怪物武器挂载坐标辅助表!C:C,"错误",0)+_xlfn.XLOOKUP(ROUNDDOWN(A820/1000,0),[2]怪物武器挂载坐标辅助表!V:V,[2]怪物武器挂载坐标辅助表!Y:Y,"错误",0),";",_xlfn.XLOOKUP(MOD(A820,1000),[2]怪物武器挂载坐标辅助表!A:A,[2]怪物武器挂载坐标辅助表!D:D,"错误",0)+_xlfn.XLOOKUP(ROUNDDOWN(A820/1000,0),[2]怪物武器挂载坐标辅助表!V:V,[2]怪物武器挂载坐标辅助表!Z:Z,"错误",0),";",_xlfn.XLOOKUP(MOD(A820,1000),[2]怪物武器挂载坐标辅助表!A:A,[2]怪物武器挂载坐标辅助表!E:E,"错误",0),";",_xlfn.XLOOKUP(MOD(A820,1000),[2]怪物武器挂载坐标辅助表!A:A,[2]怪物武器挂载坐标辅助表!F:F,"错误",0)),"")</f>
        <v>-655;-284;10000;-10</v>
      </c>
      <c r="G820" s="1">
        <v>1</v>
      </c>
    </row>
    <row r="821" spans="1:7">
      <c r="A821" s="1" t="str">
        <f t="shared" si="41"/>
        <v>4033204</v>
      </c>
      <c r="B821" s="1" t="str">
        <f>CONCATENATE(_xlfn.XLOOKUP(D821,[1]怪物设计!$D$77:$D$136,[1]怪物设计!$U$77:$U$136),"-",E821)</f>
        <v>鹦鹉3-204</v>
      </c>
      <c r="D821" s="1">
        <f t="shared" si="42"/>
        <v>4033</v>
      </c>
      <c r="E821" s="1">
        <v>204</v>
      </c>
      <c r="F821" s="17" t="str">
        <f>IF(E821&gt;0,CONCATENATE(_xlfn.XLOOKUP(MOD(A821,1000),[2]怪物武器挂载坐标辅助表!A:A,[2]怪物武器挂载坐标辅助表!C:C,"错误",0)+_xlfn.XLOOKUP(ROUNDDOWN(A821/1000,0),[2]怪物武器挂载坐标辅助表!V:V,[2]怪物武器挂载坐标辅助表!Y:Y,"错误",0),";",_xlfn.XLOOKUP(MOD(A821,1000),[2]怪物武器挂载坐标辅助表!A:A,[2]怪物武器挂载坐标辅助表!D:D,"错误",0)+_xlfn.XLOOKUP(ROUNDDOWN(A821/1000,0),[2]怪物武器挂载坐标辅助表!V:V,[2]怪物武器挂载坐标辅助表!Z:Z,"错误",0),";",_xlfn.XLOOKUP(MOD(A821,1000),[2]怪物武器挂载坐标辅助表!A:A,[2]怪物武器挂载坐标辅助表!E:E,"错误",0),";",_xlfn.XLOOKUP(MOD(A821,1000),[2]怪物武器挂载坐标辅助表!A:A,[2]怪物武器挂载坐标辅助表!F:F,"错误",0)),"")</f>
        <v>-642;-383;5000;0</v>
      </c>
      <c r="G821" s="1">
        <v>1</v>
      </c>
    </row>
    <row r="822" spans="1:7">
      <c r="A822" s="1" t="str">
        <f t="shared" si="41"/>
        <v>4033205</v>
      </c>
      <c r="B822" s="1" t="str">
        <f>CONCATENATE(_xlfn.XLOOKUP(D822,[1]怪物设计!$D$77:$D$136,[1]怪物设计!$U$77:$U$136),"-",E822)</f>
        <v>鹦鹉3-205</v>
      </c>
      <c r="D822" s="1">
        <f t="shared" si="42"/>
        <v>4033</v>
      </c>
      <c r="E822" s="1">
        <v>205</v>
      </c>
      <c r="F822" s="17" t="str">
        <f>IF(E822&gt;0,CONCATENATE(_xlfn.XLOOKUP(MOD(A822,1000),[2]怪物武器挂载坐标辅助表!A:A,[2]怪物武器挂载坐标辅助表!C:C,"错误",0)+_xlfn.XLOOKUP(ROUNDDOWN(A822/1000,0),[2]怪物武器挂载坐标辅助表!V:V,[2]怪物武器挂载坐标辅助表!Y:Y,"错误",0),";",_xlfn.XLOOKUP(MOD(A822,1000),[2]怪物武器挂载坐标辅助表!A:A,[2]怪物武器挂载坐标辅助表!D:D,"错误",0)+_xlfn.XLOOKUP(ROUNDDOWN(A822/1000,0),[2]怪物武器挂载坐标辅助表!V:V,[2]怪物武器挂载坐标辅助表!Z:Z,"错误",0),";",_xlfn.XLOOKUP(MOD(A822,1000),[2]怪物武器挂载坐标辅助表!A:A,[2]怪物武器挂载坐标辅助表!E:E,"错误",0),";",_xlfn.XLOOKUP(MOD(A822,1000),[2]怪物武器挂载坐标辅助表!A:A,[2]怪物武器挂载坐标辅助表!F:F,"错误",0)),"")</f>
        <v>-646;-128;10000;-10</v>
      </c>
      <c r="G822" s="1">
        <v>1</v>
      </c>
    </row>
    <row r="823" spans="1:7">
      <c r="A823" s="1" t="str">
        <f t="shared" si="41"/>
        <v>4033206</v>
      </c>
      <c r="B823" s="1" t="str">
        <f>CONCATENATE(_xlfn.XLOOKUP(D823,[1]怪物设计!$D$77:$D$136,[1]怪物设计!$U$77:$U$136),"-",E823)</f>
        <v>鹦鹉3-206</v>
      </c>
      <c r="D823" s="1">
        <f t="shared" si="42"/>
        <v>4033</v>
      </c>
      <c r="E823" s="1">
        <v>206</v>
      </c>
      <c r="F823" s="17" t="str">
        <f>IF(E823&gt;0,CONCATENATE(_xlfn.XLOOKUP(MOD(A823,1000),[2]怪物武器挂载坐标辅助表!A:A,[2]怪物武器挂载坐标辅助表!C:C,"错误",0)+_xlfn.XLOOKUP(ROUNDDOWN(A823/1000,0),[2]怪物武器挂载坐标辅助表!V:V,[2]怪物武器挂载坐标辅助表!Y:Y,"错误",0),";",_xlfn.XLOOKUP(MOD(A823,1000),[2]怪物武器挂载坐标辅助表!A:A,[2]怪物武器挂载坐标辅助表!D:D,"错误",0)+_xlfn.XLOOKUP(ROUNDDOWN(A823/1000,0),[2]怪物武器挂载坐标辅助表!V:V,[2]怪物武器挂载坐标辅助表!Z:Z,"错误",0),";",_xlfn.XLOOKUP(MOD(A823,1000),[2]怪物武器挂载坐标辅助表!A:A,[2]怪物武器挂载坐标辅助表!E:E,"错误",0),";",_xlfn.XLOOKUP(MOD(A823,1000),[2]怪物武器挂载坐标辅助表!A:A,[2]怪物武器挂载坐标辅助表!F:F,"错误",0)),"")</f>
        <v>-743;-314;7000;150</v>
      </c>
      <c r="G823" s="1">
        <v>1</v>
      </c>
    </row>
    <row r="824" spans="1:7">
      <c r="A824" s="1" t="str">
        <f t="shared" si="41"/>
        <v>4033207</v>
      </c>
      <c r="B824" s="1" t="str">
        <f>CONCATENATE(_xlfn.XLOOKUP(D824,[1]怪物设计!$D$77:$D$136,[1]怪物设计!$U$77:$U$136),"-",E824)</f>
        <v>鹦鹉3-207</v>
      </c>
      <c r="D824" s="1">
        <f t="shared" si="42"/>
        <v>4033</v>
      </c>
      <c r="E824" s="1">
        <v>207</v>
      </c>
      <c r="F824" s="17" t="str">
        <f>IF(E824&gt;0,CONCATENATE(_xlfn.XLOOKUP(MOD(A824,1000),[2]怪物武器挂载坐标辅助表!A:A,[2]怪物武器挂载坐标辅助表!C:C,"错误",0)+_xlfn.XLOOKUP(ROUNDDOWN(A824/1000,0),[2]怪物武器挂载坐标辅助表!V:V,[2]怪物武器挂载坐标辅助表!Y:Y,"错误",0),";",_xlfn.XLOOKUP(MOD(A824,1000),[2]怪物武器挂载坐标辅助表!A:A,[2]怪物武器挂载坐标辅助表!D:D,"错误",0)+_xlfn.XLOOKUP(ROUNDDOWN(A824/1000,0),[2]怪物武器挂载坐标辅助表!V:V,[2]怪物武器挂载坐标辅助表!Z:Z,"错误",0),";",_xlfn.XLOOKUP(MOD(A824,1000),[2]怪物武器挂载坐标辅助表!A:A,[2]怪物武器挂载坐标辅助表!E:E,"错误",0),";",_xlfn.XLOOKUP(MOD(A824,1000),[2]怪物武器挂载坐标辅助表!A:A,[2]怪物武器挂载坐标辅助表!F:F,"错误",0)),"")</f>
        <v>-834;-281;10000;15</v>
      </c>
      <c r="G824" s="1">
        <v>1</v>
      </c>
    </row>
    <row r="825" spans="1:7">
      <c r="A825" s="1" t="str">
        <f t="shared" si="41"/>
        <v>4033301</v>
      </c>
      <c r="B825" s="1" t="str">
        <f>CONCATENATE(_xlfn.XLOOKUP(D825,[1]怪物设计!$D$77:$D$136,[1]怪物设计!$U$77:$U$136),"-",E825)</f>
        <v>鹦鹉3-301</v>
      </c>
      <c r="D825" s="1">
        <f t="shared" si="42"/>
        <v>4033</v>
      </c>
      <c r="E825" s="1">
        <v>301</v>
      </c>
      <c r="F825" s="17" t="str">
        <f>IF(E825&gt;0,CONCATENATE(_xlfn.XLOOKUP(MOD(A825,1000),[2]怪物武器挂载坐标辅助表!A:A,[2]怪物武器挂载坐标辅助表!C:C,"错误",0)+_xlfn.XLOOKUP(ROUNDDOWN(A825/1000,0),[2]怪物武器挂载坐标辅助表!V:V,[2]怪物武器挂载坐标辅助表!Y:Y,"错误",0),";",_xlfn.XLOOKUP(MOD(A825,1000),[2]怪物武器挂载坐标辅助表!A:A,[2]怪物武器挂载坐标辅助表!D:D,"错误",0)+_xlfn.XLOOKUP(ROUNDDOWN(A825/1000,0),[2]怪物武器挂载坐标辅助表!V:V,[2]怪物武器挂载坐标辅助表!Z:Z,"错误",0),";",_xlfn.XLOOKUP(MOD(A825,1000),[2]怪物武器挂载坐标辅助表!A:A,[2]怪物武器挂载坐标辅助表!E:E,"错误",0),";",_xlfn.XLOOKUP(MOD(A825,1000),[2]怪物武器挂载坐标辅助表!A:A,[2]怪物武器挂载坐标辅助表!F:F,"错误",0)),"")</f>
        <v>-716;-111;10000;0</v>
      </c>
      <c r="G825" s="1">
        <v>1</v>
      </c>
    </row>
    <row r="826" spans="1:7">
      <c r="A826" s="1" t="str">
        <f t="shared" si="41"/>
        <v>4033302</v>
      </c>
      <c r="B826" s="1" t="str">
        <f>CONCATENATE(_xlfn.XLOOKUP(D826,[1]怪物设计!$D$77:$D$136,[1]怪物设计!$U$77:$U$136),"-",E826)</f>
        <v>鹦鹉3-302</v>
      </c>
      <c r="D826" s="1">
        <f t="shared" si="42"/>
        <v>4033</v>
      </c>
      <c r="E826" s="1">
        <v>302</v>
      </c>
      <c r="F826" s="17" t="str">
        <f>IF(E826&gt;0,CONCATENATE(_xlfn.XLOOKUP(MOD(A826,1000),[2]怪物武器挂载坐标辅助表!A:A,[2]怪物武器挂载坐标辅助表!C:C,"错误",0)+_xlfn.XLOOKUP(ROUNDDOWN(A826/1000,0),[2]怪物武器挂载坐标辅助表!V:V,[2]怪物武器挂载坐标辅助表!Y:Y,"错误",0),";",_xlfn.XLOOKUP(MOD(A826,1000),[2]怪物武器挂载坐标辅助表!A:A,[2]怪物武器挂载坐标辅助表!D:D,"错误",0)+_xlfn.XLOOKUP(ROUNDDOWN(A826/1000,0),[2]怪物武器挂载坐标辅助表!V:V,[2]怪物武器挂载坐标辅助表!Z:Z,"错误",0),";",_xlfn.XLOOKUP(MOD(A826,1000),[2]怪物武器挂载坐标辅助表!A:A,[2]怪物武器挂载坐标辅助表!E:E,"错误",0),";",_xlfn.XLOOKUP(MOD(A826,1000),[2]怪物武器挂载坐标辅助表!A:A,[2]怪物武器挂载坐标辅助表!F:F,"错误",0)),"")</f>
        <v>-753;-195;9000;0</v>
      </c>
      <c r="G826" s="1">
        <v>1</v>
      </c>
    </row>
    <row r="827" spans="1:7">
      <c r="A827" s="1" t="str">
        <f t="shared" si="41"/>
        <v>4033303</v>
      </c>
      <c r="B827" s="1" t="str">
        <f>CONCATENATE(_xlfn.XLOOKUP(D827,[1]怪物设计!$D$77:$D$136,[1]怪物设计!$U$77:$U$136),"-",E827)</f>
        <v>鹦鹉3-303</v>
      </c>
      <c r="D827" s="1">
        <f t="shared" si="42"/>
        <v>4033</v>
      </c>
      <c r="E827" s="1">
        <v>303</v>
      </c>
      <c r="F827" s="17" t="str">
        <f>IF(E827&gt;0,CONCATENATE(_xlfn.XLOOKUP(MOD(A827,1000),[2]怪物武器挂载坐标辅助表!A:A,[2]怪物武器挂载坐标辅助表!C:C,"错误",0)+_xlfn.XLOOKUP(ROUNDDOWN(A827/1000,0),[2]怪物武器挂载坐标辅助表!V:V,[2]怪物武器挂载坐标辅助表!Y:Y,"错误",0),";",_xlfn.XLOOKUP(MOD(A827,1000),[2]怪物武器挂载坐标辅助表!A:A,[2]怪物武器挂载坐标辅助表!D:D,"错误",0)+_xlfn.XLOOKUP(ROUNDDOWN(A827/1000,0),[2]怪物武器挂载坐标辅助表!V:V,[2]怪物武器挂载坐标辅助表!Z:Z,"错误",0),";",_xlfn.XLOOKUP(MOD(A827,1000),[2]怪物武器挂载坐标辅助表!A:A,[2]怪物武器挂载坐标辅助表!E:E,"错误",0),";",_xlfn.XLOOKUP(MOD(A827,1000),[2]怪物武器挂载坐标辅助表!A:A,[2]怪物武器挂载坐标辅助表!F:F,"错误",0)),"")</f>
        <v>-687;-214;10000;0</v>
      </c>
      <c r="G827" s="1">
        <v>1</v>
      </c>
    </row>
    <row r="828" spans="1:7">
      <c r="A828" s="1" t="str">
        <f t="shared" si="41"/>
        <v>4033304</v>
      </c>
      <c r="B828" s="1" t="str">
        <f>CONCATENATE(_xlfn.XLOOKUP(D828,[1]怪物设计!$D$77:$D$136,[1]怪物设计!$U$77:$U$136),"-",E828)</f>
        <v>鹦鹉3-304</v>
      </c>
      <c r="D828" s="1">
        <f t="shared" si="42"/>
        <v>4033</v>
      </c>
      <c r="E828" s="1">
        <v>304</v>
      </c>
      <c r="F828" s="17" t="str">
        <f>IF(E828&gt;0,CONCATENATE(_xlfn.XLOOKUP(MOD(A828,1000),[2]怪物武器挂载坐标辅助表!A:A,[2]怪物武器挂载坐标辅助表!C:C,"错误",0)+_xlfn.XLOOKUP(ROUNDDOWN(A828/1000,0),[2]怪物武器挂载坐标辅助表!V:V,[2]怪物武器挂载坐标辅助表!Y:Y,"错误",0),";",_xlfn.XLOOKUP(MOD(A828,1000),[2]怪物武器挂载坐标辅助表!A:A,[2]怪物武器挂载坐标辅助表!D:D,"错误",0)+_xlfn.XLOOKUP(ROUNDDOWN(A828/1000,0),[2]怪物武器挂载坐标辅助表!V:V,[2]怪物武器挂载坐标辅助表!Z:Z,"错误",0),";",_xlfn.XLOOKUP(MOD(A828,1000),[2]怪物武器挂载坐标辅助表!A:A,[2]怪物武器挂载坐标辅助表!E:E,"错误",0),";",_xlfn.XLOOKUP(MOD(A828,1000),[2]怪物武器挂载坐标辅助表!A:A,[2]怪物武器挂载坐标辅助表!F:F,"错误",0)),"")</f>
        <v>-890;-243;10000;5</v>
      </c>
      <c r="G828" s="1">
        <v>1</v>
      </c>
    </row>
    <row r="829" spans="1:7">
      <c r="A829" s="1" t="str">
        <f t="shared" si="41"/>
        <v>4033305</v>
      </c>
      <c r="B829" s="1" t="str">
        <f>CONCATENATE(_xlfn.XLOOKUP(D829,[1]怪物设计!$D$77:$D$136,[1]怪物设计!$U$77:$U$136),"-",E829)</f>
        <v>鹦鹉3-305</v>
      </c>
      <c r="D829" s="1">
        <f t="shared" si="42"/>
        <v>4033</v>
      </c>
      <c r="E829" s="1">
        <v>305</v>
      </c>
      <c r="F829" s="17" t="str">
        <f>IF(E829&gt;0,CONCATENATE(_xlfn.XLOOKUP(MOD(A829,1000),[2]怪物武器挂载坐标辅助表!A:A,[2]怪物武器挂载坐标辅助表!C:C,"错误",0)+_xlfn.XLOOKUP(ROUNDDOWN(A829/1000,0),[2]怪物武器挂载坐标辅助表!V:V,[2]怪物武器挂载坐标辅助表!Y:Y,"错误",0),";",_xlfn.XLOOKUP(MOD(A829,1000),[2]怪物武器挂载坐标辅助表!A:A,[2]怪物武器挂载坐标辅助表!D:D,"错误",0)+_xlfn.XLOOKUP(ROUNDDOWN(A829/1000,0),[2]怪物武器挂载坐标辅助表!V:V,[2]怪物武器挂载坐标辅助表!Z:Z,"错误",0),";",_xlfn.XLOOKUP(MOD(A829,1000),[2]怪物武器挂载坐标辅助表!A:A,[2]怪物武器挂载坐标辅助表!E:E,"错误",0),";",_xlfn.XLOOKUP(MOD(A829,1000),[2]怪物武器挂载坐标辅助表!A:A,[2]怪物武器挂载坐标辅助表!F:F,"错误",0)),"")</f>
        <v>-843;-385;9000;-25</v>
      </c>
      <c r="G829" s="1">
        <v>1</v>
      </c>
    </row>
    <row r="830" spans="1:7">
      <c r="A830" s="1" t="str">
        <f t="shared" si="41"/>
        <v>4033401</v>
      </c>
      <c r="B830" s="1" t="str">
        <f>CONCATENATE(_xlfn.XLOOKUP(D830,[1]怪物设计!$D$77:$D$136,[1]怪物设计!$U$77:$U$136),"-",E830)</f>
        <v>鹦鹉3-401</v>
      </c>
      <c r="D830" s="1">
        <f t="shared" si="42"/>
        <v>4033</v>
      </c>
      <c r="E830" s="1">
        <v>401</v>
      </c>
      <c r="F830" s="17" t="str">
        <f>IF(E830&gt;0,CONCATENATE(_xlfn.XLOOKUP(MOD(A830,1000),[2]怪物武器挂载坐标辅助表!A:A,[2]怪物武器挂载坐标辅助表!C:C,"错误",0)+_xlfn.XLOOKUP(ROUNDDOWN(A830/1000,0),[2]怪物武器挂载坐标辅助表!V:V,[2]怪物武器挂载坐标辅助表!Y:Y,"错误",0),";",_xlfn.XLOOKUP(MOD(A830,1000),[2]怪物武器挂载坐标辅助表!A:A,[2]怪物武器挂载坐标辅助表!D:D,"错误",0)+_xlfn.XLOOKUP(ROUNDDOWN(A830/1000,0),[2]怪物武器挂载坐标辅助表!V:V,[2]怪物武器挂载坐标辅助表!Z:Z,"错误",0),";",_xlfn.XLOOKUP(MOD(A830,1000),[2]怪物武器挂载坐标辅助表!A:A,[2]怪物武器挂载坐标辅助表!E:E,"错误",0),";",_xlfn.XLOOKUP(MOD(A830,1000),[2]怪物武器挂载坐标辅助表!A:A,[2]怪物武器挂载坐标辅助表!F:F,"错误",0)),"")</f>
        <v>-714;-367;10000;0</v>
      </c>
      <c r="G830" s="1">
        <v>1</v>
      </c>
    </row>
    <row r="831" spans="1:7">
      <c r="A831" s="1" t="str">
        <f t="shared" si="41"/>
        <v>4033402</v>
      </c>
      <c r="B831" s="1" t="str">
        <f>CONCATENATE(_xlfn.XLOOKUP(D831,[1]怪物设计!$D$77:$D$136,[1]怪物设计!$U$77:$U$136),"-",E831)</f>
        <v>鹦鹉3-402</v>
      </c>
      <c r="D831" s="1">
        <f t="shared" si="42"/>
        <v>4033</v>
      </c>
      <c r="E831" s="1">
        <v>402</v>
      </c>
      <c r="F831" s="17" t="str">
        <f>IF(E831&gt;0,CONCATENATE(_xlfn.XLOOKUP(MOD(A831,1000),[2]怪物武器挂载坐标辅助表!A:A,[2]怪物武器挂载坐标辅助表!C:C,"错误",0)+_xlfn.XLOOKUP(ROUNDDOWN(A831/1000,0),[2]怪物武器挂载坐标辅助表!V:V,[2]怪物武器挂载坐标辅助表!Y:Y,"错误",0),";",_xlfn.XLOOKUP(MOD(A831,1000),[2]怪物武器挂载坐标辅助表!A:A,[2]怪物武器挂载坐标辅助表!D:D,"错误",0)+_xlfn.XLOOKUP(ROUNDDOWN(A831/1000,0),[2]怪物武器挂载坐标辅助表!V:V,[2]怪物武器挂载坐标辅助表!Z:Z,"错误",0),";",_xlfn.XLOOKUP(MOD(A831,1000),[2]怪物武器挂载坐标辅助表!A:A,[2]怪物武器挂载坐标辅助表!E:E,"错误",0),";",_xlfn.XLOOKUP(MOD(A831,1000),[2]怪物武器挂载坐标辅助表!A:A,[2]怪物武器挂载坐标辅助表!F:F,"错误",0)),"")</f>
        <v>-720;-361;10000;0</v>
      </c>
      <c r="G831" s="1">
        <v>1</v>
      </c>
    </row>
    <row r="832" spans="1:7">
      <c r="A832" s="1" t="str">
        <f t="shared" si="41"/>
        <v>4033403</v>
      </c>
      <c r="B832" s="1" t="str">
        <f>CONCATENATE(_xlfn.XLOOKUP(D832,[1]怪物设计!$D$77:$D$136,[1]怪物设计!$U$77:$U$136),"-",E832)</f>
        <v>鹦鹉3-403</v>
      </c>
      <c r="D832" s="1">
        <f t="shared" si="42"/>
        <v>4033</v>
      </c>
      <c r="E832" s="1">
        <v>403</v>
      </c>
      <c r="F832" s="17" t="str">
        <f>IF(E832&gt;0,CONCATENATE(_xlfn.XLOOKUP(MOD(A832,1000),[2]怪物武器挂载坐标辅助表!A:A,[2]怪物武器挂载坐标辅助表!C:C,"错误",0)+_xlfn.XLOOKUP(ROUNDDOWN(A832/1000,0),[2]怪物武器挂载坐标辅助表!V:V,[2]怪物武器挂载坐标辅助表!Y:Y,"错误",0),";",_xlfn.XLOOKUP(MOD(A832,1000),[2]怪物武器挂载坐标辅助表!A:A,[2]怪物武器挂载坐标辅助表!D:D,"错误",0)+_xlfn.XLOOKUP(ROUNDDOWN(A832/1000,0),[2]怪物武器挂载坐标辅助表!V:V,[2]怪物武器挂载坐标辅助表!Z:Z,"错误",0),";",_xlfn.XLOOKUP(MOD(A832,1000),[2]怪物武器挂载坐标辅助表!A:A,[2]怪物武器挂载坐标辅助表!E:E,"错误",0),";",_xlfn.XLOOKUP(MOD(A832,1000),[2]怪物武器挂载坐标辅助表!A:A,[2]怪物武器挂载坐标辅助表!F:F,"错误",0)),"")</f>
        <v>-730;-354;10000;0</v>
      </c>
      <c r="G832" s="1">
        <v>1</v>
      </c>
    </row>
    <row r="833" spans="1:7">
      <c r="A833" s="1" t="str">
        <f t="shared" si="41"/>
        <v>4033404</v>
      </c>
      <c r="B833" s="1" t="str">
        <f>CONCATENATE(_xlfn.XLOOKUP(D833,[1]怪物设计!$D$77:$D$136,[1]怪物设计!$U$77:$U$136),"-",E833)</f>
        <v>鹦鹉3-404</v>
      </c>
      <c r="D833" s="1">
        <f t="shared" si="42"/>
        <v>4033</v>
      </c>
      <c r="E833" s="1">
        <v>404</v>
      </c>
      <c r="F833" s="17" t="str">
        <f>IF(E833&gt;0,CONCATENATE(_xlfn.XLOOKUP(MOD(A833,1000),[2]怪物武器挂载坐标辅助表!A:A,[2]怪物武器挂载坐标辅助表!C:C,"错误",0)+_xlfn.XLOOKUP(ROUNDDOWN(A833/1000,0),[2]怪物武器挂载坐标辅助表!V:V,[2]怪物武器挂载坐标辅助表!Y:Y,"错误",0),";",_xlfn.XLOOKUP(MOD(A833,1000),[2]怪物武器挂载坐标辅助表!A:A,[2]怪物武器挂载坐标辅助表!D:D,"错误",0)+_xlfn.XLOOKUP(ROUNDDOWN(A833/1000,0),[2]怪物武器挂载坐标辅助表!V:V,[2]怪物武器挂载坐标辅助表!Z:Z,"错误",0),";",_xlfn.XLOOKUP(MOD(A833,1000),[2]怪物武器挂载坐标辅助表!A:A,[2]怪物武器挂载坐标辅助表!E:E,"错误",0),";",_xlfn.XLOOKUP(MOD(A833,1000),[2]怪物武器挂载坐标辅助表!A:A,[2]怪物武器挂载坐标辅助表!F:F,"错误",0)),"")</f>
        <v>-940;-354;10000;0</v>
      </c>
      <c r="G833" s="1">
        <v>1</v>
      </c>
    </row>
    <row r="834" spans="1:7">
      <c r="A834" s="1" t="str">
        <f t="shared" si="41"/>
        <v>4033405</v>
      </c>
      <c r="B834" s="1" t="str">
        <f>CONCATENATE(_xlfn.XLOOKUP(D834,[1]怪物设计!$D$77:$D$136,[1]怪物设计!$U$77:$U$136),"-",E834)</f>
        <v>鹦鹉3-405</v>
      </c>
      <c r="D834" s="1">
        <f t="shared" si="42"/>
        <v>4033</v>
      </c>
      <c r="E834" s="1">
        <v>405</v>
      </c>
      <c r="F834" s="17" t="str">
        <f>IF(E834&gt;0,CONCATENATE(_xlfn.XLOOKUP(MOD(A834,1000),[2]怪物武器挂载坐标辅助表!A:A,[2]怪物武器挂载坐标辅助表!C:C,"错误",0)+_xlfn.XLOOKUP(ROUNDDOWN(A834/1000,0),[2]怪物武器挂载坐标辅助表!V:V,[2]怪物武器挂载坐标辅助表!Y:Y,"错误",0),";",_xlfn.XLOOKUP(MOD(A834,1000),[2]怪物武器挂载坐标辅助表!A:A,[2]怪物武器挂载坐标辅助表!D:D,"错误",0)+_xlfn.XLOOKUP(ROUNDDOWN(A834/1000,0),[2]怪物武器挂载坐标辅助表!V:V,[2]怪物武器挂载坐标辅助表!Z:Z,"错误",0),";",_xlfn.XLOOKUP(MOD(A834,1000),[2]怪物武器挂载坐标辅助表!A:A,[2]怪物武器挂载坐标辅助表!E:E,"错误",0),";",_xlfn.XLOOKUP(MOD(A834,1000),[2]怪物武器挂载坐标辅助表!A:A,[2]怪物武器挂载坐标辅助表!F:F,"错误",0)),"")</f>
        <v>-747;-356;10000;0</v>
      </c>
      <c r="G834" s="1">
        <v>1</v>
      </c>
    </row>
    <row r="835" spans="1:7">
      <c r="A835" s="1" t="str">
        <f t="shared" si="41"/>
        <v>4033406</v>
      </c>
      <c r="B835" s="1" t="str">
        <f>CONCATENATE(_xlfn.XLOOKUP(D835,[1]怪物设计!$D$77:$D$136,[1]怪物设计!$U$77:$U$136),"-",E835)</f>
        <v>鹦鹉3-406</v>
      </c>
      <c r="D835" s="1">
        <f t="shared" si="42"/>
        <v>4033</v>
      </c>
      <c r="E835" s="1">
        <v>406</v>
      </c>
      <c r="F835" s="17" t="str">
        <f>IF(E835&gt;0,CONCATENATE(_xlfn.XLOOKUP(MOD(A835,1000),[2]怪物武器挂载坐标辅助表!A:A,[2]怪物武器挂载坐标辅助表!C:C,"错误",0)+_xlfn.XLOOKUP(ROUNDDOWN(A835/1000,0),[2]怪物武器挂载坐标辅助表!V:V,[2]怪物武器挂载坐标辅助表!Y:Y,"错误",0),";",_xlfn.XLOOKUP(MOD(A835,1000),[2]怪物武器挂载坐标辅助表!A:A,[2]怪物武器挂载坐标辅助表!D:D,"错误",0)+_xlfn.XLOOKUP(ROUNDDOWN(A835/1000,0),[2]怪物武器挂载坐标辅助表!V:V,[2]怪物武器挂载坐标辅助表!Z:Z,"错误",0),";",_xlfn.XLOOKUP(MOD(A835,1000),[2]怪物武器挂载坐标辅助表!A:A,[2]怪物武器挂载坐标辅助表!E:E,"错误",0),";",_xlfn.XLOOKUP(MOD(A835,1000),[2]怪物武器挂载坐标辅助表!A:A,[2]怪物武器挂载坐标辅助表!F:F,"错误",0)),"")</f>
        <v>-804;-344;8000;30</v>
      </c>
      <c r="G835" s="1">
        <v>1</v>
      </c>
    </row>
    <row r="836" spans="1:7">
      <c r="A836" s="1" t="str">
        <f t="shared" si="41"/>
        <v>4033407</v>
      </c>
      <c r="B836" s="1" t="str">
        <f>CONCATENATE(_xlfn.XLOOKUP(D836,[1]怪物设计!$D$77:$D$136,[1]怪物设计!$U$77:$U$136),"-",E836)</f>
        <v>鹦鹉3-407</v>
      </c>
      <c r="D836" s="1">
        <f t="shared" si="42"/>
        <v>4033</v>
      </c>
      <c r="E836" s="1">
        <v>407</v>
      </c>
      <c r="F836" s="17" t="str">
        <f>IF(E836&gt;0,CONCATENATE(_xlfn.XLOOKUP(MOD(A836,1000),[2]怪物武器挂载坐标辅助表!A:A,[2]怪物武器挂载坐标辅助表!C:C,"错误",0)+_xlfn.XLOOKUP(ROUNDDOWN(A836/1000,0),[2]怪物武器挂载坐标辅助表!V:V,[2]怪物武器挂载坐标辅助表!Y:Y,"错误",0),";",_xlfn.XLOOKUP(MOD(A836,1000),[2]怪物武器挂载坐标辅助表!A:A,[2]怪物武器挂载坐标辅助表!D:D,"错误",0)+_xlfn.XLOOKUP(ROUNDDOWN(A836/1000,0),[2]怪物武器挂载坐标辅助表!V:V,[2]怪物武器挂载坐标辅助表!Z:Z,"错误",0),";",_xlfn.XLOOKUP(MOD(A836,1000),[2]怪物武器挂载坐标辅助表!A:A,[2]怪物武器挂载坐标辅助表!E:E,"错误",0),";",_xlfn.XLOOKUP(MOD(A836,1000),[2]怪物武器挂载坐标辅助表!A:A,[2]怪物武器挂载坐标辅助表!F:F,"错误",0)),"")</f>
        <v>-708;-304;10000;-5</v>
      </c>
      <c r="G836" s="1">
        <v>1</v>
      </c>
    </row>
    <row r="837" spans="1:7">
      <c r="A837" s="1" t="str">
        <f t="shared" si="41"/>
        <v>4033408</v>
      </c>
      <c r="B837" s="1" t="str">
        <f>CONCATENATE(_xlfn.XLOOKUP(D837,[1]怪物设计!$D$77:$D$136,[1]怪物设计!$U$77:$U$136),"-",E837)</f>
        <v>鹦鹉3-408</v>
      </c>
      <c r="D837" s="1">
        <f t="shared" si="42"/>
        <v>4033</v>
      </c>
      <c r="E837" s="1">
        <v>408</v>
      </c>
      <c r="F837" s="17" t="str">
        <f>IF(E837&gt;0,CONCATENATE(_xlfn.XLOOKUP(MOD(A837,1000),[2]怪物武器挂载坐标辅助表!A:A,[2]怪物武器挂载坐标辅助表!C:C,"错误",0)+_xlfn.XLOOKUP(ROUNDDOWN(A837/1000,0),[2]怪物武器挂载坐标辅助表!V:V,[2]怪物武器挂载坐标辅助表!Y:Y,"错误",0),";",_xlfn.XLOOKUP(MOD(A837,1000),[2]怪物武器挂载坐标辅助表!A:A,[2]怪物武器挂载坐标辅助表!D:D,"错误",0)+_xlfn.XLOOKUP(ROUNDDOWN(A837/1000,0),[2]怪物武器挂载坐标辅助表!V:V,[2]怪物武器挂载坐标辅助表!Z:Z,"错误",0),";",_xlfn.XLOOKUP(MOD(A837,1000),[2]怪物武器挂载坐标辅助表!A:A,[2]怪物武器挂载坐标辅助表!E:E,"错误",0),";",_xlfn.XLOOKUP(MOD(A837,1000),[2]怪物武器挂载坐标辅助表!A:A,[2]怪物武器挂载坐标辅助表!F:F,"错误",0)),"")</f>
        <v>-615;-427;11000;-15</v>
      </c>
      <c r="G837" s="1">
        <v>1</v>
      </c>
    </row>
    <row r="838" spans="1:7">
      <c r="A838" s="1" t="str">
        <f t="shared" si="41"/>
        <v>4033409</v>
      </c>
      <c r="B838" s="1" t="str">
        <f>CONCATENATE(_xlfn.XLOOKUP(D838,[1]怪物设计!$D$77:$D$136,[1]怪物设计!$U$77:$U$136),"-",E838)</f>
        <v>鹦鹉3-409</v>
      </c>
      <c r="D838" s="1">
        <f t="shared" si="42"/>
        <v>4033</v>
      </c>
      <c r="E838" s="1">
        <v>409</v>
      </c>
      <c r="F838" s="17" t="str">
        <f>IF(E838&gt;0,CONCATENATE(_xlfn.XLOOKUP(MOD(A838,1000),[2]怪物武器挂载坐标辅助表!A:A,[2]怪物武器挂载坐标辅助表!C:C,"错误",0)+_xlfn.XLOOKUP(ROUNDDOWN(A838/1000,0),[2]怪物武器挂载坐标辅助表!V:V,[2]怪物武器挂载坐标辅助表!Y:Y,"错误",0),";",_xlfn.XLOOKUP(MOD(A838,1000),[2]怪物武器挂载坐标辅助表!A:A,[2]怪物武器挂载坐标辅助表!D:D,"错误",0)+_xlfn.XLOOKUP(ROUNDDOWN(A838/1000,0),[2]怪物武器挂载坐标辅助表!V:V,[2]怪物武器挂载坐标辅助表!Z:Z,"错误",0),";",_xlfn.XLOOKUP(MOD(A838,1000),[2]怪物武器挂载坐标辅助表!A:A,[2]怪物武器挂载坐标辅助表!E:E,"错误",0),";",_xlfn.XLOOKUP(MOD(A838,1000),[2]怪物武器挂载坐标辅助表!A:A,[2]怪物武器挂载坐标辅助表!F:F,"错误",0)),"")</f>
        <v>-819;-276;7500;-15</v>
      </c>
      <c r="G838" s="1">
        <v>1</v>
      </c>
    </row>
    <row r="839" spans="1:7">
      <c r="A839" s="1" t="str">
        <f t="shared" si="41"/>
        <v>4033501</v>
      </c>
      <c r="B839" s="1" t="str">
        <f>CONCATENATE(_xlfn.XLOOKUP(D839,[1]怪物设计!$D$77:$D$136,[1]怪物设计!$U$77:$U$136),"-",E839)</f>
        <v>鹦鹉3-501</v>
      </c>
      <c r="D839" s="1">
        <f t="shared" si="42"/>
        <v>4033</v>
      </c>
      <c r="E839" s="1">
        <v>501</v>
      </c>
      <c r="F839" s="17" t="str">
        <f>IF(E839&gt;0,CONCATENATE(_xlfn.XLOOKUP(MOD(A839,1000),[2]怪物武器挂载坐标辅助表!A:A,[2]怪物武器挂载坐标辅助表!C:C,"错误",0)+_xlfn.XLOOKUP(ROUNDDOWN(A839/1000,0),[2]怪物武器挂载坐标辅助表!V:V,[2]怪物武器挂载坐标辅助表!Y:Y,"错误",0),";",_xlfn.XLOOKUP(MOD(A839,1000),[2]怪物武器挂载坐标辅助表!A:A,[2]怪物武器挂载坐标辅助表!D:D,"错误",0)+_xlfn.XLOOKUP(ROUNDDOWN(A839/1000,0),[2]怪物武器挂载坐标辅助表!V:V,[2]怪物武器挂载坐标辅助表!Z:Z,"错误",0),";",_xlfn.XLOOKUP(MOD(A839,1000),[2]怪物武器挂载坐标辅助表!A:A,[2]怪物武器挂载坐标辅助表!E:E,"错误",0),";",_xlfn.XLOOKUP(MOD(A839,1000),[2]怪物武器挂载坐标辅助表!A:A,[2]怪物武器挂载坐标辅助表!F:F,"错误",0)),"")</f>
        <v>-794;-159;11000;45</v>
      </c>
      <c r="G839" s="1">
        <v>1</v>
      </c>
    </row>
    <row r="840" spans="1:7">
      <c r="A840" s="1" t="str">
        <f t="shared" si="41"/>
        <v>4033502</v>
      </c>
      <c r="B840" s="1" t="str">
        <f>CONCATENATE(_xlfn.XLOOKUP(D840,[1]怪物设计!$D$77:$D$136,[1]怪物设计!$U$77:$U$136),"-",E840)</f>
        <v>鹦鹉3-502</v>
      </c>
      <c r="D840" s="1">
        <f t="shared" si="42"/>
        <v>4033</v>
      </c>
      <c r="E840" s="1">
        <v>502</v>
      </c>
      <c r="F840" s="17" t="str">
        <f>IF(E840&gt;0,CONCATENATE(_xlfn.XLOOKUP(MOD(A840,1000),[2]怪物武器挂载坐标辅助表!A:A,[2]怪物武器挂载坐标辅助表!C:C,"错误",0)+_xlfn.XLOOKUP(ROUNDDOWN(A840/1000,0),[2]怪物武器挂载坐标辅助表!V:V,[2]怪物武器挂载坐标辅助表!Y:Y,"错误",0),";",_xlfn.XLOOKUP(MOD(A840,1000),[2]怪物武器挂载坐标辅助表!A:A,[2]怪物武器挂载坐标辅助表!D:D,"错误",0)+_xlfn.XLOOKUP(ROUNDDOWN(A840/1000,0),[2]怪物武器挂载坐标辅助表!V:V,[2]怪物武器挂载坐标辅助表!Z:Z,"错误",0),";",_xlfn.XLOOKUP(MOD(A840,1000),[2]怪物武器挂载坐标辅助表!A:A,[2]怪物武器挂载坐标辅助表!E:E,"错误",0),";",_xlfn.XLOOKUP(MOD(A840,1000),[2]怪物武器挂载坐标辅助表!A:A,[2]怪物武器挂载坐标辅助表!F:F,"错误",0)),"")</f>
        <v>-814;-276;8500;0</v>
      </c>
      <c r="G840" s="1">
        <v>1</v>
      </c>
    </row>
    <row r="841" spans="1:7">
      <c r="A841" s="1" t="str">
        <f t="shared" si="41"/>
        <v>4033503</v>
      </c>
      <c r="B841" s="1" t="str">
        <f>CONCATENATE(_xlfn.XLOOKUP(D841,[1]怪物设计!$D$77:$D$136,[1]怪物设计!$U$77:$U$136),"-",E841)</f>
        <v>鹦鹉3-503</v>
      </c>
      <c r="D841" s="1">
        <f t="shared" si="42"/>
        <v>4033</v>
      </c>
      <c r="E841" s="1">
        <v>503</v>
      </c>
      <c r="F841" s="17" t="str">
        <f>IF(E841&gt;0,CONCATENATE(_xlfn.XLOOKUP(MOD(A841,1000),[2]怪物武器挂载坐标辅助表!A:A,[2]怪物武器挂载坐标辅助表!C:C,"错误",0)+_xlfn.XLOOKUP(ROUNDDOWN(A841/1000,0),[2]怪物武器挂载坐标辅助表!V:V,[2]怪物武器挂载坐标辅助表!Y:Y,"错误",0),";",_xlfn.XLOOKUP(MOD(A841,1000),[2]怪物武器挂载坐标辅助表!A:A,[2]怪物武器挂载坐标辅助表!D:D,"错误",0)+_xlfn.XLOOKUP(ROUNDDOWN(A841/1000,0),[2]怪物武器挂载坐标辅助表!V:V,[2]怪物武器挂载坐标辅助表!Z:Z,"错误",0),";",_xlfn.XLOOKUP(MOD(A841,1000),[2]怪物武器挂载坐标辅助表!A:A,[2]怪物武器挂载坐标辅助表!E:E,"错误",0),";",_xlfn.XLOOKUP(MOD(A841,1000),[2]怪物武器挂载坐标辅助表!A:A,[2]怪物武器挂载坐标辅助表!F:F,"错误",0)),"")</f>
        <v>-886;-327;10000;-15</v>
      </c>
      <c r="G841" s="1">
        <v>1</v>
      </c>
    </row>
    <row r="842" spans="1:7">
      <c r="A842" s="1" t="str">
        <f t="shared" si="41"/>
        <v>4033504</v>
      </c>
      <c r="B842" s="1" t="str">
        <f>CONCATENATE(_xlfn.XLOOKUP(D842,[1]怪物设计!$D$77:$D$136,[1]怪物设计!$U$77:$U$136),"-",E842)</f>
        <v>鹦鹉3-504</v>
      </c>
      <c r="D842" s="1">
        <f t="shared" si="42"/>
        <v>4033</v>
      </c>
      <c r="E842" s="1">
        <v>504</v>
      </c>
      <c r="F842" s="17" t="str">
        <f>IF(E842&gt;0,CONCATENATE(_xlfn.XLOOKUP(MOD(A842,1000),[2]怪物武器挂载坐标辅助表!A:A,[2]怪物武器挂载坐标辅助表!C:C,"错误",0)+_xlfn.XLOOKUP(ROUNDDOWN(A842/1000,0),[2]怪物武器挂载坐标辅助表!V:V,[2]怪物武器挂载坐标辅助表!Y:Y,"错误",0),";",_xlfn.XLOOKUP(MOD(A842,1000),[2]怪物武器挂载坐标辅助表!A:A,[2]怪物武器挂载坐标辅助表!D:D,"错误",0)+_xlfn.XLOOKUP(ROUNDDOWN(A842/1000,0),[2]怪物武器挂载坐标辅助表!V:V,[2]怪物武器挂载坐标辅助表!Z:Z,"错误",0),";",_xlfn.XLOOKUP(MOD(A842,1000),[2]怪物武器挂载坐标辅助表!A:A,[2]怪物武器挂载坐标辅助表!E:E,"错误",0),";",_xlfn.XLOOKUP(MOD(A842,1000),[2]怪物武器挂载坐标辅助表!A:A,[2]怪物武器挂载坐标辅助表!F:F,"错误",0)),"")</f>
        <v>-778;-371;9000;-10</v>
      </c>
      <c r="G842" s="1">
        <v>1</v>
      </c>
    </row>
    <row r="843" spans="1:7">
      <c r="A843" s="1" t="str">
        <f t="shared" si="41"/>
        <v>4033505</v>
      </c>
      <c r="B843" s="1" t="str">
        <f>CONCATENATE(_xlfn.XLOOKUP(D843,[1]怪物设计!$D$77:$D$136,[1]怪物设计!$U$77:$U$136),"-",E843)</f>
        <v>鹦鹉3-505</v>
      </c>
      <c r="D843" s="1">
        <f t="shared" si="42"/>
        <v>4033</v>
      </c>
      <c r="E843" s="1">
        <v>505</v>
      </c>
      <c r="F843" s="17" t="str">
        <f>IF(E843&gt;0,CONCATENATE(_xlfn.XLOOKUP(MOD(A843,1000),[2]怪物武器挂载坐标辅助表!A:A,[2]怪物武器挂载坐标辅助表!C:C,"错误",0)+_xlfn.XLOOKUP(ROUNDDOWN(A843/1000,0),[2]怪物武器挂载坐标辅助表!V:V,[2]怪物武器挂载坐标辅助表!Y:Y,"错误",0),";",_xlfn.XLOOKUP(MOD(A843,1000),[2]怪物武器挂载坐标辅助表!A:A,[2]怪物武器挂载坐标辅助表!D:D,"错误",0)+_xlfn.XLOOKUP(ROUNDDOWN(A843/1000,0),[2]怪物武器挂载坐标辅助表!V:V,[2]怪物武器挂载坐标辅助表!Z:Z,"错误",0),";",_xlfn.XLOOKUP(MOD(A843,1000),[2]怪物武器挂载坐标辅助表!A:A,[2]怪物武器挂载坐标辅助表!E:E,"错误",0),";",_xlfn.XLOOKUP(MOD(A843,1000),[2]怪物武器挂载坐标辅助表!A:A,[2]怪物武器挂载坐标辅助表!F:F,"错误",0)),"")</f>
        <v>-885;-375;10000;-5</v>
      </c>
      <c r="G843" s="1">
        <v>1</v>
      </c>
    </row>
    <row r="844" spans="1:7">
      <c r="A844" s="1" t="str">
        <f t="shared" si="41"/>
        <v>4033506</v>
      </c>
      <c r="B844" s="1" t="str">
        <f>CONCATENATE(_xlfn.XLOOKUP(D844,[1]怪物设计!$D$77:$D$136,[1]怪物设计!$U$77:$U$136),"-",E844)</f>
        <v>鹦鹉3-506</v>
      </c>
      <c r="D844" s="1">
        <f t="shared" si="42"/>
        <v>4033</v>
      </c>
      <c r="E844" s="1">
        <v>506</v>
      </c>
      <c r="F844" s="17" t="str">
        <f>IF(E844&gt;0,CONCATENATE(_xlfn.XLOOKUP(MOD(A844,1000),[2]怪物武器挂载坐标辅助表!A:A,[2]怪物武器挂载坐标辅助表!C:C,"错误",0)+_xlfn.XLOOKUP(ROUNDDOWN(A844/1000,0),[2]怪物武器挂载坐标辅助表!V:V,[2]怪物武器挂载坐标辅助表!Y:Y,"错误",0),";",_xlfn.XLOOKUP(MOD(A844,1000),[2]怪物武器挂载坐标辅助表!A:A,[2]怪物武器挂载坐标辅助表!D:D,"错误",0)+_xlfn.XLOOKUP(ROUNDDOWN(A844/1000,0),[2]怪物武器挂载坐标辅助表!V:V,[2]怪物武器挂载坐标辅助表!Z:Z,"错误",0),";",_xlfn.XLOOKUP(MOD(A844,1000),[2]怪物武器挂载坐标辅助表!A:A,[2]怪物武器挂载坐标辅助表!E:E,"错误",0),";",_xlfn.XLOOKUP(MOD(A844,1000),[2]怪物武器挂载坐标辅助表!A:A,[2]怪物武器挂载坐标辅助表!F:F,"错误",0)),"")</f>
        <v>-619;-321;8000;0</v>
      </c>
      <c r="G844" s="1">
        <v>1</v>
      </c>
    </row>
    <row r="845" spans="1:7">
      <c r="A845" s="1" t="str">
        <f t="shared" si="41"/>
        <v>4033507</v>
      </c>
      <c r="B845" s="1" t="str">
        <f>CONCATENATE(_xlfn.XLOOKUP(D845,[1]怪物设计!$D$77:$D$136,[1]怪物设计!$U$77:$U$136),"-",E845)</f>
        <v>鹦鹉3-507</v>
      </c>
      <c r="D845" s="1">
        <f t="shared" si="42"/>
        <v>4033</v>
      </c>
      <c r="E845" s="1">
        <v>507</v>
      </c>
      <c r="F845" s="17" t="str">
        <f>IF(E845&gt;0,CONCATENATE(_xlfn.XLOOKUP(MOD(A845,1000),[2]怪物武器挂载坐标辅助表!A:A,[2]怪物武器挂载坐标辅助表!C:C,"错误",0)+_xlfn.XLOOKUP(ROUNDDOWN(A845/1000,0),[2]怪物武器挂载坐标辅助表!V:V,[2]怪物武器挂载坐标辅助表!Y:Y,"错误",0),";",_xlfn.XLOOKUP(MOD(A845,1000),[2]怪物武器挂载坐标辅助表!A:A,[2]怪物武器挂载坐标辅助表!D:D,"错误",0)+_xlfn.XLOOKUP(ROUNDDOWN(A845/1000,0),[2]怪物武器挂载坐标辅助表!V:V,[2]怪物武器挂载坐标辅助表!Z:Z,"错误",0),";",_xlfn.XLOOKUP(MOD(A845,1000),[2]怪物武器挂载坐标辅助表!A:A,[2]怪物武器挂载坐标辅助表!E:E,"错误",0),";",_xlfn.XLOOKUP(MOD(A845,1000),[2]怪物武器挂载坐标辅助表!A:A,[2]怪物武器挂载坐标辅助表!F:F,"错误",0)),"")</f>
        <v>-719;-340;10000;5</v>
      </c>
      <c r="G845" s="1">
        <v>1</v>
      </c>
    </row>
    <row r="846" spans="1:7">
      <c r="A846" s="1" t="str">
        <f t="shared" si="41"/>
        <v>4022101</v>
      </c>
      <c r="B846" s="1" t="str">
        <f>CONCATENATE(_xlfn.XLOOKUP(D846,[1]怪物设计!$D$77:$D$136,[1]怪物设计!$U$77:$U$136),"-",E846)</f>
        <v>蜥蜴1-101</v>
      </c>
      <c r="D846" s="1">
        <v>4022</v>
      </c>
      <c r="E846" s="1">
        <v>101</v>
      </c>
      <c r="F846" s="17" t="str">
        <f>IF(E846&gt;0,CONCATENATE(_xlfn.XLOOKUP(MOD(A846,1000),[2]怪物武器挂载坐标辅助表!A:A,[2]怪物武器挂载坐标辅助表!C:C,"错误",0)+_xlfn.XLOOKUP(ROUNDDOWN(A846/1000,0),[2]怪物武器挂载坐标辅助表!V:V,[2]怪物武器挂载坐标辅助表!Y:Y,"错误",0),";",_xlfn.XLOOKUP(MOD(A846,1000),[2]怪物武器挂载坐标辅助表!A:A,[2]怪物武器挂载坐标辅助表!D:D,"错误",0)+_xlfn.XLOOKUP(ROUNDDOWN(A846/1000,0),[2]怪物武器挂载坐标辅助表!V:V,[2]怪物武器挂载坐标辅助表!Z:Z,"错误",0),";",_xlfn.XLOOKUP(MOD(A846,1000),[2]怪物武器挂载坐标辅助表!A:A,[2]怪物武器挂载坐标辅助表!E:E,"错误",0),";",_xlfn.XLOOKUP(MOD(A846,1000),[2]怪物武器挂载坐标辅助表!A:A,[2]怪物武器挂载坐标辅助表!F:F,"错误",0)),"")</f>
        <v>-838;-145;11000;0</v>
      </c>
      <c r="G846" s="1">
        <v>1</v>
      </c>
    </row>
    <row r="847" spans="1:7">
      <c r="A847" s="1" t="str">
        <f t="shared" si="41"/>
        <v>4022102</v>
      </c>
      <c r="B847" s="1" t="str">
        <f>CONCATENATE(_xlfn.XLOOKUP(D847,[1]怪物设计!$D$77:$D$136,[1]怪物设计!$U$77:$U$136),"-",E847)</f>
        <v>蜥蜴1-102</v>
      </c>
      <c r="D847" s="1">
        <f t="shared" ref="D847:D879" si="43">D846</f>
        <v>4022</v>
      </c>
      <c r="E847" s="1">
        <v>102</v>
      </c>
      <c r="F847" s="17" t="str">
        <f>IF(E847&gt;0,CONCATENATE(_xlfn.XLOOKUP(MOD(A847,1000),[2]怪物武器挂载坐标辅助表!A:A,[2]怪物武器挂载坐标辅助表!C:C,"错误",0)+_xlfn.XLOOKUP(ROUNDDOWN(A847/1000,0),[2]怪物武器挂载坐标辅助表!V:V,[2]怪物武器挂载坐标辅助表!Y:Y,"错误",0),";",_xlfn.XLOOKUP(MOD(A847,1000),[2]怪物武器挂载坐标辅助表!A:A,[2]怪物武器挂载坐标辅助表!D:D,"错误",0)+_xlfn.XLOOKUP(ROUNDDOWN(A847/1000,0),[2]怪物武器挂载坐标辅助表!V:V,[2]怪物武器挂载坐标辅助表!Z:Z,"错误",0),";",_xlfn.XLOOKUP(MOD(A847,1000),[2]怪物武器挂载坐标辅助表!A:A,[2]怪物武器挂载坐标辅助表!E:E,"错误",0),";",_xlfn.XLOOKUP(MOD(A847,1000),[2]怪物武器挂载坐标辅助表!A:A,[2]怪物武器挂载坐标辅助表!F:F,"错误",0)),"")</f>
        <v>-701;-160;11000;-10</v>
      </c>
      <c r="G847" s="1">
        <v>1</v>
      </c>
    </row>
    <row r="848" spans="1:7">
      <c r="A848" s="1" t="str">
        <f t="shared" si="41"/>
        <v>4022103</v>
      </c>
      <c r="B848" s="1" t="str">
        <f>CONCATENATE(_xlfn.XLOOKUP(D848,[1]怪物设计!$D$77:$D$136,[1]怪物设计!$U$77:$U$136),"-",E848)</f>
        <v>蜥蜴1-103</v>
      </c>
      <c r="D848" s="1">
        <f t="shared" si="43"/>
        <v>4022</v>
      </c>
      <c r="E848" s="1">
        <v>103</v>
      </c>
      <c r="F848" s="17" t="str">
        <f>IF(E848&gt;0,CONCATENATE(_xlfn.XLOOKUP(MOD(A848,1000),[2]怪物武器挂载坐标辅助表!A:A,[2]怪物武器挂载坐标辅助表!C:C,"错误",0)+_xlfn.XLOOKUP(ROUNDDOWN(A848/1000,0),[2]怪物武器挂载坐标辅助表!V:V,[2]怪物武器挂载坐标辅助表!Y:Y,"错误",0),";",_xlfn.XLOOKUP(MOD(A848,1000),[2]怪物武器挂载坐标辅助表!A:A,[2]怪物武器挂载坐标辅助表!D:D,"错误",0)+_xlfn.XLOOKUP(ROUNDDOWN(A848/1000,0),[2]怪物武器挂载坐标辅助表!V:V,[2]怪物武器挂载坐标辅助表!Z:Z,"错误",0),";",_xlfn.XLOOKUP(MOD(A848,1000),[2]怪物武器挂载坐标辅助表!A:A,[2]怪物武器挂载坐标辅助表!E:E,"错误",0),";",_xlfn.XLOOKUP(MOD(A848,1000),[2]怪物武器挂载坐标辅助表!A:A,[2]怪物武器挂载坐标辅助表!F:F,"错误",0)),"")</f>
        <v>-898;-247;10000;-10</v>
      </c>
      <c r="G848" s="1">
        <v>1</v>
      </c>
    </row>
    <row r="849" spans="1:7">
      <c r="A849" s="1" t="str">
        <f t="shared" si="41"/>
        <v>4022104</v>
      </c>
      <c r="B849" s="1" t="str">
        <f>CONCATENATE(_xlfn.XLOOKUP(D849,[1]怪物设计!$D$77:$D$136,[1]怪物设计!$U$77:$U$136),"-",E849)</f>
        <v>蜥蜴1-104</v>
      </c>
      <c r="D849" s="1">
        <f t="shared" si="43"/>
        <v>4022</v>
      </c>
      <c r="E849" s="1">
        <v>104</v>
      </c>
      <c r="F849" s="17" t="str">
        <f>IF(E849&gt;0,CONCATENATE(_xlfn.XLOOKUP(MOD(A849,1000),[2]怪物武器挂载坐标辅助表!A:A,[2]怪物武器挂载坐标辅助表!C:C,"错误",0)+_xlfn.XLOOKUP(ROUNDDOWN(A849/1000,0),[2]怪物武器挂载坐标辅助表!V:V,[2]怪物武器挂载坐标辅助表!Y:Y,"错误",0),";",_xlfn.XLOOKUP(MOD(A849,1000),[2]怪物武器挂载坐标辅助表!A:A,[2]怪物武器挂载坐标辅助表!D:D,"错误",0)+_xlfn.XLOOKUP(ROUNDDOWN(A849/1000,0),[2]怪物武器挂载坐标辅助表!V:V,[2]怪物武器挂载坐标辅助表!Z:Z,"错误",0),";",_xlfn.XLOOKUP(MOD(A849,1000),[2]怪物武器挂载坐标辅助表!A:A,[2]怪物武器挂载坐标辅助表!E:E,"错误",0),";",_xlfn.XLOOKUP(MOD(A849,1000),[2]怪物武器挂载坐标辅助表!A:A,[2]怪物武器挂载坐标辅助表!F:F,"错误",0)),"")</f>
        <v>-842;-148;11000;0</v>
      </c>
      <c r="G849" s="1">
        <v>1</v>
      </c>
    </row>
    <row r="850" spans="1:7">
      <c r="A850" s="1" t="str">
        <f t="shared" si="41"/>
        <v>4022105</v>
      </c>
      <c r="B850" s="1" t="str">
        <f>CONCATENATE(_xlfn.XLOOKUP(D850,[1]怪物设计!$D$77:$D$136,[1]怪物设计!$U$77:$U$136),"-",E850)</f>
        <v>蜥蜴1-105</v>
      </c>
      <c r="D850" s="1">
        <f t="shared" si="43"/>
        <v>4022</v>
      </c>
      <c r="E850" s="1">
        <v>105</v>
      </c>
      <c r="F850" s="17" t="str">
        <f>IF(E850&gt;0,CONCATENATE(_xlfn.XLOOKUP(MOD(A850,1000),[2]怪物武器挂载坐标辅助表!A:A,[2]怪物武器挂载坐标辅助表!C:C,"错误",0)+_xlfn.XLOOKUP(ROUNDDOWN(A850/1000,0),[2]怪物武器挂载坐标辅助表!V:V,[2]怪物武器挂载坐标辅助表!Y:Y,"错误",0),";",_xlfn.XLOOKUP(MOD(A850,1000),[2]怪物武器挂载坐标辅助表!A:A,[2]怪物武器挂载坐标辅助表!D:D,"错误",0)+_xlfn.XLOOKUP(ROUNDDOWN(A850/1000,0),[2]怪物武器挂载坐标辅助表!V:V,[2]怪物武器挂载坐标辅助表!Z:Z,"错误",0),";",_xlfn.XLOOKUP(MOD(A850,1000),[2]怪物武器挂载坐标辅助表!A:A,[2]怪物武器挂载坐标辅助表!E:E,"错误",0),";",_xlfn.XLOOKUP(MOD(A850,1000),[2]怪物武器挂载坐标辅助表!A:A,[2]怪物武器挂载坐标辅助表!F:F,"错误",0)),"")</f>
        <v>-743;-177;10000;0</v>
      </c>
      <c r="G850" s="1">
        <v>1</v>
      </c>
    </row>
    <row r="851" spans="1:7">
      <c r="A851" s="1" t="str">
        <f t="shared" si="41"/>
        <v>4022106</v>
      </c>
      <c r="B851" s="1" t="str">
        <f>CONCATENATE(_xlfn.XLOOKUP(D851,[1]怪物设计!$D$77:$D$136,[1]怪物设计!$U$77:$U$136),"-",E851)</f>
        <v>蜥蜴1-106</v>
      </c>
      <c r="D851" s="1">
        <f t="shared" si="43"/>
        <v>4022</v>
      </c>
      <c r="E851" s="1">
        <v>106</v>
      </c>
      <c r="F851" s="17" t="str">
        <f>IF(E851&gt;0,CONCATENATE(_xlfn.XLOOKUP(MOD(A851,1000),[2]怪物武器挂载坐标辅助表!A:A,[2]怪物武器挂载坐标辅助表!C:C,"错误",0)+_xlfn.XLOOKUP(ROUNDDOWN(A851/1000,0),[2]怪物武器挂载坐标辅助表!V:V,[2]怪物武器挂载坐标辅助表!Y:Y,"错误",0),";",_xlfn.XLOOKUP(MOD(A851,1000),[2]怪物武器挂载坐标辅助表!A:A,[2]怪物武器挂载坐标辅助表!D:D,"错误",0)+_xlfn.XLOOKUP(ROUNDDOWN(A851/1000,0),[2]怪物武器挂载坐标辅助表!V:V,[2]怪物武器挂载坐标辅助表!Z:Z,"错误",0),";",_xlfn.XLOOKUP(MOD(A851,1000),[2]怪物武器挂载坐标辅助表!A:A,[2]怪物武器挂载坐标辅助表!E:E,"错误",0),";",_xlfn.XLOOKUP(MOD(A851,1000),[2]怪物武器挂载坐标辅助表!A:A,[2]怪物武器挂载坐标辅助表!F:F,"错误",0)),"")</f>
        <v>-876;-194;8000;0</v>
      </c>
      <c r="G851" s="1">
        <v>1</v>
      </c>
    </row>
    <row r="852" spans="1:7">
      <c r="A852" s="1" t="str">
        <f t="shared" si="41"/>
        <v>4022201</v>
      </c>
      <c r="B852" s="1" t="str">
        <f>CONCATENATE(_xlfn.XLOOKUP(D852,[1]怪物设计!$D$77:$D$136,[1]怪物设计!$U$77:$U$136),"-",E852)</f>
        <v>蜥蜴1-201</v>
      </c>
      <c r="D852" s="1">
        <f t="shared" si="43"/>
        <v>4022</v>
      </c>
      <c r="E852" s="1">
        <v>201</v>
      </c>
      <c r="F852" s="17" t="str">
        <f>IF(E852&gt;0,CONCATENATE(_xlfn.XLOOKUP(MOD(A852,1000),[2]怪物武器挂载坐标辅助表!A:A,[2]怪物武器挂载坐标辅助表!C:C,"错误",0)+_xlfn.XLOOKUP(ROUNDDOWN(A852/1000,0),[2]怪物武器挂载坐标辅助表!V:V,[2]怪物武器挂载坐标辅助表!Y:Y,"错误",0),";",_xlfn.XLOOKUP(MOD(A852,1000),[2]怪物武器挂载坐标辅助表!A:A,[2]怪物武器挂载坐标辅助表!D:D,"错误",0)+_xlfn.XLOOKUP(ROUNDDOWN(A852/1000,0),[2]怪物武器挂载坐标辅助表!V:V,[2]怪物武器挂载坐标辅助表!Z:Z,"错误",0),";",_xlfn.XLOOKUP(MOD(A852,1000),[2]怪物武器挂载坐标辅助表!A:A,[2]怪物武器挂载坐标辅助表!E:E,"错误",0),";",_xlfn.XLOOKUP(MOD(A852,1000),[2]怪物武器挂载坐标辅助表!A:A,[2]怪物武器挂载坐标辅助表!F:F,"错误",0)),"")</f>
        <v>-674;-101;10000;-25</v>
      </c>
      <c r="G852" s="1">
        <v>1</v>
      </c>
    </row>
    <row r="853" spans="1:7">
      <c r="A853" s="1" t="str">
        <f t="shared" si="41"/>
        <v>4022202</v>
      </c>
      <c r="B853" s="1" t="str">
        <f>CONCATENATE(_xlfn.XLOOKUP(D853,[1]怪物设计!$D$77:$D$136,[1]怪物设计!$U$77:$U$136),"-",E853)</f>
        <v>蜥蜴1-202</v>
      </c>
      <c r="D853" s="1">
        <f t="shared" si="43"/>
        <v>4022</v>
      </c>
      <c r="E853" s="1">
        <v>202</v>
      </c>
      <c r="F853" s="17" t="str">
        <f>IF(E853&gt;0,CONCATENATE(_xlfn.XLOOKUP(MOD(A853,1000),[2]怪物武器挂载坐标辅助表!A:A,[2]怪物武器挂载坐标辅助表!C:C,"错误",0)+_xlfn.XLOOKUP(ROUNDDOWN(A853/1000,0),[2]怪物武器挂载坐标辅助表!V:V,[2]怪物武器挂载坐标辅助表!Y:Y,"错误",0),";",_xlfn.XLOOKUP(MOD(A853,1000),[2]怪物武器挂载坐标辅助表!A:A,[2]怪物武器挂载坐标辅助表!D:D,"错误",0)+_xlfn.XLOOKUP(ROUNDDOWN(A853/1000,0),[2]怪物武器挂载坐标辅助表!V:V,[2]怪物武器挂载坐标辅助表!Z:Z,"错误",0),";",_xlfn.XLOOKUP(MOD(A853,1000),[2]怪物武器挂载坐标辅助表!A:A,[2]怪物武器挂载坐标辅助表!E:E,"错误",0),";",_xlfn.XLOOKUP(MOD(A853,1000),[2]怪物武器挂载坐标辅助表!A:A,[2]怪物武器挂载坐标辅助表!F:F,"错误",0)),"")</f>
        <v>-643;-166;10000;0</v>
      </c>
      <c r="G853" s="1">
        <v>1</v>
      </c>
    </row>
    <row r="854" spans="1:7">
      <c r="A854" s="1" t="str">
        <f t="shared" si="41"/>
        <v>4022203</v>
      </c>
      <c r="B854" s="1" t="str">
        <f>CONCATENATE(_xlfn.XLOOKUP(D854,[1]怪物设计!$D$77:$D$136,[1]怪物设计!$U$77:$U$136),"-",E854)</f>
        <v>蜥蜴1-203</v>
      </c>
      <c r="D854" s="1">
        <f t="shared" si="43"/>
        <v>4022</v>
      </c>
      <c r="E854" s="1">
        <v>203</v>
      </c>
      <c r="F854" s="17" t="str">
        <f>IF(E854&gt;0,CONCATENATE(_xlfn.XLOOKUP(MOD(A854,1000),[2]怪物武器挂载坐标辅助表!A:A,[2]怪物武器挂载坐标辅助表!C:C,"错误",0)+_xlfn.XLOOKUP(ROUNDDOWN(A854/1000,0),[2]怪物武器挂载坐标辅助表!V:V,[2]怪物武器挂载坐标辅助表!Y:Y,"错误",0),";",_xlfn.XLOOKUP(MOD(A854,1000),[2]怪物武器挂载坐标辅助表!A:A,[2]怪物武器挂载坐标辅助表!D:D,"错误",0)+_xlfn.XLOOKUP(ROUNDDOWN(A854/1000,0),[2]怪物武器挂载坐标辅助表!V:V,[2]怪物武器挂载坐标辅助表!Z:Z,"错误",0),";",_xlfn.XLOOKUP(MOD(A854,1000),[2]怪物武器挂载坐标辅助表!A:A,[2]怪物武器挂载坐标辅助表!E:E,"错误",0),";",_xlfn.XLOOKUP(MOD(A854,1000),[2]怪物武器挂载坐标辅助表!A:A,[2]怪物武器挂载坐标辅助表!F:F,"错误",0)),"")</f>
        <v>-686;-196;10000;-10</v>
      </c>
      <c r="G854" s="1">
        <v>1</v>
      </c>
    </row>
    <row r="855" spans="1:7">
      <c r="A855" s="1" t="str">
        <f t="shared" si="41"/>
        <v>4022204</v>
      </c>
      <c r="B855" s="1" t="str">
        <f>CONCATENATE(_xlfn.XLOOKUP(D855,[1]怪物设计!$D$77:$D$136,[1]怪物设计!$U$77:$U$136),"-",E855)</f>
        <v>蜥蜴1-204</v>
      </c>
      <c r="D855" s="1">
        <f t="shared" si="43"/>
        <v>4022</v>
      </c>
      <c r="E855" s="1">
        <v>204</v>
      </c>
      <c r="F855" s="17" t="str">
        <f>IF(E855&gt;0,CONCATENATE(_xlfn.XLOOKUP(MOD(A855,1000),[2]怪物武器挂载坐标辅助表!A:A,[2]怪物武器挂载坐标辅助表!C:C,"错误",0)+_xlfn.XLOOKUP(ROUNDDOWN(A855/1000,0),[2]怪物武器挂载坐标辅助表!V:V,[2]怪物武器挂载坐标辅助表!Y:Y,"错误",0),";",_xlfn.XLOOKUP(MOD(A855,1000),[2]怪物武器挂载坐标辅助表!A:A,[2]怪物武器挂载坐标辅助表!D:D,"错误",0)+_xlfn.XLOOKUP(ROUNDDOWN(A855/1000,0),[2]怪物武器挂载坐标辅助表!V:V,[2]怪物武器挂载坐标辅助表!Z:Z,"错误",0),";",_xlfn.XLOOKUP(MOD(A855,1000),[2]怪物武器挂载坐标辅助表!A:A,[2]怪物武器挂载坐标辅助表!E:E,"错误",0),";",_xlfn.XLOOKUP(MOD(A855,1000),[2]怪物武器挂载坐标辅助表!A:A,[2]怪物武器挂载坐标辅助表!F:F,"错误",0)),"")</f>
        <v>-673;-295;5000;0</v>
      </c>
      <c r="G855" s="1">
        <v>1</v>
      </c>
    </row>
    <row r="856" spans="1:7">
      <c r="A856" s="1" t="str">
        <f t="shared" si="41"/>
        <v>4022205</v>
      </c>
      <c r="B856" s="1" t="str">
        <f>CONCATENATE(_xlfn.XLOOKUP(D856,[1]怪物设计!$D$77:$D$136,[1]怪物设计!$U$77:$U$136),"-",E856)</f>
        <v>蜥蜴1-205</v>
      </c>
      <c r="D856" s="1">
        <f t="shared" si="43"/>
        <v>4022</v>
      </c>
      <c r="E856" s="1">
        <v>205</v>
      </c>
      <c r="F856" s="17" t="str">
        <f>IF(E856&gt;0,CONCATENATE(_xlfn.XLOOKUP(MOD(A856,1000),[2]怪物武器挂载坐标辅助表!A:A,[2]怪物武器挂载坐标辅助表!C:C,"错误",0)+_xlfn.XLOOKUP(ROUNDDOWN(A856/1000,0),[2]怪物武器挂载坐标辅助表!V:V,[2]怪物武器挂载坐标辅助表!Y:Y,"错误",0),";",_xlfn.XLOOKUP(MOD(A856,1000),[2]怪物武器挂载坐标辅助表!A:A,[2]怪物武器挂载坐标辅助表!D:D,"错误",0)+_xlfn.XLOOKUP(ROUNDDOWN(A856/1000,0),[2]怪物武器挂载坐标辅助表!V:V,[2]怪物武器挂载坐标辅助表!Z:Z,"错误",0),";",_xlfn.XLOOKUP(MOD(A856,1000),[2]怪物武器挂载坐标辅助表!A:A,[2]怪物武器挂载坐标辅助表!E:E,"错误",0),";",_xlfn.XLOOKUP(MOD(A856,1000),[2]怪物武器挂载坐标辅助表!A:A,[2]怪物武器挂载坐标辅助表!F:F,"错误",0)),"")</f>
        <v>-677;-40;10000;-10</v>
      </c>
      <c r="G856" s="1">
        <v>1</v>
      </c>
    </row>
    <row r="857" spans="1:7">
      <c r="A857" s="1" t="str">
        <f t="shared" si="41"/>
        <v>4022206</v>
      </c>
      <c r="B857" s="1" t="str">
        <f>CONCATENATE(_xlfn.XLOOKUP(D857,[1]怪物设计!$D$77:$D$136,[1]怪物设计!$U$77:$U$136),"-",E857)</f>
        <v>蜥蜴1-206</v>
      </c>
      <c r="D857" s="1">
        <f t="shared" si="43"/>
        <v>4022</v>
      </c>
      <c r="E857" s="1">
        <v>206</v>
      </c>
      <c r="F857" s="17" t="str">
        <f>IF(E857&gt;0,CONCATENATE(_xlfn.XLOOKUP(MOD(A857,1000),[2]怪物武器挂载坐标辅助表!A:A,[2]怪物武器挂载坐标辅助表!C:C,"错误",0)+_xlfn.XLOOKUP(ROUNDDOWN(A857/1000,0),[2]怪物武器挂载坐标辅助表!V:V,[2]怪物武器挂载坐标辅助表!Y:Y,"错误",0),";",_xlfn.XLOOKUP(MOD(A857,1000),[2]怪物武器挂载坐标辅助表!A:A,[2]怪物武器挂载坐标辅助表!D:D,"错误",0)+_xlfn.XLOOKUP(ROUNDDOWN(A857/1000,0),[2]怪物武器挂载坐标辅助表!V:V,[2]怪物武器挂载坐标辅助表!Z:Z,"错误",0),";",_xlfn.XLOOKUP(MOD(A857,1000),[2]怪物武器挂载坐标辅助表!A:A,[2]怪物武器挂载坐标辅助表!E:E,"错误",0),";",_xlfn.XLOOKUP(MOD(A857,1000),[2]怪物武器挂载坐标辅助表!A:A,[2]怪物武器挂载坐标辅助表!F:F,"错误",0)),"")</f>
        <v>-774;-226;7000;150</v>
      </c>
      <c r="G857" s="1">
        <v>1</v>
      </c>
    </row>
    <row r="858" spans="1:7">
      <c r="A858" s="1" t="str">
        <f t="shared" si="41"/>
        <v>4022207</v>
      </c>
      <c r="B858" s="1" t="str">
        <f>CONCATENATE(_xlfn.XLOOKUP(D858,[1]怪物设计!$D$77:$D$136,[1]怪物设计!$U$77:$U$136),"-",E858)</f>
        <v>蜥蜴1-207</v>
      </c>
      <c r="D858" s="1">
        <f t="shared" si="43"/>
        <v>4022</v>
      </c>
      <c r="E858" s="1">
        <v>207</v>
      </c>
      <c r="F858" s="17" t="str">
        <f>IF(E858&gt;0,CONCATENATE(_xlfn.XLOOKUP(MOD(A858,1000),[2]怪物武器挂载坐标辅助表!A:A,[2]怪物武器挂载坐标辅助表!C:C,"错误",0)+_xlfn.XLOOKUP(ROUNDDOWN(A858/1000,0),[2]怪物武器挂载坐标辅助表!V:V,[2]怪物武器挂载坐标辅助表!Y:Y,"错误",0),";",_xlfn.XLOOKUP(MOD(A858,1000),[2]怪物武器挂载坐标辅助表!A:A,[2]怪物武器挂载坐标辅助表!D:D,"错误",0)+_xlfn.XLOOKUP(ROUNDDOWN(A858/1000,0),[2]怪物武器挂载坐标辅助表!V:V,[2]怪物武器挂载坐标辅助表!Z:Z,"错误",0),";",_xlfn.XLOOKUP(MOD(A858,1000),[2]怪物武器挂载坐标辅助表!A:A,[2]怪物武器挂载坐标辅助表!E:E,"错误",0),";",_xlfn.XLOOKUP(MOD(A858,1000),[2]怪物武器挂载坐标辅助表!A:A,[2]怪物武器挂载坐标辅助表!F:F,"错误",0)),"")</f>
        <v>-865;-193;10000;15</v>
      </c>
      <c r="G858" s="1">
        <v>1</v>
      </c>
    </row>
    <row r="859" spans="1:7">
      <c r="A859" s="1" t="str">
        <f t="shared" si="41"/>
        <v>4022301</v>
      </c>
      <c r="B859" s="1" t="str">
        <f>CONCATENATE(_xlfn.XLOOKUP(D859,[1]怪物设计!$D$77:$D$136,[1]怪物设计!$U$77:$U$136),"-",E859)</f>
        <v>蜥蜴1-301</v>
      </c>
      <c r="D859" s="1">
        <f t="shared" si="43"/>
        <v>4022</v>
      </c>
      <c r="E859" s="1">
        <v>301</v>
      </c>
      <c r="F859" s="17" t="str">
        <f>IF(E859&gt;0,CONCATENATE(_xlfn.XLOOKUP(MOD(A859,1000),[2]怪物武器挂载坐标辅助表!A:A,[2]怪物武器挂载坐标辅助表!C:C,"错误",0)+_xlfn.XLOOKUP(ROUNDDOWN(A859/1000,0),[2]怪物武器挂载坐标辅助表!V:V,[2]怪物武器挂载坐标辅助表!Y:Y,"错误",0),";",_xlfn.XLOOKUP(MOD(A859,1000),[2]怪物武器挂载坐标辅助表!A:A,[2]怪物武器挂载坐标辅助表!D:D,"错误",0)+_xlfn.XLOOKUP(ROUNDDOWN(A859/1000,0),[2]怪物武器挂载坐标辅助表!V:V,[2]怪物武器挂载坐标辅助表!Z:Z,"错误",0),";",_xlfn.XLOOKUP(MOD(A859,1000),[2]怪物武器挂载坐标辅助表!A:A,[2]怪物武器挂载坐标辅助表!E:E,"错误",0),";",_xlfn.XLOOKUP(MOD(A859,1000),[2]怪物武器挂载坐标辅助表!A:A,[2]怪物武器挂载坐标辅助表!F:F,"错误",0)),"")</f>
        <v>-747;-23;10000;0</v>
      </c>
      <c r="G859" s="1">
        <v>1</v>
      </c>
    </row>
    <row r="860" spans="1:7">
      <c r="A860" s="1" t="str">
        <f t="shared" si="41"/>
        <v>4022302</v>
      </c>
      <c r="B860" s="1" t="str">
        <f>CONCATENATE(_xlfn.XLOOKUP(D860,[1]怪物设计!$D$77:$D$136,[1]怪物设计!$U$77:$U$136),"-",E860)</f>
        <v>蜥蜴1-302</v>
      </c>
      <c r="D860" s="1">
        <f t="shared" si="43"/>
        <v>4022</v>
      </c>
      <c r="E860" s="1">
        <v>302</v>
      </c>
      <c r="F860" s="17" t="str">
        <f>IF(E860&gt;0,CONCATENATE(_xlfn.XLOOKUP(MOD(A860,1000),[2]怪物武器挂载坐标辅助表!A:A,[2]怪物武器挂载坐标辅助表!C:C,"错误",0)+_xlfn.XLOOKUP(ROUNDDOWN(A860/1000,0),[2]怪物武器挂载坐标辅助表!V:V,[2]怪物武器挂载坐标辅助表!Y:Y,"错误",0),";",_xlfn.XLOOKUP(MOD(A860,1000),[2]怪物武器挂载坐标辅助表!A:A,[2]怪物武器挂载坐标辅助表!D:D,"错误",0)+_xlfn.XLOOKUP(ROUNDDOWN(A860/1000,0),[2]怪物武器挂载坐标辅助表!V:V,[2]怪物武器挂载坐标辅助表!Z:Z,"错误",0),";",_xlfn.XLOOKUP(MOD(A860,1000),[2]怪物武器挂载坐标辅助表!A:A,[2]怪物武器挂载坐标辅助表!E:E,"错误",0),";",_xlfn.XLOOKUP(MOD(A860,1000),[2]怪物武器挂载坐标辅助表!A:A,[2]怪物武器挂载坐标辅助表!F:F,"错误",0)),"")</f>
        <v>-784;-107;9000;0</v>
      </c>
      <c r="G860" s="1">
        <v>1</v>
      </c>
    </row>
    <row r="861" spans="1:7">
      <c r="A861" s="1" t="str">
        <f t="shared" si="41"/>
        <v>4022303</v>
      </c>
      <c r="B861" s="1" t="str">
        <f>CONCATENATE(_xlfn.XLOOKUP(D861,[1]怪物设计!$D$77:$D$136,[1]怪物设计!$U$77:$U$136),"-",E861)</f>
        <v>蜥蜴1-303</v>
      </c>
      <c r="D861" s="1">
        <f t="shared" si="43"/>
        <v>4022</v>
      </c>
      <c r="E861" s="1">
        <v>303</v>
      </c>
      <c r="F861" s="17" t="str">
        <f>IF(E861&gt;0,CONCATENATE(_xlfn.XLOOKUP(MOD(A861,1000),[2]怪物武器挂载坐标辅助表!A:A,[2]怪物武器挂载坐标辅助表!C:C,"错误",0)+_xlfn.XLOOKUP(ROUNDDOWN(A861/1000,0),[2]怪物武器挂载坐标辅助表!V:V,[2]怪物武器挂载坐标辅助表!Y:Y,"错误",0),";",_xlfn.XLOOKUP(MOD(A861,1000),[2]怪物武器挂载坐标辅助表!A:A,[2]怪物武器挂载坐标辅助表!D:D,"错误",0)+_xlfn.XLOOKUP(ROUNDDOWN(A861/1000,0),[2]怪物武器挂载坐标辅助表!V:V,[2]怪物武器挂载坐标辅助表!Z:Z,"错误",0),";",_xlfn.XLOOKUP(MOD(A861,1000),[2]怪物武器挂载坐标辅助表!A:A,[2]怪物武器挂载坐标辅助表!E:E,"错误",0),";",_xlfn.XLOOKUP(MOD(A861,1000),[2]怪物武器挂载坐标辅助表!A:A,[2]怪物武器挂载坐标辅助表!F:F,"错误",0)),"")</f>
        <v>-718;-126;10000;0</v>
      </c>
      <c r="G861" s="1">
        <v>1</v>
      </c>
    </row>
    <row r="862" spans="1:7">
      <c r="A862" s="1" t="str">
        <f t="shared" si="41"/>
        <v>4022304</v>
      </c>
      <c r="B862" s="1" t="str">
        <f>CONCATENATE(_xlfn.XLOOKUP(D862,[1]怪物设计!$D$77:$D$136,[1]怪物设计!$U$77:$U$136),"-",E862)</f>
        <v>蜥蜴1-304</v>
      </c>
      <c r="D862" s="1">
        <f t="shared" si="43"/>
        <v>4022</v>
      </c>
      <c r="E862" s="1">
        <v>304</v>
      </c>
      <c r="F862" s="17" t="str">
        <f>IF(E862&gt;0,CONCATENATE(_xlfn.XLOOKUP(MOD(A862,1000),[2]怪物武器挂载坐标辅助表!A:A,[2]怪物武器挂载坐标辅助表!C:C,"错误",0)+_xlfn.XLOOKUP(ROUNDDOWN(A862/1000,0),[2]怪物武器挂载坐标辅助表!V:V,[2]怪物武器挂载坐标辅助表!Y:Y,"错误",0),";",_xlfn.XLOOKUP(MOD(A862,1000),[2]怪物武器挂载坐标辅助表!A:A,[2]怪物武器挂载坐标辅助表!D:D,"错误",0)+_xlfn.XLOOKUP(ROUNDDOWN(A862/1000,0),[2]怪物武器挂载坐标辅助表!V:V,[2]怪物武器挂载坐标辅助表!Z:Z,"错误",0),";",_xlfn.XLOOKUP(MOD(A862,1000),[2]怪物武器挂载坐标辅助表!A:A,[2]怪物武器挂载坐标辅助表!E:E,"错误",0),";",_xlfn.XLOOKUP(MOD(A862,1000),[2]怪物武器挂载坐标辅助表!A:A,[2]怪物武器挂载坐标辅助表!F:F,"错误",0)),"")</f>
        <v>-921;-155;10000;5</v>
      </c>
      <c r="G862" s="1">
        <v>1</v>
      </c>
    </row>
    <row r="863" spans="1:7">
      <c r="A863" s="1" t="str">
        <f t="shared" si="41"/>
        <v>4022305</v>
      </c>
      <c r="B863" s="1" t="str">
        <f>CONCATENATE(_xlfn.XLOOKUP(D863,[1]怪物设计!$D$77:$D$136,[1]怪物设计!$U$77:$U$136),"-",E863)</f>
        <v>蜥蜴1-305</v>
      </c>
      <c r="D863" s="1">
        <f t="shared" si="43"/>
        <v>4022</v>
      </c>
      <c r="E863" s="1">
        <v>305</v>
      </c>
      <c r="F863" s="17" t="str">
        <f>IF(E863&gt;0,CONCATENATE(_xlfn.XLOOKUP(MOD(A863,1000),[2]怪物武器挂载坐标辅助表!A:A,[2]怪物武器挂载坐标辅助表!C:C,"错误",0)+_xlfn.XLOOKUP(ROUNDDOWN(A863/1000,0),[2]怪物武器挂载坐标辅助表!V:V,[2]怪物武器挂载坐标辅助表!Y:Y,"错误",0),";",_xlfn.XLOOKUP(MOD(A863,1000),[2]怪物武器挂载坐标辅助表!A:A,[2]怪物武器挂载坐标辅助表!D:D,"错误",0)+_xlfn.XLOOKUP(ROUNDDOWN(A863/1000,0),[2]怪物武器挂载坐标辅助表!V:V,[2]怪物武器挂载坐标辅助表!Z:Z,"错误",0),";",_xlfn.XLOOKUP(MOD(A863,1000),[2]怪物武器挂载坐标辅助表!A:A,[2]怪物武器挂载坐标辅助表!E:E,"错误",0),";",_xlfn.XLOOKUP(MOD(A863,1000),[2]怪物武器挂载坐标辅助表!A:A,[2]怪物武器挂载坐标辅助表!F:F,"错误",0)),"")</f>
        <v>-874;-297;9000;-25</v>
      </c>
      <c r="G863" s="1">
        <v>1</v>
      </c>
    </row>
    <row r="864" spans="1:7">
      <c r="A864" s="1" t="str">
        <f t="shared" si="41"/>
        <v>4022401</v>
      </c>
      <c r="B864" s="1" t="str">
        <f>CONCATENATE(_xlfn.XLOOKUP(D864,[1]怪物设计!$D$77:$D$136,[1]怪物设计!$U$77:$U$136),"-",E864)</f>
        <v>蜥蜴1-401</v>
      </c>
      <c r="D864" s="1">
        <f t="shared" si="43"/>
        <v>4022</v>
      </c>
      <c r="E864" s="1">
        <v>401</v>
      </c>
      <c r="F864" s="17" t="str">
        <f>IF(E864&gt;0,CONCATENATE(_xlfn.XLOOKUP(MOD(A864,1000),[2]怪物武器挂载坐标辅助表!A:A,[2]怪物武器挂载坐标辅助表!C:C,"错误",0)+_xlfn.XLOOKUP(ROUNDDOWN(A864/1000,0),[2]怪物武器挂载坐标辅助表!V:V,[2]怪物武器挂载坐标辅助表!Y:Y,"错误",0),";",_xlfn.XLOOKUP(MOD(A864,1000),[2]怪物武器挂载坐标辅助表!A:A,[2]怪物武器挂载坐标辅助表!D:D,"错误",0)+_xlfn.XLOOKUP(ROUNDDOWN(A864/1000,0),[2]怪物武器挂载坐标辅助表!V:V,[2]怪物武器挂载坐标辅助表!Z:Z,"错误",0),";",_xlfn.XLOOKUP(MOD(A864,1000),[2]怪物武器挂载坐标辅助表!A:A,[2]怪物武器挂载坐标辅助表!E:E,"错误",0),";",_xlfn.XLOOKUP(MOD(A864,1000),[2]怪物武器挂载坐标辅助表!A:A,[2]怪物武器挂载坐标辅助表!F:F,"错误",0)),"")</f>
        <v>-745;-279;10000;0</v>
      </c>
      <c r="G864" s="1">
        <v>1</v>
      </c>
    </row>
    <row r="865" spans="1:7">
      <c r="A865" s="1" t="str">
        <f t="shared" si="41"/>
        <v>4022402</v>
      </c>
      <c r="B865" s="1" t="str">
        <f>CONCATENATE(_xlfn.XLOOKUP(D865,[1]怪物设计!$D$77:$D$136,[1]怪物设计!$U$77:$U$136),"-",E865)</f>
        <v>蜥蜴1-402</v>
      </c>
      <c r="D865" s="1">
        <f t="shared" si="43"/>
        <v>4022</v>
      </c>
      <c r="E865" s="1">
        <v>402</v>
      </c>
      <c r="F865" s="17" t="str">
        <f>IF(E865&gt;0,CONCATENATE(_xlfn.XLOOKUP(MOD(A865,1000),[2]怪物武器挂载坐标辅助表!A:A,[2]怪物武器挂载坐标辅助表!C:C,"错误",0)+_xlfn.XLOOKUP(ROUNDDOWN(A865/1000,0),[2]怪物武器挂载坐标辅助表!V:V,[2]怪物武器挂载坐标辅助表!Y:Y,"错误",0),";",_xlfn.XLOOKUP(MOD(A865,1000),[2]怪物武器挂载坐标辅助表!A:A,[2]怪物武器挂载坐标辅助表!D:D,"错误",0)+_xlfn.XLOOKUP(ROUNDDOWN(A865/1000,0),[2]怪物武器挂载坐标辅助表!V:V,[2]怪物武器挂载坐标辅助表!Z:Z,"错误",0),";",_xlfn.XLOOKUP(MOD(A865,1000),[2]怪物武器挂载坐标辅助表!A:A,[2]怪物武器挂载坐标辅助表!E:E,"错误",0),";",_xlfn.XLOOKUP(MOD(A865,1000),[2]怪物武器挂载坐标辅助表!A:A,[2]怪物武器挂载坐标辅助表!F:F,"错误",0)),"")</f>
        <v>-751;-273;10000;0</v>
      </c>
      <c r="G865" s="1">
        <v>1</v>
      </c>
    </row>
    <row r="866" spans="1:7">
      <c r="A866" s="1" t="str">
        <f t="shared" si="41"/>
        <v>4022403</v>
      </c>
      <c r="B866" s="1" t="str">
        <f>CONCATENATE(_xlfn.XLOOKUP(D866,[1]怪物设计!$D$77:$D$136,[1]怪物设计!$U$77:$U$136),"-",E866)</f>
        <v>蜥蜴1-403</v>
      </c>
      <c r="D866" s="1">
        <f t="shared" si="43"/>
        <v>4022</v>
      </c>
      <c r="E866" s="1">
        <v>403</v>
      </c>
      <c r="F866" s="17" t="str">
        <f>IF(E866&gt;0,CONCATENATE(_xlfn.XLOOKUP(MOD(A866,1000),[2]怪物武器挂载坐标辅助表!A:A,[2]怪物武器挂载坐标辅助表!C:C,"错误",0)+_xlfn.XLOOKUP(ROUNDDOWN(A866/1000,0),[2]怪物武器挂载坐标辅助表!V:V,[2]怪物武器挂载坐标辅助表!Y:Y,"错误",0),";",_xlfn.XLOOKUP(MOD(A866,1000),[2]怪物武器挂载坐标辅助表!A:A,[2]怪物武器挂载坐标辅助表!D:D,"错误",0)+_xlfn.XLOOKUP(ROUNDDOWN(A866/1000,0),[2]怪物武器挂载坐标辅助表!V:V,[2]怪物武器挂载坐标辅助表!Z:Z,"错误",0),";",_xlfn.XLOOKUP(MOD(A866,1000),[2]怪物武器挂载坐标辅助表!A:A,[2]怪物武器挂载坐标辅助表!E:E,"错误",0),";",_xlfn.XLOOKUP(MOD(A866,1000),[2]怪物武器挂载坐标辅助表!A:A,[2]怪物武器挂载坐标辅助表!F:F,"错误",0)),"")</f>
        <v>-761;-266;10000;0</v>
      </c>
      <c r="G866" s="1">
        <v>1</v>
      </c>
    </row>
    <row r="867" spans="1:7">
      <c r="A867" s="1" t="str">
        <f t="shared" si="41"/>
        <v>4022404</v>
      </c>
      <c r="B867" s="1" t="str">
        <f>CONCATENATE(_xlfn.XLOOKUP(D867,[1]怪物设计!$D$77:$D$136,[1]怪物设计!$U$77:$U$136),"-",E867)</f>
        <v>蜥蜴1-404</v>
      </c>
      <c r="D867" s="1">
        <f t="shared" si="43"/>
        <v>4022</v>
      </c>
      <c r="E867" s="1">
        <v>404</v>
      </c>
      <c r="F867" s="17" t="str">
        <f>IF(E867&gt;0,CONCATENATE(_xlfn.XLOOKUP(MOD(A867,1000),[2]怪物武器挂载坐标辅助表!A:A,[2]怪物武器挂载坐标辅助表!C:C,"错误",0)+_xlfn.XLOOKUP(ROUNDDOWN(A867/1000,0),[2]怪物武器挂载坐标辅助表!V:V,[2]怪物武器挂载坐标辅助表!Y:Y,"错误",0),";",_xlfn.XLOOKUP(MOD(A867,1000),[2]怪物武器挂载坐标辅助表!A:A,[2]怪物武器挂载坐标辅助表!D:D,"错误",0)+_xlfn.XLOOKUP(ROUNDDOWN(A867/1000,0),[2]怪物武器挂载坐标辅助表!V:V,[2]怪物武器挂载坐标辅助表!Z:Z,"错误",0),";",_xlfn.XLOOKUP(MOD(A867,1000),[2]怪物武器挂载坐标辅助表!A:A,[2]怪物武器挂载坐标辅助表!E:E,"错误",0),";",_xlfn.XLOOKUP(MOD(A867,1000),[2]怪物武器挂载坐标辅助表!A:A,[2]怪物武器挂载坐标辅助表!F:F,"错误",0)),"")</f>
        <v>-971;-266;10000;0</v>
      </c>
      <c r="G867" s="1">
        <v>1</v>
      </c>
    </row>
    <row r="868" spans="1:7">
      <c r="A868" s="1" t="str">
        <f t="shared" si="41"/>
        <v>4022405</v>
      </c>
      <c r="B868" s="1" t="str">
        <f>CONCATENATE(_xlfn.XLOOKUP(D868,[1]怪物设计!$D$77:$D$136,[1]怪物设计!$U$77:$U$136),"-",E868)</f>
        <v>蜥蜴1-405</v>
      </c>
      <c r="D868" s="1">
        <f t="shared" si="43"/>
        <v>4022</v>
      </c>
      <c r="E868" s="1">
        <v>405</v>
      </c>
      <c r="F868" s="17" t="str">
        <f>IF(E868&gt;0,CONCATENATE(_xlfn.XLOOKUP(MOD(A868,1000),[2]怪物武器挂载坐标辅助表!A:A,[2]怪物武器挂载坐标辅助表!C:C,"错误",0)+_xlfn.XLOOKUP(ROUNDDOWN(A868/1000,0),[2]怪物武器挂载坐标辅助表!V:V,[2]怪物武器挂载坐标辅助表!Y:Y,"错误",0),";",_xlfn.XLOOKUP(MOD(A868,1000),[2]怪物武器挂载坐标辅助表!A:A,[2]怪物武器挂载坐标辅助表!D:D,"错误",0)+_xlfn.XLOOKUP(ROUNDDOWN(A868/1000,0),[2]怪物武器挂载坐标辅助表!V:V,[2]怪物武器挂载坐标辅助表!Z:Z,"错误",0),";",_xlfn.XLOOKUP(MOD(A868,1000),[2]怪物武器挂载坐标辅助表!A:A,[2]怪物武器挂载坐标辅助表!E:E,"错误",0),";",_xlfn.XLOOKUP(MOD(A868,1000),[2]怪物武器挂载坐标辅助表!A:A,[2]怪物武器挂载坐标辅助表!F:F,"错误",0)),"")</f>
        <v>-778;-268;10000;0</v>
      </c>
      <c r="G868" s="1">
        <v>1</v>
      </c>
    </row>
    <row r="869" spans="1:7">
      <c r="A869" s="1" t="str">
        <f t="shared" si="41"/>
        <v>4022406</v>
      </c>
      <c r="B869" s="1" t="str">
        <f>CONCATENATE(_xlfn.XLOOKUP(D869,[1]怪物设计!$D$77:$D$136,[1]怪物设计!$U$77:$U$136),"-",E869)</f>
        <v>蜥蜴1-406</v>
      </c>
      <c r="D869" s="1">
        <f t="shared" si="43"/>
        <v>4022</v>
      </c>
      <c r="E869" s="1">
        <v>406</v>
      </c>
      <c r="F869" s="17" t="str">
        <f>IF(E869&gt;0,CONCATENATE(_xlfn.XLOOKUP(MOD(A869,1000),[2]怪物武器挂载坐标辅助表!A:A,[2]怪物武器挂载坐标辅助表!C:C,"错误",0)+_xlfn.XLOOKUP(ROUNDDOWN(A869/1000,0),[2]怪物武器挂载坐标辅助表!V:V,[2]怪物武器挂载坐标辅助表!Y:Y,"错误",0),";",_xlfn.XLOOKUP(MOD(A869,1000),[2]怪物武器挂载坐标辅助表!A:A,[2]怪物武器挂载坐标辅助表!D:D,"错误",0)+_xlfn.XLOOKUP(ROUNDDOWN(A869/1000,0),[2]怪物武器挂载坐标辅助表!V:V,[2]怪物武器挂载坐标辅助表!Z:Z,"错误",0),";",_xlfn.XLOOKUP(MOD(A869,1000),[2]怪物武器挂载坐标辅助表!A:A,[2]怪物武器挂载坐标辅助表!E:E,"错误",0),";",_xlfn.XLOOKUP(MOD(A869,1000),[2]怪物武器挂载坐标辅助表!A:A,[2]怪物武器挂载坐标辅助表!F:F,"错误",0)),"")</f>
        <v>-835;-256;8000;30</v>
      </c>
      <c r="G869" s="1">
        <v>1</v>
      </c>
    </row>
    <row r="870" spans="1:7">
      <c r="A870" s="1" t="str">
        <f t="shared" si="41"/>
        <v>4022407</v>
      </c>
      <c r="B870" s="1" t="str">
        <f>CONCATENATE(_xlfn.XLOOKUP(D870,[1]怪物设计!$D$77:$D$136,[1]怪物设计!$U$77:$U$136),"-",E870)</f>
        <v>蜥蜴1-407</v>
      </c>
      <c r="D870" s="1">
        <f t="shared" si="43"/>
        <v>4022</v>
      </c>
      <c r="E870" s="1">
        <v>407</v>
      </c>
      <c r="F870" s="17" t="str">
        <f>IF(E870&gt;0,CONCATENATE(_xlfn.XLOOKUP(MOD(A870,1000),[2]怪物武器挂载坐标辅助表!A:A,[2]怪物武器挂载坐标辅助表!C:C,"错误",0)+_xlfn.XLOOKUP(ROUNDDOWN(A870/1000,0),[2]怪物武器挂载坐标辅助表!V:V,[2]怪物武器挂载坐标辅助表!Y:Y,"错误",0),";",_xlfn.XLOOKUP(MOD(A870,1000),[2]怪物武器挂载坐标辅助表!A:A,[2]怪物武器挂载坐标辅助表!D:D,"错误",0)+_xlfn.XLOOKUP(ROUNDDOWN(A870/1000,0),[2]怪物武器挂载坐标辅助表!V:V,[2]怪物武器挂载坐标辅助表!Z:Z,"错误",0),";",_xlfn.XLOOKUP(MOD(A870,1000),[2]怪物武器挂载坐标辅助表!A:A,[2]怪物武器挂载坐标辅助表!E:E,"错误",0),";",_xlfn.XLOOKUP(MOD(A870,1000),[2]怪物武器挂载坐标辅助表!A:A,[2]怪物武器挂载坐标辅助表!F:F,"错误",0)),"")</f>
        <v>-739;-216;10000;-5</v>
      </c>
      <c r="G870" s="1">
        <v>1</v>
      </c>
    </row>
    <row r="871" spans="1:7">
      <c r="A871" s="1" t="str">
        <f t="shared" si="41"/>
        <v>4022408</v>
      </c>
      <c r="B871" s="1" t="str">
        <f>CONCATENATE(_xlfn.XLOOKUP(D871,[1]怪物设计!$D$77:$D$136,[1]怪物设计!$U$77:$U$136),"-",E871)</f>
        <v>蜥蜴1-408</v>
      </c>
      <c r="D871" s="1">
        <f t="shared" si="43"/>
        <v>4022</v>
      </c>
      <c r="E871" s="1">
        <v>408</v>
      </c>
      <c r="F871" s="17" t="str">
        <f>IF(E871&gt;0,CONCATENATE(_xlfn.XLOOKUP(MOD(A871,1000),[2]怪物武器挂载坐标辅助表!A:A,[2]怪物武器挂载坐标辅助表!C:C,"错误",0)+_xlfn.XLOOKUP(ROUNDDOWN(A871/1000,0),[2]怪物武器挂载坐标辅助表!V:V,[2]怪物武器挂载坐标辅助表!Y:Y,"错误",0),";",_xlfn.XLOOKUP(MOD(A871,1000),[2]怪物武器挂载坐标辅助表!A:A,[2]怪物武器挂载坐标辅助表!D:D,"错误",0)+_xlfn.XLOOKUP(ROUNDDOWN(A871/1000,0),[2]怪物武器挂载坐标辅助表!V:V,[2]怪物武器挂载坐标辅助表!Z:Z,"错误",0),";",_xlfn.XLOOKUP(MOD(A871,1000),[2]怪物武器挂载坐标辅助表!A:A,[2]怪物武器挂载坐标辅助表!E:E,"错误",0),";",_xlfn.XLOOKUP(MOD(A871,1000),[2]怪物武器挂载坐标辅助表!A:A,[2]怪物武器挂载坐标辅助表!F:F,"错误",0)),"")</f>
        <v>-646;-339;11000;-15</v>
      </c>
      <c r="G871" s="1">
        <v>1</v>
      </c>
    </row>
    <row r="872" spans="1:7">
      <c r="A872" s="1" t="str">
        <f t="shared" si="41"/>
        <v>4022409</v>
      </c>
      <c r="B872" s="1" t="str">
        <f>CONCATENATE(_xlfn.XLOOKUP(D872,[1]怪物设计!$D$77:$D$136,[1]怪物设计!$U$77:$U$136),"-",E872)</f>
        <v>蜥蜴1-409</v>
      </c>
      <c r="D872" s="1">
        <f t="shared" si="43"/>
        <v>4022</v>
      </c>
      <c r="E872" s="1">
        <v>409</v>
      </c>
      <c r="F872" s="17" t="str">
        <f>IF(E872&gt;0,CONCATENATE(_xlfn.XLOOKUP(MOD(A872,1000),[2]怪物武器挂载坐标辅助表!A:A,[2]怪物武器挂载坐标辅助表!C:C,"错误",0)+_xlfn.XLOOKUP(ROUNDDOWN(A872/1000,0),[2]怪物武器挂载坐标辅助表!V:V,[2]怪物武器挂载坐标辅助表!Y:Y,"错误",0),";",_xlfn.XLOOKUP(MOD(A872,1000),[2]怪物武器挂载坐标辅助表!A:A,[2]怪物武器挂载坐标辅助表!D:D,"错误",0)+_xlfn.XLOOKUP(ROUNDDOWN(A872/1000,0),[2]怪物武器挂载坐标辅助表!V:V,[2]怪物武器挂载坐标辅助表!Z:Z,"错误",0),";",_xlfn.XLOOKUP(MOD(A872,1000),[2]怪物武器挂载坐标辅助表!A:A,[2]怪物武器挂载坐标辅助表!E:E,"错误",0),";",_xlfn.XLOOKUP(MOD(A872,1000),[2]怪物武器挂载坐标辅助表!A:A,[2]怪物武器挂载坐标辅助表!F:F,"错误",0)),"")</f>
        <v>-850;-188;7500;-15</v>
      </c>
      <c r="G872" s="1">
        <v>1</v>
      </c>
    </row>
    <row r="873" spans="1:7">
      <c r="A873" s="1" t="str">
        <f t="shared" si="41"/>
        <v>4022501</v>
      </c>
      <c r="B873" s="1" t="str">
        <f>CONCATENATE(_xlfn.XLOOKUP(D873,[1]怪物设计!$D$77:$D$136,[1]怪物设计!$U$77:$U$136),"-",E873)</f>
        <v>蜥蜴1-501</v>
      </c>
      <c r="D873" s="1">
        <f t="shared" si="43"/>
        <v>4022</v>
      </c>
      <c r="E873" s="1">
        <v>501</v>
      </c>
      <c r="F873" s="17" t="str">
        <f>IF(E873&gt;0,CONCATENATE(_xlfn.XLOOKUP(MOD(A873,1000),[2]怪物武器挂载坐标辅助表!A:A,[2]怪物武器挂载坐标辅助表!C:C,"错误",0)+_xlfn.XLOOKUP(ROUNDDOWN(A873/1000,0),[2]怪物武器挂载坐标辅助表!V:V,[2]怪物武器挂载坐标辅助表!Y:Y,"错误",0),";",_xlfn.XLOOKUP(MOD(A873,1000),[2]怪物武器挂载坐标辅助表!A:A,[2]怪物武器挂载坐标辅助表!D:D,"错误",0)+_xlfn.XLOOKUP(ROUNDDOWN(A873/1000,0),[2]怪物武器挂载坐标辅助表!V:V,[2]怪物武器挂载坐标辅助表!Z:Z,"错误",0),";",_xlfn.XLOOKUP(MOD(A873,1000),[2]怪物武器挂载坐标辅助表!A:A,[2]怪物武器挂载坐标辅助表!E:E,"错误",0),";",_xlfn.XLOOKUP(MOD(A873,1000),[2]怪物武器挂载坐标辅助表!A:A,[2]怪物武器挂载坐标辅助表!F:F,"错误",0)),"")</f>
        <v>-825;-71;11000;45</v>
      </c>
      <c r="G873" s="1">
        <v>1</v>
      </c>
    </row>
    <row r="874" spans="1:7">
      <c r="A874" s="1" t="str">
        <f t="shared" si="41"/>
        <v>4022502</v>
      </c>
      <c r="B874" s="1" t="str">
        <f>CONCATENATE(_xlfn.XLOOKUP(D874,[1]怪物设计!$D$77:$D$136,[1]怪物设计!$U$77:$U$136),"-",E874)</f>
        <v>蜥蜴1-502</v>
      </c>
      <c r="D874" s="1">
        <f t="shared" si="43"/>
        <v>4022</v>
      </c>
      <c r="E874" s="1">
        <v>502</v>
      </c>
      <c r="F874" s="17" t="str">
        <f>IF(E874&gt;0,CONCATENATE(_xlfn.XLOOKUP(MOD(A874,1000),[2]怪物武器挂载坐标辅助表!A:A,[2]怪物武器挂载坐标辅助表!C:C,"错误",0)+_xlfn.XLOOKUP(ROUNDDOWN(A874/1000,0),[2]怪物武器挂载坐标辅助表!V:V,[2]怪物武器挂载坐标辅助表!Y:Y,"错误",0),";",_xlfn.XLOOKUP(MOD(A874,1000),[2]怪物武器挂载坐标辅助表!A:A,[2]怪物武器挂载坐标辅助表!D:D,"错误",0)+_xlfn.XLOOKUP(ROUNDDOWN(A874/1000,0),[2]怪物武器挂载坐标辅助表!V:V,[2]怪物武器挂载坐标辅助表!Z:Z,"错误",0),";",_xlfn.XLOOKUP(MOD(A874,1000),[2]怪物武器挂载坐标辅助表!A:A,[2]怪物武器挂载坐标辅助表!E:E,"错误",0),";",_xlfn.XLOOKUP(MOD(A874,1000),[2]怪物武器挂载坐标辅助表!A:A,[2]怪物武器挂载坐标辅助表!F:F,"错误",0)),"")</f>
        <v>-845;-188;8500;0</v>
      </c>
      <c r="G874" s="1">
        <v>1</v>
      </c>
    </row>
    <row r="875" spans="1:7">
      <c r="A875" s="1" t="str">
        <f t="shared" si="41"/>
        <v>4022503</v>
      </c>
      <c r="B875" s="1" t="str">
        <f>CONCATENATE(_xlfn.XLOOKUP(D875,[1]怪物设计!$D$77:$D$136,[1]怪物设计!$U$77:$U$136),"-",E875)</f>
        <v>蜥蜴1-503</v>
      </c>
      <c r="D875" s="1">
        <f t="shared" si="43"/>
        <v>4022</v>
      </c>
      <c r="E875" s="1">
        <v>503</v>
      </c>
      <c r="F875" s="17" t="str">
        <f>IF(E875&gt;0,CONCATENATE(_xlfn.XLOOKUP(MOD(A875,1000),[2]怪物武器挂载坐标辅助表!A:A,[2]怪物武器挂载坐标辅助表!C:C,"错误",0)+_xlfn.XLOOKUP(ROUNDDOWN(A875/1000,0),[2]怪物武器挂载坐标辅助表!V:V,[2]怪物武器挂载坐标辅助表!Y:Y,"错误",0),";",_xlfn.XLOOKUP(MOD(A875,1000),[2]怪物武器挂载坐标辅助表!A:A,[2]怪物武器挂载坐标辅助表!D:D,"错误",0)+_xlfn.XLOOKUP(ROUNDDOWN(A875/1000,0),[2]怪物武器挂载坐标辅助表!V:V,[2]怪物武器挂载坐标辅助表!Z:Z,"错误",0),";",_xlfn.XLOOKUP(MOD(A875,1000),[2]怪物武器挂载坐标辅助表!A:A,[2]怪物武器挂载坐标辅助表!E:E,"错误",0),";",_xlfn.XLOOKUP(MOD(A875,1000),[2]怪物武器挂载坐标辅助表!A:A,[2]怪物武器挂载坐标辅助表!F:F,"错误",0)),"")</f>
        <v>-917;-239;10000;-15</v>
      </c>
      <c r="G875" s="1">
        <v>1</v>
      </c>
    </row>
    <row r="876" spans="1:7">
      <c r="A876" s="1" t="str">
        <f>CONCATENATE(D876,E876)</f>
        <v>4022504</v>
      </c>
      <c r="B876" s="1" t="str">
        <f>CONCATENATE(_xlfn.XLOOKUP(D876,[1]怪物设计!$D$77:$D$136,[1]怪物设计!$U$77:$U$136),"-",E876)</f>
        <v>蜥蜴1-504</v>
      </c>
      <c r="D876" s="1">
        <f t="shared" si="43"/>
        <v>4022</v>
      </c>
      <c r="E876" s="1">
        <v>504</v>
      </c>
      <c r="F876" s="17" t="str">
        <f>IF(E876&gt;0,CONCATENATE(_xlfn.XLOOKUP(MOD(A876,1000),[2]怪物武器挂载坐标辅助表!A:A,[2]怪物武器挂载坐标辅助表!C:C,"错误",0)+_xlfn.XLOOKUP(ROUNDDOWN(A876/1000,0),[2]怪物武器挂载坐标辅助表!V:V,[2]怪物武器挂载坐标辅助表!Y:Y,"错误",0),";",_xlfn.XLOOKUP(MOD(A876,1000),[2]怪物武器挂载坐标辅助表!A:A,[2]怪物武器挂载坐标辅助表!D:D,"错误",0)+_xlfn.XLOOKUP(ROUNDDOWN(A876/1000,0),[2]怪物武器挂载坐标辅助表!V:V,[2]怪物武器挂载坐标辅助表!Z:Z,"错误",0),";",_xlfn.XLOOKUP(MOD(A876,1000),[2]怪物武器挂载坐标辅助表!A:A,[2]怪物武器挂载坐标辅助表!E:E,"错误",0),";",_xlfn.XLOOKUP(MOD(A876,1000),[2]怪物武器挂载坐标辅助表!A:A,[2]怪物武器挂载坐标辅助表!F:F,"错误",0)),"")</f>
        <v>-809;-283;9000;-10</v>
      </c>
      <c r="G876" s="1">
        <v>1</v>
      </c>
    </row>
    <row r="877" spans="1:7">
      <c r="A877" s="1" t="str">
        <f>CONCATENATE(D877,E877)</f>
        <v>4022505</v>
      </c>
      <c r="B877" s="1" t="str">
        <f>CONCATENATE(_xlfn.XLOOKUP(D877,[1]怪物设计!$D$77:$D$136,[1]怪物设计!$U$77:$U$136),"-",E877)</f>
        <v>蜥蜴1-505</v>
      </c>
      <c r="D877" s="1">
        <f t="shared" si="43"/>
        <v>4022</v>
      </c>
      <c r="E877" s="1">
        <v>505</v>
      </c>
      <c r="F877" s="17" t="str">
        <f>IF(E877&gt;0,CONCATENATE(_xlfn.XLOOKUP(MOD(A877,1000),[2]怪物武器挂载坐标辅助表!A:A,[2]怪物武器挂载坐标辅助表!C:C,"错误",0)+_xlfn.XLOOKUP(ROUNDDOWN(A877/1000,0),[2]怪物武器挂载坐标辅助表!V:V,[2]怪物武器挂载坐标辅助表!Y:Y,"错误",0),";",_xlfn.XLOOKUP(MOD(A877,1000),[2]怪物武器挂载坐标辅助表!A:A,[2]怪物武器挂载坐标辅助表!D:D,"错误",0)+_xlfn.XLOOKUP(ROUNDDOWN(A877/1000,0),[2]怪物武器挂载坐标辅助表!V:V,[2]怪物武器挂载坐标辅助表!Z:Z,"错误",0),";",_xlfn.XLOOKUP(MOD(A877,1000),[2]怪物武器挂载坐标辅助表!A:A,[2]怪物武器挂载坐标辅助表!E:E,"错误",0),";",_xlfn.XLOOKUP(MOD(A877,1000),[2]怪物武器挂载坐标辅助表!A:A,[2]怪物武器挂载坐标辅助表!F:F,"错误",0)),"")</f>
        <v>-916;-287;10000;-5</v>
      </c>
      <c r="G877" s="1">
        <v>1</v>
      </c>
    </row>
    <row r="878" spans="1:7">
      <c r="A878" s="1" t="str">
        <f>CONCATENATE(D878,E878)</f>
        <v>4022506</v>
      </c>
      <c r="B878" s="1" t="str">
        <f>CONCATENATE(_xlfn.XLOOKUP(D878,[1]怪物设计!$D$77:$D$136,[1]怪物设计!$U$77:$U$136),"-",E878)</f>
        <v>蜥蜴1-506</v>
      </c>
      <c r="D878" s="1">
        <f t="shared" si="43"/>
        <v>4022</v>
      </c>
      <c r="E878" s="1">
        <v>506</v>
      </c>
      <c r="F878" s="17" t="str">
        <f>IF(E878&gt;0,CONCATENATE(_xlfn.XLOOKUP(MOD(A878,1000),[2]怪物武器挂载坐标辅助表!A:A,[2]怪物武器挂载坐标辅助表!C:C,"错误",0)+_xlfn.XLOOKUP(ROUNDDOWN(A878/1000,0),[2]怪物武器挂载坐标辅助表!V:V,[2]怪物武器挂载坐标辅助表!Y:Y,"错误",0),";",_xlfn.XLOOKUP(MOD(A878,1000),[2]怪物武器挂载坐标辅助表!A:A,[2]怪物武器挂载坐标辅助表!D:D,"错误",0)+_xlfn.XLOOKUP(ROUNDDOWN(A878/1000,0),[2]怪物武器挂载坐标辅助表!V:V,[2]怪物武器挂载坐标辅助表!Z:Z,"错误",0),";",_xlfn.XLOOKUP(MOD(A878,1000),[2]怪物武器挂载坐标辅助表!A:A,[2]怪物武器挂载坐标辅助表!E:E,"错误",0),";",_xlfn.XLOOKUP(MOD(A878,1000),[2]怪物武器挂载坐标辅助表!A:A,[2]怪物武器挂载坐标辅助表!F:F,"错误",0)),"")</f>
        <v>-650;-233;8000;0</v>
      </c>
      <c r="G878" s="1">
        <v>1</v>
      </c>
    </row>
    <row r="879" spans="1:7">
      <c r="A879" s="1" t="str">
        <f>CONCATENATE(D879,E879)</f>
        <v>4022507</v>
      </c>
      <c r="B879" s="1" t="str">
        <f>CONCATENATE(_xlfn.XLOOKUP(D879,[1]怪物设计!$D$77:$D$136,[1]怪物设计!$U$77:$U$136),"-",E879)</f>
        <v>蜥蜴1-507</v>
      </c>
      <c r="D879" s="1">
        <f t="shared" si="43"/>
        <v>4022</v>
      </c>
      <c r="E879" s="1">
        <v>507</v>
      </c>
      <c r="F879" s="17" t="str">
        <f>IF(E879&gt;0,CONCATENATE(_xlfn.XLOOKUP(MOD(A879,1000),[2]怪物武器挂载坐标辅助表!A:A,[2]怪物武器挂载坐标辅助表!C:C,"错误",0)+_xlfn.XLOOKUP(ROUNDDOWN(A879/1000,0),[2]怪物武器挂载坐标辅助表!V:V,[2]怪物武器挂载坐标辅助表!Y:Y,"错误",0),";",_xlfn.XLOOKUP(MOD(A879,1000),[2]怪物武器挂载坐标辅助表!A:A,[2]怪物武器挂载坐标辅助表!D:D,"错误",0)+_xlfn.XLOOKUP(ROUNDDOWN(A879/1000,0),[2]怪物武器挂载坐标辅助表!V:V,[2]怪物武器挂载坐标辅助表!Z:Z,"错误",0),";",_xlfn.XLOOKUP(MOD(A879,1000),[2]怪物武器挂载坐标辅助表!A:A,[2]怪物武器挂载坐标辅助表!E:E,"错误",0),";",_xlfn.XLOOKUP(MOD(A879,1000),[2]怪物武器挂载坐标辅助表!A:A,[2]怪物武器挂载坐标辅助表!F:F,"错误",0)),"")</f>
        <v>-750;-252;10000;5</v>
      </c>
      <c r="G879" s="1">
        <v>1</v>
      </c>
    </row>
    <row r="880" spans="1:7">
      <c r="A880" s="1" t="str">
        <f t="shared" ref="A880:A930" si="44">CONCATENATE(D880,E880)</f>
        <v>4023101</v>
      </c>
      <c r="B880" s="1" t="str">
        <f>CONCATENATE(_xlfn.XLOOKUP(D880,[1]怪物设计!$D$77:$D$136,[1]怪物设计!$U$77:$U$136),"-",E880)</f>
        <v>蜥蜴2-101</v>
      </c>
      <c r="D880" s="1">
        <v>4023</v>
      </c>
      <c r="E880" s="1">
        <v>101</v>
      </c>
      <c r="F880" s="17" t="str">
        <f>IF(E880&gt;0,CONCATENATE(_xlfn.XLOOKUP(MOD(A880,1000),[2]怪物武器挂载坐标辅助表!A:A,[2]怪物武器挂载坐标辅助表!C:C,"错误",0)+_xlfn.XLOOKUP(ROUNDDOWN(A880/1000,0),[2]怪物武器挂载坐标辅助表!V:V,[2]怪物武器挂载坐标辅助表!Y:Y,"错误",0),";",_xlfn.XLOOKUP(MOD(A880,1000),[2]怪物武器挂载坐标辅助表!A:A,[2]怪物武器挂载坐标辅助表!D:D,"错误",0)+_xlfn.XLOOKUP(ROUNDDOWN(A880/1000,0),[2]怪物武器挂载坐标辅助表!V:V,[2]怪物武器挂载坐标辅助表!Z:Z,"错误",0),";",_xlfn.XLOOKUP(MOD(A880,1000),[2]怪物武器挂载坐标辅助表!A:A,[2]怪物武器挂载坐标辅助表!E:E,"错误",0),";",_xlfn.XLOOKUP(MOD(A880,1000),[2]怪物武器挂载坐标辅助表!A:A,[2]怪物武器挂载坐标辅助表!F:F,"错误",0)),"")</f>
        <v>-838;-145;11000;0</v>
      </c>
      <c r="G880" s="1">
        <v>1</v>
      </c>
    </row>
    <row r="881" spans="1:7">
      <c r="A881" s="1" t="str">
        <f t="shared" si="44"/>
        <v>4023102</v>
      </c>
      <c r="B881" s="1" t="str">
        <f>CONCATENATE(_xlfn.XLOOKUP(D881,[1]怪物设计!$D$77:$D$136,[1]怪物设计!$U$77:$U$136),"-",E881)</f>
        <v>蜥蜴2-102</v>
      </c>
      <c r="D881" s="1">
        <f t="shared" ref="D881:D913" si="45">D880</f>
        <v>4023</v>
      </c>
      <c r="E881" s="1">
        <v>102</v>
      </c>
      <c r="F881" s="17" t="str">
        <f>IF(E881&gt;0,CONCATENATE(_xlfn.XLOOKUP(MOD(A881,1000),[2]怪物武器挂载坐标辅助表!A:A,[2]怪物武器挂载坐标辅助表!C:C,"错误",0)+_xlfn.XLOOKUP(ROUNDDOWN(A881/1000,0),[2]怪物武器挂载坐标辅助表!V:V,[2]怪物武器挂载坐标辅助表!Y:Y,"错误",0),";",_xlfn.XLOOKUP(MOD(A881,1000),[2]怪物武器挂载坐标辅助表!A:A,[2]怪物武器挂载坐标辅助表!D:D,"错误",0)+_xlfn.XLOOKUP(ROUNDDOWN(A881/1000,0),[2]怪物武器挂载坐标辅助表!V:V,[2]怪物武器挂载坐标辅助表!Z:Z,"错误",0),";",_xlfn.XLOOKUP(MOD(A881,1000),[2]怪物武器挂载坐标辅助表!A:A,[2]怪物武器挂载坐标辅助表!E:E,"错误",0),";",_xlfn.XLOOKUP(MOD(A881,1000),[2]怪物武器挂载坐标辅助表!A:A,[2]怪物武器挂载坐标辅助表!F:F,"错误",0)),"")</f>
        <v>-701;-160;11000;-10</v>
      </c>
      <c r="G881" s="1">
        <v>1</v>
      </c>
    </row>
    <row r="882" spans="1:7">
      <c r="A882" s="1" t="str">
        <f t="shared" si="44"/>
        <v>4023103</v>
      </c>
      <c r="B882" s="1" t="str">
        <f>CONCATENATE(_xlfn.XLOOKUP(D882,[1]怪物设计!$D$77:$D$136,[1]怪物设计!$U$77:$U$136),"-",E882)</f>
        <v>蜥蜴2-103</v>
      </c>
      <c r="D882" s="1">
        <f t="shared" si="45"/>
        <v>4023</v>
      </c>
      <c r="E882" s="1">
        <v>103</v>
      </c>
      <c r="F882" s="17" t="str">
        <f>IF(E882&gt;0,CONCATENATE(_xlfn.XLOOKUP(MOD(A882,1000),[2]怪物武器挂载坐标辅助表!A:A,[2]怪物武器挂载坐标辅助表!C:C,"错误",0)+_xlfn.XLOOKUP(ROUNDDOWN(A882/1000,0),[2]怪物武器挂载坐标辅助表!V:V,[2]怪物武器挂载坐标辅助表!Y:Y,"错误",0),";",_xlfn.XLOOKUP(MOD(A882,1000),[2]怪物武器挂载坐标辅助表!A:A,[2]怪物武器挂载坐标辅助表!D:D,"错误",0)+_xlfn.XLOOKUP(ROUNDDOWN(A882/1000,0),[2]怪物武器挂载坐标辅助表!V:V,[2]怪物武器挂载坐标辅助表!Z:Z,"错误",0),";",_xlfn.XLOOKUP(MOD(A882,1000),[2]怪物武器挂载坐标辅助表!A:A,[2]怪物武器挂载坐标辅助表!E:E,"错误",0),";",_xlfn.XLOOKUP(MOD(A882,1000),[2]怪物武器挂载坐标辅助表!A:A,[2]怪物武器挂载坐标辅助表!F:F,"错误",0)),"")</f>
        <v>-898;-247;10000;-10</v>
      </c>
      <c r="G882" s="1">
        <v>1</v>
      </c>
    </row>
    <row r="883" spans="1:7">
      <c r="A883" s="1" t="str">
        <f t="shared" si="44"/>
        <v>4023104</v>
      </c>
      <c r="B883" s="1" t="str">
        <f>CONCATENATE(_xlfn.XLOOKUP(D883,[1]怪物设计!$D$77:$D$136,[1]怪物设计!$U$77:$U$136),"-",E883)</f>
        <v>蜥蜴2-104</v>
      </c>
      <c r="D883" s="1">
        <f t="shared" si="45"/>
        <v>4023</v>
      </c>
      <c r="E883" s="1">
        <v>104</v>
      </c>
      <c r="F883" s="17" t="str">
        <f>IF(E883&gt;0,CONCATENATE(_xlfn.XLOOKUP(MOD(A883,1000),[2]怪物武器挂载坐标辅助表!A:A,[2]怪物武器挂载坐标辅助表!C:C,"错误",0)+_xlfn.XLOOKUP(ROUNDDOWN(A883/1000,0),[2]怪物武器挂载坐标辅助表!V:V,[2]怪物武器挂载坐标辅助表!Y:Y,"错误",0),";",_xlfn.XLOOKUP(MOD(A883,1000),[2]怪物武器挂载坐标辅助表!A:A,[2]怪物武器挂载坐标辅助表!D:D,"错误",0)+_xlfn.XLOOKUP(ROUNDDOWN(A883/1000,0),[2]怪物武器挂载坐标辅助表!V:V,[2]怪物武器挂载坐标辅助表!Z:Z,"错误",0),";",_xlfn.XLOOKUP(MOD(A883,1000),[2]怪物武器挂载坐标辅助表!A:A,[2]怪物武器挂载坐标辅助表!E:E,"错误",0),";",_xlfn.XLOOKUP(MOD(A883,1000),[2]怪物武器挂载坐标辅助表!A:A,[2]怪物武器挂载坐标辅助表!F:F,"错误",0)),"")</f>
        <v>-842;-148;11000;0</v>
      </c>
      <c r="G883" s="1">
        <v>1</v>
      </c>
    </row>
    <row r="884" spans="1:7">
      <c r="A884" s="1" t="str">
        <f t="shared" si="44"/>
        <v>4023105</v>
      </c>
      <c r="B884" s="1" t="str">
        <f>CONCATENATE(_xlfn.XLOOKUP(D884,[1]怪物设计!$D$77:$D$136,[1]怪物设计!$U$77:$U$136),"-",E884)</f>
        <v>蜥蜴2-105</v>
      </c>
      <c r="D884" s="1">
        <f t="shared" si="45"/>
        <v>4023</v>
      </c>
      <c r="E884" s="1">
        <v>105</v>
      </c>
      <c r="F884" s="17" t="str">
        <f>IF(E884&gt;0,CONCATENATE(_xlfn.XLOOKUP(MOD(A884,1000),[2]怪物武器挂载坐标辅助表!A:A,[2]怪物武器挂载坐标辅助表!C:C,"错误",0)+_xlfn.XLOOKUP(ROUNDDOWN(A884/1000,0),[2]怪物武器挂载坐标辅助表!V:V,[2]怪物武器挂载坐标辅助表!Y:Y,"错误",0),";",_xlfn.XLOOKUP(MOD(A884,1000),[2]怪物武器挂载坐标辅助表!A:A,[2]怪物武器挂载坐标辅助表!D:D,"错误",0)+_xlfn.XLOOKUP(ROUNDDOWN(A884/1000,0),[2]怪物武器挂载坐标辅助表!V:V,[2]怪物武器挂载坐标辅助表!Z:Z,"错误",0),";",_xlfn.XLOOKUP(MOD(A884,1000),[2]怪物武器挂载坐标辅助表!A:A,[2]怪物武器挂载坐标辅助表!E:E,"错误",0),";",_xlfn.XLOOKUP(MOD(A884,1000),[2]怪物武器挂载坐标辅助表!A:A,[2]怪物武器挂载坐标辅助表!F:F,"错误",0)),"")</f>
        <v>-743;-177;10000;0</v>
      </c>
      <c r="G884" s="1">
        <v>1</v>
      </c>
    </row>
    <row r="885" spans="1:7">
      <c r="A885" s="1" t="str">
        <f t="shared" si="44"/>
        <v>4023106</v>
      </c>
      <c r="B885" s="1" t="str">
        <f>CONCATENATE(_xlfn.XLOOKUP(D885,[1]怪物设计!$D$77:$D$136,[1]怪物设计!$U$77:$U$136),"-",E885)</f>
        <v>蜥蜴2-106</v>
      </c>
      <c r="D885" s="1">
        <f t="shared" si="45"/>
        <v>4023</v>
      </c>
      <c r="E885" s="1">
        <v>106</v>
      </c>
      <c r="F885" s="17" t="str">
        <f>IF(E885&gt;0,CONCATENATE(_xlfn.XLOOKUP(MOD(A885,1000),[2]怪物武器挂载坐标辅助表!A:A,[2]怪物武器挂载坐标辅助表!C:C,"错误",0)+_xlfn.XLOOKUP(ROUNDDOWN(A885/1000,0),[2]怪物武器挂载坐标辅助表!V:V,[2]怪物武器挂载坐标辅助表!Y:Y,"错误",0),";",_xlfn.XLOOKUP(MOD(A885,1000),[2]怪物武器挂载坐标辅助表!A:A,[2]怪物武器挂载坐标辅助表!D:D,"错误",0)+_xlfn.XLOOKUP(ROUNDDOWN(A885/1000,0),[2]怪物武器挂载坐标辅助表!V:V,[2]怪物武器挂载坐标辅助表!Z:Z,"错误",0),";",_xlfn.XLOOKUP(MOD(A885,1000),[2]怪物武器挂载坐标辅助表!A:A,[2]怪物武器挂载坐标辅助表!E:E,"错误",0),";",_xlfn.XLOOKUP(MOD(A885,1000),[2]怪物武器挂载坐标辅助表!A:A,[2]怪物武器挂载坐标辅助表!F:F,"错误",0)),"")</f>
        <v>-876;-194;8000;0</v>
      </c>
      <c r="G885" s="1">
        <v>1</v>
      </c>
    </row>
    <row r="886" spans="1:7">
      <c r="A886" s="1" t="str">
        <f t="shared" si="44"/>
        <v>4023201</v>
      </c>
      <c r="B886" s="1" t="str">
        <f>CONCATENATE(_xlfn.XLOOKUP(D886,[1]怪物设计!$D$77:$D$136,[1]怪物设计!$U$77:$U$136),"-",E886)</f>
        <v>蜥蜴2-201</v>
      </c>
      <c r="D886" s="1">
        <f t="shared" si="45"/>
        <v>4023</v>
      </c>
      <c r="E886" s="1">
        <v>201</v>
      </c>
      <c r="F886" s="17" t="str">
        <f>IF(E886&gt;0,CONCATENATE(_xlfn.XLOOKUP(MOD(A886,1000),[2]怪物武器挂载坐标辅助表!A:A,[2]怪物武器挂载坐标辅助表!C:C,"错误",0)+_xlfn.XLOOKUP(ROUNDDOWN(A886/1000,0),[2]怪物武器挂载坐标辅助表!V:V,[2]怪物武器挂载坐标辅助表!Y:Y,"错误",0),";",_xlfn.XLOOKUP(MOD(A886,1000),[2]怪物武器挂载坐标辅助表!A:A,[2]怪物武器挂载坐标辅助表!D:D,"错误",0)+_xlfn.XLOOKUP(ROUNDDOWN(A886/1000,0),[2]怪物武器挂载坐标辅助表!V:V,[2]怪物武器挂载坐标辅助表!Z:Z,"错误",0),";",_xlfn.XLOOKUP(MOD(A886,1000),[2]怪物武器挂载坐标辅助表!A:A,[2]怪物武器挂载坐标辅助表!E:E,"错误",0),";",_xlfn.XLOOKUP(MOD(A886,1000),[2]怪物武器挂载坐标辅助表!A:A,[2]怪物武器挂载坐标辅助表!F:F,"错误",0)),"")</f>
        <v>-674;-101;10000;-25</v>
      </c>
      <c r="G886" s="1">
        <v>1</v>
      </c>
    </row>
    <row r="887" spans="1:7">
      <c r="A887" s="1" t="str">
        <f t="shared" si="44"/>
        <v>4023202</v>
      </c>
      <c r="B887" s="1" t="str">
        <f>CONCATENATE(_xlfn.XLOOKUP(D887,[1]怪物设计!$D$77:$D$136,[1]怪物设计!$U$77:$U$136),"-",E887)</f>
        <v>蜥蜴2-202</v>
      </c>
      <c r="D887" s="1">
        <f t="shared" si="45"/>
        <v>4023</v>
      </c>
      <c r="E887" s="1">
        <v>202</v>
      </c>
      <c r="F887" s="17" t="str">
        <f>IF(E887&gt;0,CONCATENATE(_xlfn.XLOOKUP(MOD(A887,1000),[2]怪物武器挂载坐标辅助表!A:A,[2]怪物武器挂载坐标辅助表!C:C,"错误",0)+_xlfn.XLOOKUP(ROUNDDOWN(A887/1000,0),[2]怪物武器挂载坐标辅助表!V:V,[2]怪物武器挂载坐标辅助表!Y:Y,"错误",0),";",_xlfn.XLOOKUP(MOD(A887,1000),[2]怪物武器挂载坐标辅助表!A:A,[2]怪物武器挂载坐标辅助表!D:D,"错误",0)+_xlfn.XLOOKUP(ROUNDDOWN(A887/1000,0),[2]怪物武器挂载坐标辅助表!V:V,[2]怪物武器挂载坐标辅助表!Z:Z,"错误",0),";",_xlfn.XLOOKUP(MOD(A887,1000),[2]怪物武器挂载坐标辅助表!A:A,[2]怪物武器挂载坐标辅助表!E:E,"错误",0),";",_xlfn.XLOOKUP(MOD(A887,1000),[2]怪物武器挂载坐标辅助表!A:A,[2]怪物武器挂载坐标辅助表!F:F,"错误",0)),"")</f>
        <v>-643;-166;10000;0</v>
      </c>
      <c r="G887" s="1">
        <v>1</v>
      </c>
    </row>
    <row r="888" spans="1:7">
      <c r="A888" s="1" t="str">
        <f t="shared" si="44"/>
        <v>4023203</v>
      </c>
      <c r="B888" s="1" t="str">
        <f>CONCATENATE(_xlfn.XLOOKUP(D888,[1]怪物设计!$D$77:$D$136,[1]怪物设计!$U$77:$U$136),"-",E888)</f>
        <v>蜥蜴2-203</v>
      </c>
      <c r="D888" s="1">
        <f t="shared" si="45"/>
        <v>4023</v>
      </c>
      <c r="E888" s="1">
        <v>203</v>
      </c>
      <c r="F888" s="17" t="str">
        <f>IF(E888&gt;0,CONCATENATE(_xlfn.XLOOKUP(MOD(A888,1000),[2]怪物武器挂载坐标辅助表!A:A,[2]怪物武器挂载坐标辅助表!C:C,"错误",0)+_xlfn.XLOOKUP(ROUNDDOWN(A888/1000,0),[2]怪物武器挂载坐标辅助表!V:V,[2]怪物武器挂载坐标辅助表!Y:Y,"错误",0),";",_xlfn.XLOOKUP(MOD(A888,1000),[2]怪物武器挂载坐标辅助表!A:A,[2]怪物武器挂载坐标辅助表!D:D,"错误",0)+_xlfn.XLOOKUP(ROUNDDOWN(A888/1000,0),[2]怪物武器挂载坐标辅助表!V:V,[2]怪物武器挂载坐标辅助表!Z:Z,"错误",0),";",_xlfn.XLOOKUP(MOD(A888,1000),[2]怪物武器挂载坐标辅助表!A:A,[2]怪物武器挂载坐标辅助表!E:E,"错误",0),";",_xlfn.XLOOKUP(MOD(A888,1000),[2]怪物武器挂载坐标辅助表!A:A,[2]怪物武器挂载坐标辅助表!F:F,"错误",0)),"")</f>
        <v>-686;-196;10000;-10</v>
      </c>
      <c r="G888" s="1">
        <v>1</v>
      </c>
    </row>
    <row r="889" spans="1:7">
      <c r="A889" s="1" t="str">
        <f t="shared" si="44"/>
        <v>4023204</v>
      </c>
      <c r="B889" s="1" t="str">
        <f>CONCATENATE(_xlfn.XLOOKUP(D889,[1]怪物设计!$D$77:$D$136,[1]怪物设计!$U$77:$U$136),"-",E889)</f>
        <v>蜥蜴2-204</v>
      </c>
      <c r="D889" s="1">
        <f t="shared" si="45"/>
        <v>4023</v>
      </c>
      <c r="E889" s="1">
        <v>204</v>
      </c>
      <c r="F889" s="17" t="str">
        <f>IF(E889&gt;0,CONCATENATE(_xlfn.XLOOKUP(MOD(A889,1000),[2]怪物武器挂载坐标辅助表!A:A,[2]怪物武器挂载坐标辅助表!C:C,"错误",0)+_xlfn.XLOOKUP(ROUNDDOWN(A889/1000,0),[2]怪物武器挂载坐标辅助表!V:V,[2]怪物武器挂载坐标辅助表!Y:Y,"错误",0),";",_xlfn.XLOOKUP(MOD(A889,1000),[2]怪物武器挂载坐标辅助表!A:A,[2]怪物武器挂载坐标辅助表!D:D,"错误",0)+_xlfn.XLOOKUP(ROUNDDOWN(A889/1000,0),[2]怪物武器挂载坐标辅助表!V:V,[2]怪物武器挂载坐标辅助表!Z:Z,"错误",0),";",_xlfn.XLOOKUP(MOD(A889,1000),[2]怪物武器挂载坐标辅助表!A:A,[2]怪物武器挂载坐标辅助表!E:E,"错误",0),";",_xlfn.XLOOKUP(MOD(A889,1000),[2]怪物武器挂载坐标辅助表!A:A,[2]怪物武器挂载坐标辅助表!F:F,"错误",0)),"")</f>
        <v>-673;-295;5000;0</v>
      </c>
      <c r="G889" s="1">
        <v>1</v>
      </c>
    </row>
    <row r="890" spans="1:7">
      <c r="A890" s="1" t="str">
        <f t="shared" si="44"/>
        <v>4023205</v>
      </c>
      <c r="B890" s="1" t="str">
        <f>CONCATENATE(_xlfn.XLOOKUP(D890,[1]怪物设计!$D$77:$D$136,[1]怪物设计!$U$77:$U$136),"-",E890)</f>
        <v>蜥蜴2-205</v>
      </c>
      <c r="D890" s="1">
        <f t="shared" si="45"/>
        <v>4023</v>
      </c>
      <c r="E890" s="1">
        <v>205</v>
      </c>
      <c r="F890" s="17" t="str">
        <f>IF(E890&gt;0,CONCATENATE(_xlfn.XLOOKUP(MOD(A890,1000),[2]怪物武器挂载坐标辅助表!A:A,[2]怪物武器挂载坐标辅助表!C:C,"错误",0)+_xlfn.XLOOKUP(ROUNDDOWN(A890/1000,0),[2]怪物武器挂载坐标辅助表!V:V,[2]怪物武器挂载坐标辅助表!Y:Y,"错误",0),";",_xlfn.XLOOKUP(MOD(A890,1000),[2]怪物武器挂载坐标辅助表!A:A,[2]怪物武器挂载坐标辅助表!D:D,"错误",0)+_xlfn.XLOOKUP(ROUNDDOWN(A890/1000,0),[2]怪物武器挂载坐标辅助表!V:V,[2]怪物武器挂载坐标辅助表!Z:Z,"错误",0),";",_xlfn.XLOOKUP(MOD(A890,1000),[2]怪物武器挂载坐标辅助表!A:A,[2]怪物武器挂载坐标辅助表!E:E,"错误",0),";",_xlfn.XLOOKUP(MOD(A890,1000),[2]怪物武器挂载坐标辅助表!A:A,[2]怪物武器挂载坐标辅助表!F:F,"错误",0)),"")</f>
        <v>-677;-40;10000;-10</v>
      </c>
      <c r="G890" s="1">
        <v>1</v>
      </c>
    </row>
    <row r="891" spans="1:7">
      <c r="A891" s="1" t="str">
        <f t="shared" si="44"/>
        <v>4023206</v>
      </c>
      <c r="B891" s="1" t="str">
        <f>CONCATENATE(_xlfn.XLOOKUP(D891,[1]怪物设计!$D$77:$D$136,[1]怪物设计!$U$77:$U$136),"-",E891)</f>
        <v>蜥蜴2-206</v>
      </c>
      <c r="D891" s="1">
        <f t="shared" si="45"/>
        <v>4023</v>
      </c>
      <c r="E891" s="1">
        <v>206</v>
      </c>
      <c r="F891" s="17" t="str">
        <f>IF(E891&gt;0,CONCATENATE(_xlfn.XLOOKUP(MOD(A891,1000),[2]怪物武器挂载坐标辅助表!A:A,[2]怪物武器挂载坐标辅助表!C:C,"错误",0)+_xlfn.XLOOKUP(ROUNDDOWN(A891/1000,0),[2]怪物武器挂载坐标辅助表!V:V,[2]怪物武器挂载坐标辅助表!Y:Y,"错误",0),";",_xlfn.XLOOKUP(MOD(A891,1000),[2]怪物武器挂载坐标辅助表!A:A,[2]怪物武器挂载坐标辅助表!D:D,"错误",0)+_xlfn.XLOOKUP(ROUNDDOWN(A891/1000,0),[2]怪物武器挂载坐标辅助表!V:V,[2]怪物武器挂载坐标辅助表!Z:Z,"错误",0),";",_xlfn.XLOOKUP(MOD(A891,1000),[2]怪物武器挂载坐标辅助表!A:A,[2]怪物武器挂载坐标辅助表!E:E,"错误",0),";",_xlfn.XLOOKUP(MOD(A891,1000),[2]怪物武器挂载坐标辅助表!A:A,[2]怪物武器挂载坐标辅助表!F:F,"错误",0)),"")</f>
        <v>-774;-226;7000;150</v>
      </c>
      <c r="G891" s="1">
        <v>1</v>
      </c>
    </row>
    <row r="892" spans="1:7">
      <c r="A892" s="1" t="str">
        <f t="shared" si="44"/>
        <v>4023207</v>
      </c>
      <c r="B892" s="1" t="str">
        <f>CONCATENATE(_xlfn.XLOOKUP(D892,[1]怪物设计!$D$77:$D$136,[1]怪物设计!$U$77:$U$136),"-",E892)</f>
        <v>蜥蜴2-207</v>
      </c>
      <c r="D892" s="1">
        <f t="shared" si="45"/>
        <v>4023</v>
      </c>
      <c r="E892" s="1">
        <v>207</v>
      </c>
      <c r="F892" s="17" t="str">
        <f>IF(E892&gt;0,CONCATENATE(_xlfn.XLOOKUP(MOD(A892,1000),[2]怪物武器挂载坐标辅助表!A:A,[2]怪物武器挂载坐标辅助表!C:C,"错误",0)+_xlfn.XLOOKUP(ROUNDDOWN(A892/1000,0),[2]怪物武器挂载坐标辅助表!V:V,[2]怪物武器挂载坐标辅助表!Y:Y,"错误",0),";",_xlfn.XLOOKUP(MOD(A892,1000),[2]怪物武器挂载坐标辅助表!A:A,[2]怪物武器挂载坐标辅助表!D:D,"错误",0)+_xlfn.XLOOKUP(ROUNDDOWN(A892/1000,0),[2]怪物武器挂载坐标辅助表!V:V,[2]怪物武器挂载坐标辅助表!Z:Z,"错误",0),";",_xlfn.XLOOKUP(MOD(A892,1000),[2]怪物武器挂载坐标辅助表!A:A,[2]怪物武器挂载坐标辅助表!E:E,"错误",0),";",_xlfn.XLOOKUP(MOD(A892,1000),[2]怪物武器挂载坐标辅助表!A:A,[2]怪物武器挂载坐标辅助表!F:F,"错误",0)),"")</f>
        <v>-865;-193;10000;15</v>
      </c>
      <c r="G892" s="1">
        <v>1</v>
      </c>
    </row>
    <row r="893" spans="1:7">
      <c r="A893" s="1" t="str">
        <f t="shared" si="44"/>
        <v>4023301</v>
      </c>
      <c r="B893" s="1" t="str">
        <f>CONCATENATE(_xlfn.XLOOKUP(D893,[1]怪物设计!$D$77:$D$136,[1]怪物设计!$U$77:$U$136),"-",E893)</f>
        <v>蜥蜴2-301</v>
      </c>
      <c r="D893" s="1">
        <f t="shared" si="45"/>
        <v>4023</v>
      </c>
      <c r="E893" s="1">
        <v>301</v>
      </c>
      <c r="F893" s="17" t="str">
        <f>IF(E893&gt;0,CONCATENATE(_xlfn.XLOOKUP(MOD(A893,1000),[2]怪物武器挂载坐标辅助表!A:A,[2]怪物武器挂载坐标辅助表!C:C,"错误",0)+_xlfn.XLOOKUP(ROUNDDOWN(A893/1000,0),[2]怪物武器挂载坐标辅助表!V:V,[2]怪物武器挂载坐标辅助表!Y:Y,"错误",0),";",_xlfn.XLOOKUP(MOD(A893,1000),[2]怪物武器挂载坐标辅助表!A:A,[2]怪物武器挂载坐标辅助表!D:D,"错误",0)+_xlfn.XLOOKUP(ROUNDDOWN(A893/1000,0),[2]怪物武器挂载坐标辅助表!V:V,[2]怪物武器挂载坐标辅助表!Z:Z,"错误",0),";",_xlfn.XLOOKUP(MOD(A893,1000),[2]怪物武器挂载坐标辅助表!A:A,[2]怪物武器挂载坐标辅助表!E:E,"错误",0),";",_xlfn.XLOOKUP(MOD(A893,1000),[2]怪物武器挂载坐标辅助表!A:A,[2]怪物武器挂载坐标辅助表!F:F,"错误",0)),"")</f>
        <v>-747;-23;10000;0</v>
      </c>
      <c r="G893" s="1">
        <v>1</v>
      </c>
    </row>
    <row r="894" spans="1:7">
      <c r="A894" s="1" t="str">
        <f t="shared" si="44"/>
        <v>4023302</v>
      </c>
      <c r="B894" s="1" t="str">
        <f>CONCATENATE(_xlfn.XLOOKUP(D894,[1]怪物设计!$D$77:$D$136,[1]怪物设计!$U$77:$U$136),"-",E894)</f>
        <v>蜥蜴2-302</v>
      </c>
      <c r="D894" s="1">
        <f t="shared" si="45"/>
        <v>4023</v>
      </c>
      <c r="E894" s="1">
        <v>302</v>
      </c>
      <c r="F894" s="17" t="str">
        <f>IF(E894&gt;0,CONCATENATE(_xlfn.XLOOKUP(MOD(A894,1000),[2]怪物武器挂载坐标辅助表!A:A,[2]怪物武器挂载坐标辅助表!C:C,"错误",0)+_xlfn.XLOOKUP(ROUNDDOWN(A894/1000,0),[2]怪物武器挂载坐标辅助表!V:V,[2]怪物武器挂载坐标辅助表!Y:Y,"错误",0),";",_xlfn.XLOOKUP(MOD(A894,1000),[2]怪物武器挂载坐标辅助表!A:A,[2]怪物武器挂载坐标辅助表!D:D,"错误",0)+_xlfn.XLOOKUP(ROUNDDOWN(A894/1000,0),[2]怪物武器挂载坐标辅助表!V:V,[2]怪物武器挂载坐标辅助表!Z:Z,"错误",0),";",_xlfn.XLOOKUP(MOD(A894,1000),[2]怪物武器挂载坐标辅助表!A:A,[2]怪物武器挂载坐标辅助表!E:E,"错误",0),";",_xlfn.XLOOKUP(MOD(A894,1000),[2]怪物武器挂载坐标辅助表!A:A,[2]怪物武器挂载坐标辅助表!F:F,"错误",0)),"")</f>
        <v>-784;-107;9000;0</v>
      </c>
      <c r="G894" s="1">
        <v>1</v>
      </c>
    </row>
    <row r="895" spans="1:7">
      <c r="A895" s="1" t="str">
        <f t="shared" si="44"/>
        <v>4023303</v>
      </c>
      <c r="B895" s="1" t="str">
        <f>CONCATENATE(_xlfn.XLOOKUP(D895,[1]怪物设计!$D$77:$D$136,[1]怪物设计!$U$77:$U$136),"-",E895)</f>
        <v>蜥蜴2-303</v>
      </c>
      <c r="D895" s="1">
        <f t="shared" si="45"/>
        <v>4023</v>
      </c>
      <c r="E895" s="1">
        <v>303</v>
      </c>
      <c r="F895" s="17" t="str">
        <f>IF(E895&gt;0,CONCATENATE(_xlfn.XLOOKUP(MOD(A895,1000),[2]怪物武器挂载坐标辅助表!A:A,[2]怪物武器挂载坐标辅助表!C:C,"错误",0)+_xlfn.XLOOKUP(ROUNDDOWN(A895/1000,0),[2]怪物武器挂载坐标辅助表!V:V,[2]怪物武器挂载坐标辅助表!Y:Y,"错误",0),";",_xlfn.XLOOKUP(MOD(A895,1000),[2]怪物武器挂载坐标辅助表!A:A,[2]怪物武器挂载坐标辅助表!D:D,"错误",0)+_xlfn.XLOOKUP(ROUNDDOWN(A895/1000,0),[2]怪物武器挂载坐标辅助表!V:V,[2]怪物武器挂载坐标辅助表!Z:Z,"错误",0),";",_xlfn.XLOOKUP(MOD(A895,1000),[2]怪物武器挂载坐标辅助表!A:A,[2]怪物武器挂载坐标辅助表!E:E,"错误",0),";",_xlfn.XLOOKUP(MOD(A895,1000),[2]怪物武器挂载坐标辅助表!A:A,[2]怪物武器挂载坐标辅助表!F:F,"错误",0)),"")</f>
        <v>-718;-126;10000;0</v>
      </c>
      <c r="G895" s="1">
        <v>1</v>
      </c>
    </row>
    <row r="896" spans="1:7">
      <c r="A896" s="1" t="str">
        <f t="shared" si="44"/>
        <v>4023304</v>
      </c>
      <c r="B896" s="1" t="str">
        <f>CONCATENATE(_xlfn.XLOOKUP(D896,[1]怪物设计!$D$77:$D$136,[1]怪物设计!$U$77:$U$136),"-",E896)</f>
        <v>蜥蜴2-304</v>
      </c>
      <c r="D896" s="1">
        <f t="shared" si="45"/>
        <v>4023</v>
      </c>
      <c r="E896" s="1">
        <v>304</v>
      </c>
      <c r="F896" s="17" t="str">
        <f>IF(E896&gt;0,CONCATENATE(_xlfn.XLOOKUP(MOD(A896,1000),[2]怪物武器挂载坐标辅助表!A:A,[2]怪物武器挂载坐标辅助表!C:C,"错误",0)+_xlfn.XLOOKUP(ROUNDDOWN(A896/1000,0),[2]怪物武器挂载坐标辅助表!V:V,[2]怪物武器挂载坐标辅助表!Y:Y,"错误",0),";",_xlfn.XLOOKUP(MOD(A896,1000),[2]怪物武器挂载坐标辅助表!A:A,[2]怪物武器挂载坐标辅助表!D:D,"错误",0)+_xlfn.XLOOKUP(ROUNDDOWN(A896/1000,0),[2]怪物武器挂载坐标辅助表!V:V,[2]怪物武器挂载坐标辅助表!Z:Z,"错误",0),";",_xlfn.XLOOKUP(MOD(A896,1000),[2]怪物武器挂载坐标辅助表!A:A,[2]怪物武器挂载坐标辅助表!E:E,"错误",0),";",_xlfn.XLOOKUP(MOD(A896,1000),[2]怪物武器挂载坐标辅助表!A:A,[2]怪物武器挂载坐标辅助表!F:F,"错误",0)),"")</f>
        <v>-921;-155;10000;5</v>
      </c>
      <c r="G896" s="1">
        <v>1</v>
      </c>
    </row>
    <row r="897" spans="1:7">
      <c r="A897" s="1" t="str">
        <f t="shared" si="44"/>
        <v>4023305</v>
      </c>
      <c r="B897" s="1" t="str">
        <f>CONCATENATE(_xlfn.XLOOKUP(D897,[1]怪物设计!$D$77:$D$136,[1]怪物设计!$U$77:$U$136),"-",E897)</f>
        <v>蜥蜴2-305</v>
      </c>
      <c r="D897" s="1">
        <f t="shared" si="45"/>
        <v>4023</v>
      </c>
      <c r="E897" s="1">
        <v>305</v>
      </c>
      <c r="F897" s="17" t="str">
        <f>IF(E897&gt;0,CONCATENATE(_xlfn.XLOOKUP(MOD(A897,1000),[2]怪物武器挂载坐标辅助表!A:A,[2]怪物武器挂载坐标辅助表!C:C,"错误",0)+_xlfn.XLOOKUP(ROUNDDOWN(A897/1000,0),[2]怪物武器挂载坐标辅助表!V:V,[2]怪物武器挂载坐标辅助表!Y:Y,"错误",0),";",_xlfn.XLOOKUP(MOD(A897,1000),[2]怪物武器挂载坐标辅助表!A:A,[2]怪物武器挂载坐标辅助表!D:D,"错误",0)+_xlfn.XLOOKUP(ROUNDDOWN(A897/1000,0),[2]怪物武器挂载坐标辅助表!V:V,[2]怪物武器挂载坐标辅助表!Z:Z,"错误",0),";",_xlfn.XLOOKUP(MOD(A897,1000),[2]怪物武器挂载坐标辅助表!A:A,[2]怪物武器挂载坐标辅助表!E:E,"错误",0),";",_xlfn.XLOOKUP(MOD(A897,1000),[2]怪物武器挂载坐标辅助表!A:A,[2]怪物武器挂载坐标辅助表!F:F,"错误",0)),"")</f>
        <v>-874;-297;9000;-25</v>
      </c>
      <c r="G897" s="1">
        <v>1</v>
      </c>
    </row>
    <row r="898" spans="1:7">
      <c r="A898" s="1" t="str">
        <f t="shared" si="44"/>
        <v>4023401</v>
      </c>
      <c r="B898" s="1" t="str">
        <f>CONCATENATE(_xlfn.XLOOKUP(D898,[1]怪物设计!$D$77:$D$136,[1]怪物设计!$U$77:$U$136),"-",E898)</f>
        <v>蜥蜴2-401</v>
      </c>
      <c r="D898" s="1">
        <f t="shared" si="45"/>
        <v>4023</v>
      </c>
      <c r="E898" s="1">
        <v>401</v>
      </c>
      <c r="F898" s="17" t="str">
        <f>IF(E898&gt;0,CONCATENATE(_xlfn.XLOOKUP(MOD(A898,1000),[2]怪物武器挂载坐标辅助表!A:A,[2]怪物武器挂载坐标辅助表!C:C,"错误",0)+_xlfn.XLOOKUP(ROUNDDOWN(A898/1000,0),[2]怪物武器挂载坐标辅助表!V:V,[2]怪物武器挂载坐标辅助表!Y:Y,"错误",0),";",_xlfn.XLOOKUP(MOD(A898,1000),[2]怪物武器挂载坐标辅助表!A:A,[2]怪物武器挂载坐标辅助表!D:D,"错误",0)+_xlfn.XLOOKUP(ROUNDDOWN(A898/1000,0),[2]怪物武器挂载坐标辅助表!V:V,[2]怪物武器挂载坐标辅助表!Z:Z,"错误",0),";",_xlfn.XLOOKUP(MOD(A898,1000),[2]怪物武器挂载坐标辅助表!A:A,[2]怪物武器挂载坐标辅助表!E:E,"错误",0),";",_xlfn.XLOOKUP(MOD(A898,1000),[2]怪物武器挂载坐标辅助表!A:A,[2]怪物武器挂载坐标辅助表!F:F,"错误",0)),"")</f>
        <v>-745;-279;10000;0</v>
      </c>
      <c r="G898" s="1">
        <v>1</v>
      </c>
    </row>
    <row r="899" spans="1:7">
      <c r="A899" s="1" t="str">
        <f t="shared" si="44"/>
        <v>4023402</v>
      </c>
      <c r="B899" s="1" t="str">
        <f>CONCATENATE(_xlfn.XLOOKUP(D899,[1]怪物设计!$D$77:$D$136,[1]怪物设计!$U$77:$U$136),"-",E899)</f>
        <v>蜥蜴2-402</v>
      </c>
      <c r="D899" s="1">
        <f t="shared" si="45"/>
        <v>4023</v>
      </c>
      <c r="E899" s="1">
        <v>402</v>
      </c>
      <c r="F899" s="17" t="str">
        <f>IF(E899&gt;0,CONCATENATE(_xlfn.XLOOKUP(MOD(A899,1000),[2]怪物武器挂载坐标辅助表!A:A,[2]怪物武器挂载坐标辅助表!C:C,"错误",0)+_xlfn.XLOOKUP(ROUNDDOWN(A899/1000,0),[2]怪物武器挂载坐标辅助表!V:V,[2]怪物武器挂载坐标辅助表!Y:Y,"错误",0),";",_xlfn.XLOOKUP(MOD(A899,1000),[2]怪物武器挂载坐标辅助表!A:A,[2]怪物武器挂载坐标辅助表!D:D,"错误",0)+_xlfn.XLOOKUP(ROUNDDOWN(A899/1000,0),[2]怪物武器挂载坐标辅助表!V:V,[2]怪物武器挂载坐标辅助表!Z:Z,"错误",0),";",_xlfn.XLOOKUP(MOD(A899,1000),[2]怪物武器挂载坐标辅助表!A:A,[2]怪物武器挂载坐标辅助表!E:E,"错误",0),";",_xlfn.XLOOKUP(MOD(A899,1000),[2]怪物武器挂载坐标辅助表!A:A,[2]怪物武器挂载坐标辅助表!F:F,"错误",0)),"")</f>
        <v>-751;-273;10000;0</v>
      </c>
      <c r="G899" s="1">
        <v>1</v>
      </c>
    </row>
    <row r="900" spans="1:7">
      <c r="A900" s="1" t="str">
        <f t="shared" si="44"/>
        <v>4023403</v>
      </c>
      <c r="B900" s="1" t="str">
        <f>CONCATENATE(_xlfn.XLOOKUP(D900,[1]怪物设计!$D$77:$D$136,[1]怪物设计!$U$77:$U$136),"-",E900)</f>
        <v>蜥蜴2-403</v>
      </c>
      <c r="D900" s="1">
        <f t="shared" si="45"/>
        <v>4023</v>
      </c>
      <c r="E900" s="1">
        <v>403</v>
      </c>
      <c r="F900" s="17" t="str">
        <f>IF(E900&gt;0,CONCATENATE(_xlfn.XLOOKUP(MOD(A900,1000),[2]怪物武器挂载坐标辅助表!A:A,[2]怪物武器挂载坐标辅助表!C:C,"错误",0)+_xlfn.XLOOKUP(ROUNDDOWN(A900/1000,0),[2]怪物武器挂载坐标辅助表!V:V,[2]怪物武器挂载坐标辅助表!Y:Y,"错误",0),";",_xlfn.XLOOKUP(MOD(A900,1000),[2]怪物武器挂载坐标辅助表!A:A,[2]怪物武器挂载坐标辅助表!D:D,"错误",0)+_xlfn.XLOOKUP(ROUNDDOWN(A900/1000,0),[2]怪物武器挂载坐标辅助表!V:V,[2]怪物武器挂载坐标辅助表!Z:Z,"错误",0),";",_xlfn.XLOOKUP(MOD(A900,1000),[2]怪物武器挂载坐标辅助表!A:A,[2]怪物武器挂载坐标辅助表!E:E,"错误",0),";",_xlfn.XLOOKUP(MOD(A900,1000),[2]怪物武器挂载坐标辅助表!A:A,[2]怪物武器挂载坐标辅助表!F:F,"错误",0)),"")</f>
        <v>-761;-266;10000;0</v>
      </c>
      <c r="G900" s="1">
        <v>1</v>
      </c>
    </row>
    <row r="901" spans="1:7">
      <c r="A901" s="1" t="str">
        <f t="shared" si="44"/>
        <v>4023404</v>
      </c>
      <c r="B901" s="1" t="str">
        <f>CONCATENATE(_xlfn.XLOOKUP(D901,[1]怪物设计!$D$77:$D$136,[1]怪物设计!$U$77:$U$136),"-",E901)</f>
        <v>蜥蜴2-404</v>
      </c>
      <c r="D901" s="1">
        <f t="shared" si="45"/>
        <v>4023</v>
      </c>
      <c r="E901" s="1">
        <v>404</v>
      </c>
      <c r="F901" s="17" t="str">
        <f>IF(E901&gt;0,CONCATENATE(_xlfn.XLOOKUP(MOD(A901,1000),[2]怪物武器挂载坐标辅助表!A:A,[2]怪物武器挂载坐标辅助表!C:C,"错误",0)+_xlfn.XLOOKUP(ROUNDDOWN(A901/1000,0),[2]怪物武器挂载坐标辅助表!V:V,[2]怪物武器挂载坐标辅助表!Y:Y,"错误",0),";",_xlfn.XLOOKUP(MOD(A901,1000),[2]怪物武器挂载坐标辅助表!A:A,[2]怪物武器挂载坐标辅助表!D:D,"错误",0)+_xlfn.XLOOKUP(ROUNDDOWN(A901/1000,0),[2]怪物武器挂载坐标辅助表!V:V,[2]怪物武器挂载坐标辅助表!Z:Z,"错误",0),";",_xlfn.XLOOKUP(MOD(A901,1000),[2]怪物武器挂载坐标辅助表!A:A,[2]怪物武器挂载坐标辅助表!E:E,"错误",0),";",_xlfn.XLOOKUP(MOD(A901,1000),[2]怪物武器挂载坐标辅助表!A:A,[2]怪物武器挂载坐标辅助表!F:F,"错误",0)),"")</f>
        <v>-971;-266;10000;0</v>
      </c>
      <c r="G901" s="1">
        <v>1</v>
      </c>
    </row>
    <row r="902" spans="1:7">
      <c r="A902" s="1" t="str">
        <f t="shared" si="44"/>
        <v>4023405</v>
      </c>
      <c r="B902" s="1" t="str">
        <f>CONCATENATE(_xlfn.XLOOKUP(D902,[1]怪物设计!$D$77:$D$136,[1]怪物设计!$U$77:$U$136),"-",E902)</f>
        <v>蜥蜴2-405</v>
      </c>
      <c r="D902" s="1">
        <f t="shared" si="45"/>
        <v>4023</v>
      </c>
      <c r="E902" s="1">
        <v>405</v>
      </c>
      <c r="F902" s="17" t="str">
        <f>IF(E902&gt;0,CONCATENATE(_xlfn.XLOOKUP(MOD(A902,1000),[2]怪物武器挂载坐标辅助表!A:A,[2]怪物武器挂载坐标辅助表!C:C,"错误",0)+_xlfn.XLOOKUP(ROUNDDOWN(A902/1000,0),[2]怪物武器挂载坐标辅助表!V:V,[2]怪物武器挂载坐标辅助表!Y:Y,"错误",0),";",_xlfn.XLOOKUP(MOD(A902,1000),[2]怪物武器挂载坐标辅助表!A:A,[2]怪物武器挂载坐标辅助表!D:D,"错误",0)+_xlfn.XLOOKUP(ROUNDDOWN(A902/1000,0),[2]怪物武器挂载坐标辅助表!V:V,[2]怪物武器挂载坐标辅助表!Z:Z,"错误",0),";",_xlfn.XLOOKUP(MOD(A902,1000),[2]怪物武器挂载坐标辅助表!A:A,[2]怪物武器挂载坐标辅助表!E:E,"错误",0),";",_xlfn.XLOOKUP(MOD(A902,1000),[2]怪物武器挂载坐标辅助表!A:A,[2]怪物武器挂载坐标辅助表!F:F,"错误",0)),"")</f>
        <v>-778;-268;10000;0</v>
      </c>
      <c r="G902" s="1">
        <v>1</v>
      </c>
    </row>
    <row r="903" spans="1:7">
      <c r="A903" s="1" t="str">
        <f t="shared" si="44"/>
        <v>4023406</v>
      </c>
      <c r="B903" s="1" t="str">
        <f>CONCATENATE(_xlfn.XLOOKUP(D903,[1]怪物设计!$D$77:$D$136,[1]怪物设计!$U$77:$U$136),"-",E903)</f>
        <v>蜥蜴2-406</v>
      </c>
      <c r="D903" s="1">
        <f t="shared" si="45"/>
        <v>4023</v>
      </c>
      <c r="E903" s="1">
        <v>406</v>
      </c>
      <c r="F903" s="17" t="str">
        <f>IF(E903&gt;0,CONCATENATE(_xlfn.XLOOKUP(MOD(A903,1000),[2]怪物武器挂载坐标辅助表!A:A,[2]怪物武器挂载坐标辅助表!C:C,"错误",0)+_xlfn.XLOOKUP(ROUNDDOWN(A903/1000,0),[2]怪物武器挂载坐标辅助表!V:V,[2]怪物武器挂载坐标辅助表!Y:Y,"错误",0),";",_xlfn.XLOOKUP(MOD(A903,1000),[2]怪物武器挂载坐标辅助表!A:A,[2]怪物武器挂载坐标辅助表!D:D,"错误",0)+_xlfn.XLOOKUP(ROUNDDOWN(A903/1000,0),[2]怪物武器挂载坐标辅助表!V:V,[2]怪物武器挂载坐标辅助表!Z:Z,"错误",0),";",_xlfn.XLOOKUP(MOD(A903,1000),[2]怪物武器挂载坐标辅助表!A:A,[2]怪物武器挂载坐标辅助表!E:E,"错误",0),";",_xlfn.XLOOKUP(MOD(A903,1000),[2]怪物武器挂载坐标辅助表!A:A,[2]怪物武器挂载坐标辅助表!F:F,"错误",0)),"")</f>
        <v>-835;-256;8000;30</v>
      </c>
      <c r="G903" s="1">
        <v>1</v>
      </c>
    </row>
    <row r="904" spans="1:7">
      <c r="A904" s="1" t="str">
        <f t="shared" si="44"/>
        <v>4023407</v>
      </c>
      <c r="B904" s="1" t="str">
        <f>CONCATENATE(_xlfn.XLOOKUP(D904,[1]怪物设计!$D$77:$D$136,[1]怪物设计!$U$77:$U$136),"-",E904)</f>
        <v>蜥蜴2-407</v>
      </c>
      <c r="D904" s="1">
        <f t="shared" si="45"/>
        <v>4023</v>
      </c>
      <c r="E904" s="1">
        <v>407</v>
      </c>
      <c r="F904" s="17" t="str">
        <f>IF(E904&gt;0,CONCATENATE(_xlfn.XLOOKUP(MOD(A904,1000),[2]怪物武器挂载坐标辅助表!A:A,[2]怪物武器挂载坐标辅助表!C:C,"错误",0)+_xlfn.XLOOKUP(ROUNDDOWN(A904/1000,0),[2]怪物武器挂载坐标辅助表!V:V,[2]怪物武器挂载坐标辅助表!Y:Y,"错误",0),";",_xlfn.XLOOKUP(MOD(A904,1000),[2]怪物武器挂载坐标辅助表!A:A,[2]怪物武器挂载坐标辅助表!D:D,"错误",0)+_xlfn.XLOOKUP(ROUNDDOWN(A904/1000,0),[2]怪物武器挂载坐标辅助表!V:V,[2]怪物武器挂载坐标辅助表!Z:Z,"错误",0),";",_xlfn.XLOOKUP(MOD(A904,1000),[2]怪物武器挂载坐标辅助表!A:A,[2]怪物武器挂载坐标辅助表!E:E,"错误",0),";",_xlfn.XLOOKUP(MOD(A904,1000),[2]怪物武器挂载坐标辅助表!A:A,[2]怪物武器挂载坐标辅助表!F:F,"错误",0)),"")</f>
        <v>-739;-216;10000;-5</v>
      </c>
      <c r="G904" s="1">
        <v>1</v>
      </c>
    </row>
    <row r="905" spans="1:7">
      <c r="A905" s="1" t="str">
        <f t="shared" si="44"/>
        <v>4023408</v>
      </c>
      <c r="B905" s="1" t="str">
        <f>CONCATENATE(_xlfn.XLOOKUP(D905,[1]怪物设计!$D$77:$D$136,[1]怪物设计!$U$77:$U$136),"-",E905)</f>
        <v>蜥蜴2-408</v>
      </c>
      <c r="D905" s="1">
        <f t="shared" si="45"/>
        <v>4023</v>
      </c>
      <c r="E905" s="1">
        <v>408</v>
      </c>
      <c r="F905" s="17" t="str">
        <f>IF(E905&gt;0,CONCATENATE(_xlfn.XLOOKUP(MOD(A905,1000),[2]怪物武器挂载坐标辅助表!A:A,[2]怪物武器挂载坐标辅助表!C:C,"错误",0)+_xlfn.XLOOKUP(ROUNDDOWN(A905/1000,0),[2]怪物武器挂载坐标辅助表!V:V,[2]怪物武器挂载坐标辅助表!Y:Y,"错误",0),";",_xlfn.XLOOKUP(MOD(A905,1000),[2]怪物武器挂载坐标辅助表!A:A,[2]怪物武器挂载坐标辅助表!D:D,"错误",0)+_xlfn.XLOOKUP(ROUNDDOWN(A905/1000,0),[2]怪物武器挂载坐标辅助表!V:V,[2]怪物武器挂载坐标辅助表!Z:Z,"错误",0),";",_xlfn.XLOOKUP(MOD(A905,1000),[2]怪物武器挂载坐标辅助表!A:A,[2]怪物武器挂载坐标辅助表!E:E,"错误",0),";",_xlfn.XLOOKUP(MOD(A905,1000),[2]怪物武器挂载坐标辅助表!A:A,[2]怪物武器挂载坐标辅助表!F:F,"错误",0)),"")</f>
        <v>-646;-339;11000;-15</v>
      </c>
      <c r="G905" s="1">
        <v>1</v>
      </c>
    </row>
    <row r="906" spans="1:7">
      <c r="A906" s="1" t="str">
        <f t="shared" si="44"/>
        <v>4023409</v>
      </c>
      <c r="B906" s="1" t="str">
        <f>CONCATENATE(_xlfn.XLOOKUP(D906,[1]怪物设计!$D$77:$D$136,[1]怪物设计!$U$77:$U$136),"-",E906)</f>
        <v>蜥蜴2-409</v>
      </c>
      <c r="D906" s="1">
        <f t="shared" si="45"/>
        <v>4023</v>
      </c>
      <c r="E906" s="1">
        <v>409</v>
      </c>
      <c r="F906" s="17" t="str">
        <f>IF(E906&gt;0,CONCATENATE(_xlfn.XLOOKUP(MOD(A906,1000),[2]怪物武器挂载坐标辅助表!A:A,[2]怪物武器挂载坐标辅助表!C:C,"错误",0)+_xlfn.XLOOKUP(ROUNDDOWN(A906/1000,0),[2]怪物武器挂载坐标辅助表!V:V,[2]怪物武器挂载坐标辅助表!Y:Y,"错误",0),";",_xlfn.XLOOKUP(MOD(A906,1000),[2]怪物武器挂载坐标辅助表!A:A,[2]怪物武器挂载坐标辅助表!D:D,"错误",0)+_xlfn.XLOOKUP(ROUNDDOWN(A906/1000,0),[2]怪物武器挂载坐标辅助表!V:V,[2]怪物武器挂载坐标辅助表!Z:Z,"错误",0),";",_xlfn.XLOOKUP(MOD(A906,1000),[2]怪物武器挂载坐标辅助表!A:A,[2]怪物武器挂载坐标辅助表!E:E,"错误",0),";",_xlfn.XLOOKUP(MOD(A906,1000),[2]怪物武器挂载坐标辅助表!A:A,[2]怪物武器挂载坐标辅助表!F:F,"错误",0)),"")</f>
        <v>-850;-188;7500;-15</v>
      </c>
      <c r="G906" s="1">
        <v>1</v>
      </c>
    </row>
    <row r="907" spans="1:7">
      <c r="A907" s="1" t="str">
        <f t="shared" si="44"/>
        <v>4023501</v>
      </c>
      <c r="B907" s="1" t="str">
        <f>CONCATENATE(_xlfn.XLOOKUP(D907,[1]怪物设计!$D$77:$D$136,[1]怪物设计!$U$77:$U$136),"-",E907)</f>
        <v>蜥蜴2-501</v>
      </c>
      <c r="D907" s="1">
        <f t="shared" si="45"/>
        <v>4023</v>
      </c>
      <c r="E907" s="1">
        <v>501</v>
      </c>
      <c r="F907" s="17" t="str">
        <f>IF(E907&gt;0,CONCATENATE(_xlfn.XLOOKUP(MOD(A907,1000),[2]怪物武器挂载坐标辅助表!A:A,[2]怪物武器挂载坐标辅助表!C:C,"错误",0)+_xlfn.XLOOKUP(ROUNDDOWN(A907/1000,0),[2]怪物武器挂载坐标辅助表!V:V,[2]怪物武器挂载坐标辅助表!Y:Y,"错误",0),";",_xlfn.XLOOKUP(MOD(A907,1000),[2]怪物武器挂载坐标辅助表!A:A,[2]怪物武器挂载坐标辅助表!D:D,"错误",0)+_xlfn.XLOOKUP(ROUNDDOWN(A907/1000,0),[2]怪物武器挂载坐标辅助表!V:V,[2]怪物武器挂载坐标辅助表!Z:Z,"错误",0),";",_xlfn.XLOOKUP(MOD(A907,1000),[2]怪物武器挂载坐标辅助表!A:A,[2]怪物武器挂载坐标辅助表!E:E,"错误",0),";",_xlfn.XLOOKUP(MOD(A907,1000),[2]怪物武器挂载坐标辅助表!A:A,[2]怪物武器挂载坐标辅助表!F:F,"错误",0)),"")</f>
        <v>-825;-71;11000;45</v>
      </c>
      <c r="G907" s="1">
        <v>1</v>
      </c>
    </row>
    <row r="908" spans="1:7">
      <c r="A908" s="1" t="str">
        <f t="shared" si="44"/>
        <v>4023502</v>
      </c>
      <c r="B908" s="1" t="str">
        <f>CONCATENATE(_xlfn.XLOOKUP(D908,[1]怪物设计!$D$77:$D$136,[1]怪物设计!$U$77:$U$136),"-",E908)</f>
        <v>蜥蜴2-502</v>
      </c>
      <c r="D908" s="1">
        <f t="shared" si="45"/>
        <v>4023</v>
      </c>
      <c r="E908" s="1">
        <v>502</v>
      </c>
      <c r="F908" s="17" t="str">
        <f>IF(E908&gt;0,CONCATENATE(_xlfn.XLOOKUP(MOD(A908,1000),[2]怪物武器挂载坐标辅助表!A:A,[2]怪物武器挂载坐标辅助表!C:C,"错误",0)+_xlfn.XLOOKUP(ROUNDDOWN(A908/1000,0),[2]怪物武器挂载坐标辅助表!V:V,[2]怪物武器挂载坐标辅助表!Y:Y,"错误",0),";",_xlfn.XLOOKUP(MOD(A908,1000),[2]怪物武器挂载坐标辅助表!A:A,[2]怪物武器挂载坐标辅助表!D:D,"错误",0)+_xlfn.XLOOKUP(ROUNDDOWN(A908/1000,0),[2]怪物武器挂载坐标辅助表!V:V,[2]怪物武器挂载坐标辅助表!Z:Z,"错误",0),";",_xlfn.XLOOKUP(MOD(A908,1000),[2]怪物武器挂载坐标辅助表!A:A,[2]怪物武器挂载坐标辅助表!E:E,"错误",0),";",_xlfn.XLOOKUP(MOD(A908,1000),[2]怪物武器挂载坐标辅助表!A:A,[2]怪物武器挂载坐标辅助表!F:F,"错误",0)),"")</f>
        <v>-845;-188;8500;0</v>
      </c>
      <c r="G908" s="1">
        <v>1</v>
      </c>
    </row>
    <row r="909" spans="1:7">
      <c r="A909" s="1" t="str">
        <f t="shared" si="44"/>
        <v>4023503</v>
      </c>
      <c r="B909" s="1" t="str">
        <f>CONCATENATE(_xlfn.XLOOKUP(D909,[1]怪物设计!$D$77:$D$136,[1]怪物设计!$U$77:$U$136),"-",E909)</f>
        <v>蜥蜴2-503</v>
      </c>
      <c r="D909" s="1">
        <f t="shared" si="45"/>
        <v>4023</v>
      </c>
      <c r="E909" s="1">
        <v>503</v>
      </c>
      <c r="F909" s="17" t="str">
        <f>IF(E909&gt;0,CONCATENATE(_xlfn.XLOOKUP(MOD(A909,1000),[2]怪物武器挂载坐标辅助表!A:A,[2]怪物武器挂载坐标辅助表!C:C,"错误",0)+_xlfn.XLOOKUP(ROUNDDOWN(A909/1000,0),[2]怪物武器挂载坐标辅助表!V:V,[2]怪物武器挂载坐标辅助表!Y:Y,"错误",0),";",_xlfn.XLOOKUP(MOD(A909,1000),[2]怪物武器挂载坐标辅助表!A:A,[2]怪物武器挂载坐标辅助表!D:D,"错误",0)+_xlfn.XLOOKUP(ROUNDDOWN(A909/1000,0),[2]怪物武器挂载坐标辅助表!V:V,[2]怪物武器挂载坐标辅助表!Z:Z,"错误",0),";",_xlfn.XLOOKUP(MOD(A909,1000),[2]怪物武器挂载坐标辅助表!A:A,[2]怪物武器挂载坐标辅助表!E:E,"错误",0),";",_xlfn.XLOOKUP(MOD(A909,1000),[2]怪物武器挂载坐标辅助表!A:A,[2]怪物武器挂载坐标辅助表!F:F,"错误",0)),"")</f>
        <v>-917;-239;10000;-15</v>
      </c>
      <c r="G909" s="1">
        <v>1</v>
      </c>
    </row>
    <row r="910" spans="1:7">
      <c r="A910" s="1" t="str">
        <f t="shared" si="44"/>
        <v>4023504</v>
      </c>
      <c r="B910" s="1" t="str">
        <f>CONCATENATE(_xlfn.XLOOKUP(D910,[1]怪物设计!$D$77:$D$136,[1]怪物设计!$U$77:$U$136),"-",E910)</f>
        <v>蜥蜴2-504</v>
      </c>
      <c r="D910" s="1">
        <f t="shared" si="45"/>
        <v>4023</v>
      </c>
      <c r="E910" s="1">
        <v>504</v>
      </c>
      <c r="F910" s="17" t="str">
        <f>IF(E910&gt;0,CONCATENATE(_xlfn.XLOOKUP(MOD(A910,1000),[2]怪物武器挂载坐标辅助表!A:A,[2]怪物武器挂载坐标辅助表!C:C,"错误",0)+_xlfn.XLOOKUP(ROUNDDOWN(A910/1000,0),[2]怪物武器挂载坐标辅助表!V:V,[2]怪物武器挂载坐标辅助表!Y:Y,"错误",0),";",_xlfn.XLOOKUP(MOD(A910,1000),[2]怪物武器挂载坐标辅助表!A:A,[2]怪物武器挂载坐标辅助表!D:D,"错误",0)+_xlfn.XLOOKUP(ROUNDDOWN(A910/1000,0),[2]怪物武器挂载坐标辅助表!V:V,[2]怪物武器挂载坐标辅助表!Z:Z,"错误",0),";",_xlfn.XLOOKUP(MOD(A910,1000),[2]怪物武器挂载坐标辅助表!A:A,[2]怪物武器挂载坐标辅助表!E:E,"错误",0),";",_xlfn.XLOOKUP(MOD(A910,1000),[2]怪物武器挂载坐标辅助表!A:A,[2]怪物武器挂载坐标辅助表!F:F,"错误",0)),"")</f>
        <v>-809;-283;9000;-10</v>
      </c>
      <c r="G910" s="1">
        <v>1</v>
      </c>
    </row>
    <row r="911" spans="1:7">
      <c r="A911" s="1" t="str">
        <f t="shared" si="44"/>
        <v>4023505</v>
      </c>
      <c r="B911" s="1" t="str">
        <f>CONCATENATE(_xlfn.XLOOKUP(D911,[1]怪物设计!$D$77:$D$136,[1]怪物设计!$U$77:$U$136),"-",E911)</f>
        <v>蜥蜴2-505</v>
      </c>
      <c r="D911" s="1">
        <f t="shared" si="45"/>
        <v>4023</v>
      </c>
      <c r="E911" s="1">
        <v>505</v>
      </c>
      <c r="F911" s="17" t="str">
        <f>IF(E911&gt;0,CONCATENATE(_xlfn.XLOOKUP(MOD(A911,1000),[2]怪物武器挂载坐标辅助表!A:A,[2]怪物武器挂载坐标辅助表!C:C,"错误",0)+_xlfn.XLOOKUP(ROUNDDOWN(A911/1000,0),[2]怪物武器挂载坐标辅助表!V:V,[2]怪物武器挂载坐标辅助表!Y:Y,"错误",0),";",_xlfn.XLOOKUP(MOD(A911,1000),[2]怪物武器挂载坐标辅助表!A:A,[2]怪物武器挂载坐标辅助表!D:D,"错误",0)+_xlfn.XLOOKUP(ROUNDDOWN(A911/1000,0),[2]怪物武器挂载坐标辅助表!V:V,[2]怪物武器挂载坐标辅助表!Z:Z,"错误",0),";",_xlfn.XLOOKUP(MOD(A911,1000),[2]怪物武器挂载坐标辅助表!A:A,[2]怪物武器挂载坐标辅助表!E:E,"错误",0),";",_xlfn.XLOOKUP(MOD(A911,1000),[2]怪物武器挂载坐标辅助表!A:A,[2]怪物武器挂载坐标辅助表!F:F,"错误",0)),"")</f>
        <v>-916;-287;10000;-5</v>
      </c>
      <c r="G911" s="1">
        <v>1</v>
      </c>
    </row>
    <row r="912" spans="1:7">
      <c r="A912" s="1" t="str">
        <f t="shared" si="44"/>
        <v>4023506</v>
      </c>
      <c r="B912" s="1" t="str">
        <f>CONCATENATE(_xlfn.XLOOKUP(D912,[1]怪物设计!$D$77:$D$136,[1]怪物设计!$U$77:$U$136),"-",E912)</f>
        <v>蜥蜴2-506</v>
      </c>
      <c r="D912" s="1">
        <f t="shared" si="45"/>
        <v>4023</v>
      </c>
      <c r="E912" s="1">
        <v>506</v>
      </c>
      <c r="F912" s="17" t="str">
        <f>IF(E912&gt;0,CONCATENATE(_xlfn.XLOOKUP(MOD(A912,1000),[2]怪物武器挂载坐标辅助表!A:A,[2]怪物武器挂载坐标辅助表!C:C,"错误",0)+_xlfn.XLOOKUP(ROUNDDOWN(A912/1000,0),[2]怪物武器挂载坐标辅助表!V:V,[2]怪物武器挂载坐标辅助表!Y:Y,"错误",0),";",_xlfn.XLOOKUP(MOD(A912,1000),[2]怪物武器挂载坐标辅助表!A:A,[2]怪物武器挂载坐标辅助表!D:D,"错误",0)+_xlfn.XLOOKUP(ROUNDDOWN(A912/1000,0),[2]怪物武器挂载坐标辅助表!V:V,[2]怪物武器挂载坐标辅助表!Z:Z,"错误",0),";",_xlfn.XLOOKUP(MOD(A912,1000),[2]怪物武器挂载坐标辅助表!A:A,[2]怪物武器挂载坐标辅助表!E:E,"错误",0),";",_xlfn.XLOOKUP(MOD(A912,1000),[2]怪物武器挂载坐标辅助表!A:A,[2]怪物武器挂载坐标辅助表!F:F,"错误",0)),"")</f>
        <v>-650;-233;8000;0</v>
      </c>
      <c r="G912" s="1">
        <v>1</v>
      </c>
    </row>
    <row r="913" spans="1:7">
      <c r="A913" s="1" t="str">
        <f t="shared" si="44"/>
        <v>4023507</v>
      </c>
      <c r="B913" s="1" t="str">
        <f>CONCATENATE(_xlfn.XLOOKUP(D913,[1]怪物设计!$D$77:$D$136,[1]怪物设计!$U$77:$U$136),"-",E913)</f>
        <v>蜥蜴2-507</v>
      </c>
      <c r="D913" s="1">
        <f t="shared" si="45"/>
        <v>4023</v>
      </c>
      <c r="E913" s="1">
        <v>507</v>
      </c>
      <c r="F913" s="17" t="str">
        <f>IF(E913&gt;0,CONCATENATE(_xlfn.XLOOKUP(MOD(A913,1000),[2]怪物武器挂载坐标辅助表!A:A,[2]怪物武器挂载坐标辅助表!C:C,"错误",0)+_xlfn.XLOOKUP(ROUNDDOWN(A913/1000,0),[2]怪物武器挂载坐标辅助表!V:V,[2]怪物武器挂载坐标辅助表!Y:Y,"错误",0),";",_xlfn.XLOOKUP(MOD(A913,1000),[2]怪物武器挂载坐标辅助表!A:A,[2]怪物武器挂载坐标辅助表!D:D,"错误",0)+_xlfn.XLOOKUP(ROUNDDOWN(A913/1000,0),[2]怪物武器挂载坐标辅助表!V:V,[2]怪物武器挂载坐标辅助表!Z:Z,"错误",0),";",_xlfn.XLOOKUP(MOD(A913,1000),[2]怪物武器挂载坐标辅助表!A:A,[2]怪物武器挂载坐标辅助表!E:E,"错误",0),";",_xlfn.XLOOKUP(MOD(A913,1000),[2]怪物武器挂载坐标辅助表!A:A,[2]怪物武器挂载坐标辅助表!F:F,"错误",0)),"")</f>
        <v>-750;-252;10000;5</v>
      </c>
      <c r="G913" s="1">
        <v>1</v>
      </c>
    </row>
    <row r="914" spans="1:7">
      <c r="A914" s="1" t="str">
        <f t="shared" si="44"/>
        <v>4031101</v>
      </c>
      <c r="B914" s="1" t="str">
        <f>CONCATENATE(_xlfn.XLOOKUP(D914,[1]怪物设计!$D$77:$D$136,[1]怪物设计!$U$77:$U$136),"-",E914)</f>
        <v>蜥蜴3-101</v>
      </c>
      <c r="D914" s="1">
        <v>4031</v>
      </c>
      <c r="E914" s="1">
        <v>101</v>
      </c>
      <c r="F914" s="17" t="str">
        <f>IF(E914&gt;0,CONCATENATE(_xlfn.XLOOKUP(MOD(A914,1000),[2]怪物武器挂载坐标辅助表!A:A,[2]怪物武器挂载坐标辅助表!C:C,"错误",0)+_xlfn.XLOOKUP(ROUNDDOWN(A914/1000,0),[2]怪物武器挂载坐标辅助表!V:V,[2]怪物武器挂载坐标辅助表!Y:Y,"错误",0),";",_xlfn.XLOOKUP(MOD(A914,1000),[2]怪物武器挂载坐标辅助表!A:A,[2]怪物武器挂载坐标辅助表!D:D,"错误",0)+_xlfn.XLOOKUP(ROUNDDOWN(A914/1000,0),[2]怪物武器挂载坐标辅助表!V:V,[2]怪物武器挂载坐标辅助表!Z:Z,"错误",0),";",_xlfn.XLOOKUP(MOD(A914,1000),[2]怪物武器挂载坐标辅助表!A:A,[2]怪物武器挂载坐标辅助表!E:E,"错误",0),";",_xlfn.XLOOKUP(MOD(A914,1000),[2]怪物武器挂载坐标辅助表!A:A,[2]怪物武器挂载坐标辅助表!F:F,"错误",0)),"")</f>
        <v>-838;-145;11000;0</v>
      </c>
      <c r="G914" s="1">
        <v>1</v>
      </c>
    </row>
    <row r="915" spans="1:7">
      <c r="A915" s="1" t="str">
        <f t="shared" si="44"/>
        <v>4031102</v>
      </c>
      <c r="B915" s="1" t="str">
        <f>CONCATENATE(_xlfn.XLOOKUP(D915,[1]怪物设计!$D$77:$D$136,[1]怪物设计!$U$77:$U$136),"-",E915)</f>
        <v>蜥蜴3-102</v>
      </c>
      <c r="D915" s="1">
        <f t="shared" ref="D915:D947" si="46">D914</f>
        <v>4031</v>
      </c>
      <c r="E915" s="1">
        <v>102</v>
      </c>
      <c r="F915" s="17" t="str">
        <f>IF(E915&gt;0,CONCATENATE(_xlfn.XLOOKUP(MOD(A915,1000),[2]怪物武器挂载坐标辅助表!A:A,[2]怪物武器挂载坐标辅助表!C:C,"错误",0)+_xlfn.XLOOKUP(ROUNDDOWN(A915/1000,0),[2]怪物武器挂载坐标辅助表!V:V,[2]怪物武器挂载坐标辅助表!Y:Y,"错误",0),";",_xlfn.XLOOKUP(MOD(A915,1000),[2]怪物武器挂载坐标辅助表!A:A,[2]怪物武器挂载坐标辅助表!D:D,"错误",0)+_xlfn.XLOOKUP(ROUNDDOWN(A915/1000,0),[2]怪物武器挂载坐标辅助表!V:V,[2]怪物武器挂载坐标辅助表!Z:Z,"错误",0),";",_xlfn.XLOOKUP(MOD(A915,1000),[2]怪物武器挂载坐标辅助表!A:A,[2]怪物武器挂载坐标辅助表!E:E,"错误",0),";",_xlfn.XLOOKUP(MOD(A915,1000),[2]怪物武器挂载坐标辅助表!A:A,[2]怪物武器挂载坐标辅助表!F:F,"错误",0)),"")</f>
        <v>-701;-160;11000;-10</v>
      </c>
      <c r="G915" s="1">
        <v>1</v>
      </c>
    </row>
    <row r="916" spans="1:7">
      <c r="A916" s="1" t="str">
        <f t="shared" si="44"/>
        <v>4031103</v>
      </c>
      <c r="B916" s="1" t="str">
        <f>CONCATENATE(_xlfn.XLOOKUP(D916,[1]怪物设计!$D$77:$D$136,[1]怪物设计!$U$77:$U$136),"-",E916)</f>
        <v>蜥蜴3-103</v>
      </c>
      <c r="D916" s="1">
        <f t="shared" si="46"/>
        <v>4031</v>
      </c>
      <c r="E916" s="1">
        <v>103</v>
      </c>
      <c r="F916" s="17" t="str">
        <f>IF(E916&gt;0,CONCATENATE(_xlfn.XLOOKUP(MOD(A916,1000),[2]怪物武器挂载坐标辅助表!A:A,[2]怪物武器挂载坐标辅助表!C:C,"错误",0)+_xlfn.XLOOKUP(ROUNDDOWN(A916/1000,0),[2]怪物武器挂载坐标辅助表!V:V,[2]怪物武器挂载坐标辅助表!Y:Y,"错误",0),";",_xlfn.XLOOKUP(MOD(A916,1000),[2]怪物武器挂载坐标辅助表!A:A,[2]怪物武器挂载坐标辅助表!D:D,"错误",0)+_xlfn.XLOOKUP(ROUNDDOWN(A916/1000,0),[2]怪物武器挂载坐标辅助表!V:V,[2]怪物武器挂载坐标辅助表!Z:Z,"错误",0),";",_xlfn.XLOOKUP(MOD(A916,1000),[2]怪物武器挂载坐标辅助表!A:A,[2]怪物武器挂载坐标辅助表!E:E,"错误",0),";",_xlfn.XLOOKUP(MOD(A916,1000),[2]怪物武器挂载坐标辅助表!A:A,[2]怪物武器挂载坐标辅助表!F:F,"错误",0)),"")</f>
        <v>-898;-247;10000;-10</v>
      </c>
      <c r="G916" s="1">
        <v>1</v>
      </c>
    </row>
    <row r="917" spans="1:7">
      <c r="A917" s="1" t="str">
        <f t="shared" si="44"/>
        <v>4031104</v>
      </c>
      <c r="B917" s="1" t="str">
        <f>CONCATENATE(_xlfn.XLOOKUP(D917,[1]怪物设计!$D$77:$D$136,[1]怪物设计!$U$77:$U$136),"-",E917)</f>
        <v>蜥蜴3-104</v>
      </c>
      <c r="D917" s="1">
        <f t="shared" si="46"/>
        <v>4031</v>
      </c>
      <c r="E917" s="1">
        <v>104</v>
      </c>
      <c r="F917" s="17" t="str">
        <f>IF(E917&gt;0,CONCATENATE(_xlfn.XLOOKUP(MOD(A917,1000),[2]怪物武器挂载坐标辅助表!A:A,[2]怪物武器挂载坐标辅助表!C:C,"错误",0)+_xlfn.XLOOKUP(ROUNDDOWN(A917/1000,0),[2]怪物武器挂载坐标辅助表!V:V,[2]怪物武器挂载坐标辅助表!Y:Y,"错误",0),";",_xlfn.XLOOKUP(MOD(A917,1000),[2]怪物武器挂载坐标辅助表!A:A,[2]怪物武器挂载坐标辅助表!D:D,"错误",0)+_xlfn.XLOOKUP(ROUNDDOWN(A917/1000,0),[2]怪物武器挂载坐标辅助表!V:V,[2]怪物武器挂载坐标辅助表!Z:Z,"错误",0),";",_xlfn.XLOOKUP(MOD(A917,1000),[2]怪物武器挂载坐标辅助表!A:A,[2]怪物武器挂载坐标辅助表!E:E,"错误",0),";",_xlfn.XLOOKUP(MOD(A917,1000),[2]怪物武器挂载坐标辅助表!A:A,[2]怪物武器挂载坐标辅助表!F:F,"错误",0)),"")</f>
        <v>-842;-148;11000;0</v>
      </c>
      <c r="G917" s="1">
        <v>1</v>
      </c>
    </row>
    <row r="918" spans="1:7">
      <c r="A918" s="1" t="str">
        <f t="shared" si="44"/>
        <v>4031105</v>
      </c>
      <c r="B918" s="1" t="str">
        <f>CONCATENATE(_xlfn.XLOOKUP(D918,[1]怪物设计!$D$77:$D$136,[1]怪物设计!$U$77:$U$136),"-",E918)</f>
        <v>蜥蜴3-105</v>
      </c>
      <c r="D918" s="1">
        <f t="shared" si="46"/>
        <v>4031</v>
      </c>
      <c r="E918" s="1">
        <v>105</v>
      </c>
      <c r="F918" s="17" t="str">
        <f>IF(E918&gt;0,CONCATENATE(_xlfn.XLOOKUP(MOD(A918,1000),[2]怪物武器挂载坐标辅助表!A:A,[2]怪物武器挂载坐标辅助表!C:C,"错误",0)+_xlfn.XLOOKUP(ROUNDDOWN(A918/1000,0),[2]怪物武器挂载坐标辅助表!V:V,[2]怪物武器挂载坐标辅助表!Y:Y,"错误",0),";",_xlfn.XLOOKUP(MOD(A918,1000),[2]怪物武器挂载坐标辅助表!A:A,[2]怪物武器挂载坐标辅助表!D:D,"错误",0)+_xlfn.XLOOKUP(ROUNDDOWN(A918/1000,0),[2]怪物武器挂载坐标辅助表!V:V,[2]怪物武器挂载坐标辅助表!Z:Z,"错误",0),";",_xlfn.XLOOKUP(MOD(A918,1000),[2]怪物武器挂载坐标辅助表!A:A,[2]怪物武器挂载坐标辅助表!E:E,"错误",0),";",_xlfn.XLOOKUP(MOD(A918,1000),[2]怪物武器挂载坐标辅助表!A:A,[2]怪物武器挂载坐标辅助表!F:F,"错误",0)),"")</f>
        <v>-743;-177;10000;0</v>
      </c>
      <c r="G918" s="1">
        <v>1</v>
      </c>
    </row>
    <row r="919" spans="1:7">
      <c r="A919" s="1" t="str">
        <f t="shared" si="44"/>
        <v>4031106</v>
      </c>
      <c r="B919" s="1" t="str">
        <f>CONCATENATE(_xlfn.XLOOKUP(D919,[1]怪物设计!$D$77:$D$136,[1]怪物设计!$U$77:$U$136),"-",E919)</f>
        <v>蜥蜴3-106</v>
      </c>
      <c r="D919" s="1">
        <f t="shared" si="46"/>
        <v>4031</v>
      </c>
      <c r="E919" s="1">
        <v>106</v>
      </c>
      <c r="F919" s="17" t="str">
        <f>IF(E919&gt;0,CONCATENATE(_xlfn.XLOOKUP(MOD(A919,1000),[2]怪物武器挂载坐标辅助表!A:A,[2]怪物武器挂载坐标辅助表!C:C,"错误",0)+_xlfn.XLOOKUP(ROUNDDOWN(A919/1000,0),[2]怪物武器挂载坐标辅助表!V:V,[2]怪物武器挂载坐标辅助表!Y:Y,"错误",0),";",_xlfn.XLOOKUP(MOD(A919,1000),[2]怪物武器挂载坐标辅助表!A:A,[2]怪物武器挂载坐标辅助表!D:D,"错误",0)+_xlfn.XLOOKUP(ROUNDDOWN(A919/1000,0),[2]怪物武器挂载坐标辅助表!V:V,[2]怪物武器挂载坐标辅助表!Z:Z,"错误",0),";",_xlfn.XLOOKUP(MOD(A919,1000),[2]怪物武器挂载坐标辅助表!A:A,[2]怪物武器挂载坐标辅助表!E:E,"错误",0),";",_xlfn.XLOOKUP(MOD(A919,1000),[2]怪物武器挂载坐标辅助表!A:A,[2]怪物武器挂载坐标辅助表!F:F,"错误",0)),"")</f>
        <v>-876;-194;8000;0</v>
      </c>
      <c r="G919" s="1">
        <v>1</v>
      </c>
    </row>
    <row r="920" spans="1:7">
      <c r="A920" s="1" t="str">
        <f t="shared" si="44"/>
        <v>4031201</v>
      </c>
      <c r="B920" s="1" t="str">
        <f>CONCATENATE(_xlfn.XLOOKUP(D920,[1]怪物设计!$D$77:$D$136,[1]怪物设计!$U$77:$U$136),"-",E920)</f>
        <v>蜥蜴3-201</v>
      </c>
      <c r="D920" s="1">
        <f t="shared" si="46"/>
        <v>4031</v>
      </c>
      <c r="E920" s="1">
        <v>201</v>
      </c>
      <c r="F920" s="17" t="str">
        <f>IF(E920&gt;0,CONCATENATE(_xlfn.XLOOKUP(MOD(A920,1000),[2]怪物武器挂载坐标辅助表!A:A,[2]怪物武器挂载坐标辅助表!C:C,"错误",0)+_xlfn.XLOOKUP(ROUNDDOWN(A920/1000,0),[2]怪物武器挂载坐标辅助表!V:V,[2]怪物武器挂载坐标辅助表!Y:Y,"错误",0),";",_xlfn.XLOOKUP(MOD(A920,1000),[2]怪物武器挂载坐标辅助表!A:A,[2]怪物武器挂载坐标辅助表!D:D,"错误",0)+_xlfn.XLOOKUP(ROUNDDOWN(A920/1000,0),[2]怪物武器挂载坐标辅助表!V:V,[2]怪物武器挂载坐标辅助表!Z:Z,"错误",0),";",_xlfn.XLOOKUP(MOD(A920,1000),[2]怪物武器挂载坐标辅助表!A:A,[2]怪物武器挂载坐标辅助表!E:E,"错误",0),";",_xlfn.XLOOKUP(MOD(A920,1000),[2]怪物武器挂载坐标辅助表!A:A,[2]怪物武器挂载坐标辅助表!F:F,"错误",0)),"")</f>
        <v>-674;-101;10000;-25</v>
      </c>
      <c r="G920" s="1">
        <v>1</v>
      </c>
    </row>
    <row r="921" spans="1:7">
      <c r="A921" s="1" t="str">
        <f t="shared" si="44"/>
        <v>4031202</v>
      </c>
      <c r="B921" s="1" t="str">
        <f>CONCATENATE(_xlfn.XLOOKUP(D921,[1]怪物设计!$D$77:$D$136,[1]怪物设计!$U$77:$U$136),"-",E921)</f>
        <v>蜥蜴3-202</v>
      </c>
      <c r="D921" s="1">
        <f t="shared" si="46"/>
        <v>4031</v>
      </c>
      <c r="E921" s="1">
        <v>202</v>
      </c>
      <c r="F921" s="17" t="str">
        <f>IF(E921&gt;0,CONCATENATE(_xlfn.XLOOKUP(MOD(A921,1000),[2]怪物武器挂载坐标辅助表!A:A,[2]怪物武器挂载坐标辅助表!C:C,"错误",0)+_xlfn.XLOOKUP(ROUNDDOWN(A921/1000,0),[2]怪物武器挂载坐标辅助表!V:V,[2]怪物武器挂载坐标辅助表!Y:Y,"错误",0),";",_xlfn.XLOOKUP(MOD(A921,1000),[2]怪物武器挂载坐标辅助表!A:A,[2]怪物武器挂载坐标辅助表!D:D,"错误",0)+_xlfn.XLOOKUP(ROUNDDOWN(A921/1000,0),[2]怪物武器挂载坐标辅助表!V:V,[2]怪物武器挂载坐标辅助表!Z:Z,"错误",0),";",_xlfn.XLOOKUP(MOD(A921,1000),[2]怪物武器挂载坐标辅助表!A:A,[2]怪物武器挂载坐标辅助表!E:E,"错误",0),";",_xlfn.XLOOKUP(MOD(A921,1000),[2]怪物武器挂载坐标辅助表!A:A,[2]怪物武器挂载坐标辅助表!F:F,"错误",0)),"")</f>
        <v>-643;-166;10000;0</v>
      </c>
      <c r="G921" s="1">
        <v>1</v>
      </c>
    </row>
    <row r="922" spans="1:7">
      <c r="A922" s="1" t="str">
        <f t="shared" si="44"/>
        <v>4031203</v>
      </c>
      <c r="B922" s="1" t="str">
        <f>CONCATENATE(_xlfn.XLOOKUP(D922,[1]怪物设计!$D$77:$D$136,[1]怪物设计!$U$77:$U$136),"-",E922)</f>
        <v>蜥蜴3-203</v>
      </c>
      <c r="D922" s="1">
        <f t="shared" si="46"/>
        <v>4031</v>
      </c>
      <c r="E922" s="1">
        <v>203</v>
      </c>
      <c r="F922" s="17" t="str">
        <f>IF(E922&gt;0,CONCATENATE(_xlfn.XLOOKUP(MOD(A922,1000),[2]怪物武器挂载坐标辅助表!A:A,[2]怪物武器挂载坐标辅助表!C:C,"错误",0)+_xlfn.XLOOKUP(ROUNDDOWN(A922/1000,0),[2]怪物武器挂载坐标辅助表!V:V,[2]怪物武器挂载坐标辅助表!Y:Y,"错误",0),";",_xlfn.XLOOKUP(MOD(A922,1000),[2]怪物武器挂载坐标辅助表!A:A,[2]怪物武器挂载坐标辅助表!D:D,"错误",0)+_xlfn.XLOOKUP(ROUNDDOWN(A922/1000,0),[2]怪物武器挂载坐标辅助表!V:V,[2]怪物武器挂载坐标辅助表!Z:Z,"错误",0),";",_xlfn.XLOOKUP(MOD(A922,1000),[2]怪物武器挂载坐标辅助表!A:A,[2]怪物武器挂载坐标辅助表!E:E,"错误",0),";",_xlfn.XLOOKUP(MOD(A922,1000),[2]怪物武器挂载坐标辅助表!A:A,[2]怪物武器挂载坐标辅助表!F:F,"错误",0)),"")</f>
        <v>-686;-196;10000;-10</v>
      </c>
      <c r="G922" s="1">
        <v>1</v>
      </c>
    </row>
    <row r="923" spans="1:7">
      <c r="A923" s="1" t="str">
        <f t="shared" si="44"/>
        <v>4031204</v>
      </c>
      <c r="B923" s="1" t="str">
        <f>CONCATENATE(_xlfn.XLOOKUP(D923,[1]怪物设计!$D$77:$D$136,[1]怪物设计!$U$77:$U$136),"-",E923)</f>
        <v>蜥蜴3-204</v>
      </c>
      <c r="D923" s="1">
        <f t="shared" si="46"/>
        <v>4031</v>
      </c>
      <c r="E923" s="1">
        <v>204</v>
      </c>
      <c r="F923" s="17" t="str">
        <f>IF(E923&gt;0,CONCATENATE(_xlfn.XLOOKUP(MOD(A923,1000),[2]怪物武器挂载坐标辅助表!A:A,[2]怪物武器挂载坐标辅助表!C:C,"错误",0)+_xlfn.XLOOKUP(ROUNDDOWN(A923/1000,0),[2]怪物武器挂载坐标辅助表!V:V,[2]怪物武器挂载坐标辅助表!Y:Y,"错误",0),";",_xlfn.XLOOKUP(MOD(A923,1000),[2]怪物武器挂载坐标辅助表!A:A,[2]怪物武器挂载坐标辅助表!D:D,"错误",0)+_xlfn.XLOOKUP(ROUNDDOWN(A923/1000,0),[2]怪物武器挂载坐标辅助表!V:V,[2]怪物武器挂载坐标辅助表!Z:Z,"错误",0),";",_xlfn.XLOOKUP(MOD(A923,1000),[2]怪物武器挂载坐标辅助表!A:A,[2]怪物武器挂载坐标辅助表!E:E,"错误",0),";",_xlfn.XLOOKUP(MOD(A923,1000),[2]怪物武器挂载坐标辅助表!A:A,[2]怪物武器挂载坐标辅助表!F:F,"错误",0)),"")</f>
        <v>-673;-295;5000;0</v>
      </c>
      <c r="G923" s="1">
        <v>1</v>
      </c>
    </row>
    <row r="924" spans="1:7">
      <c r="A924" s="1" t="str">
        <f t="shared" si="44"/>
        <v>4031205</v>
      </c>
      <c r="B924" s="1" t="str">
        <f>CONCATENATE(_xlfn.XLOOKUP(D924,[1]怪物设计!$D$77:$D$136,[1]怪物设计!$U$77:$U$136),"-",E924)</f>
        <v>蜥蜴3-205</v>
      </c>
      <c r="D924" s="1">
        <f t="shared" si="46"/>
        <v>4031</v>
      </c>
      <c r="E924" s="1">
        <v>205</v>
      </c>
      <c r="F924" s="17" t="str">
        <f>IF(E924&gt;0,CONCATENATE(_xlfn.XLOOKUP(MOD(A924,1000),[2]怪物武器挂载坐标辅助表!A:A,[2]怪物武器挂载坐标辅助表!C:C,"错误",0)+_xlfn.XLOOKUP(ROUNDDOWN(A924/1000,0),[2]怪物武器挂载坐标辅助表!V:V,[2]怪物武器挂载坐标辅助表!Y:Y,"错误",0),";",_xlfn.XLOOKUP(MOD(A924,1000),[2]怪物武器挂载坐标辅助表!A:A,[2]怪物武器挂载坐标辅助表!D:D,"错误",0)+_xlfn.XLOOKUP(ROUNDDOWN(A924/1000,0),[2]怪物武器挂载坐标辅助表!V:V,[2]怪物武器挂载坐标辅助表!Z:Z,"错误",0),";",_xlfn.XLOOKUP(MOD(A924,1000),[2]怪物武器挂载坐标辅助表!A:A,[2]怪物武器挂载坐标辅助表!E:E,"错误",0),";",_xlfn.XLOOKUP(MOD(A924,1000),[2]怪物武器挂载坐标辅助表!A:A,[2]怪物武器挂载坐标辅助表!F:F,"错误",0)),"")</f>
        <v>-677;-40;10000;-10</v>
      </c>
      <c r="G924" s="1">
        <v>1</v>
      </c>
    </row>
    <row r="925" spans="1:7">
      <c r="A925" s="1" t="str">
        <f t="shared" si="44"/>
        <v>4031206</v>
      </c>
      <c r="B925" s="1" t="str">
        <f>CONCATENATE(_xlfn.XLOOKUP(D925,[1]怪物设计!$D$77:$D$136,[1]怪物设计!$U$77:$U$136),"-",E925)</f>
        <v>蜥蜴3-206</v>
      </c>
      <c r="D925" s="1">
        <f t="shared" si="46"/>
        <v>4031</v>
      </c>
      <c r="E925" s="1">
        <v>206</v>
      </c>
      <c r="F925" s="17" t="str">
        <f>IF(E925&gt;0,CONCATENATE(_xlfn.XLOOKUP(MOD(A925,1000),[2]怪物武器挂载坐标辅助表!A:A,[2]怪物武器挂载坐标辅助表!C:C,"错误",0)+_xlfn.XLOOKUP(ROUNDDOWN(A925/1000,0),[2]怪物武器挂载坐标辅助表!V:V,[2]怪物武器挂载坐标辅助表!Y:Y,"错误",0),";",_xlfn.XLOOKUP(MOD(A925,1000),[2]怪物武器挂载坐标辅助表!A:A,[2]怪物武器挂载坐标辅助表!D:D,"错误",0)+_xlfn.XLOOKUP(ROUNDDOWN(A925/1000,0),[2]怪物武器挂载坐标辅助表!V:V,[2]怪物武器挂载坐标辅助表!Z:Z,"错误",0),";",_xlfn.XLOOKUP(MOD(A925,1000),[2]怪物武器挂载坐标辅助表!A:A,[2]怪物武器挂载坐标辅助表!E:E,"错误",0),";",_xlfn.XLOOKUP(MOD(A925,1000),[2]怪物武器挂载坐标辅助表!A:A,[2]怪物武器挂载坐标辅助表!F:F,"错误",0)),"")</f>
        <v>-774;-226;7000;150</v>
      </c>
      <c r="G925" s="1">
        <v>1</v>
      </c>
    </row>
    <row r="926" spans="1:7">
      <c r="A926" s="1" t="str">
        <f t="shared" si="44"/>
        <v>4031207</v>
      </c>
      <c r="B926" s="1" t="str">
        <f>CONCATENATE(_xlfn.XLOOKUP(D926,[1]怪物设计!$D$77:$D$136,[1]怪物设计!$U$77:$U$136),"-",E926)</f>
        <v>蜥蜴3-207</v>
      </c>
      <c r="D926" s="1">
        <f t="shared" si="46"/>
        <v>4031</v>
      </c>
      <c r="E926" s="1">
        <v>207</v>
      </c>
      <c r="F926" s="17" t="str">
        <f>IF(E926&gt;0,CONCATENATE(_xlfn.XLOOKUP(MOD(A926,1000),[2]怪物武器挂载坐标辅助表!A:A,[2]怪物武器挂载坐标辅助表!C:C,"错误",0)+_xlfn.XLOOKUP(ROUNDDOWN(A926/1000,0),[2]怪物武器挂载坐标辅助表!V:V,[2]怪物武器挂载坐标辅助表!Y:Y,"错误",0),";",_xlfn.XLOOKUP(MOD(A926,1000),[2]怪物武器挂载坐标辅助表!A:A,[2]怪物武器挂载坐标辅助表!D:D,"错误",0)+_xlfn.XLOOKUP(ROUNDDOWN(A926/1000,0),[2]怪物武器挂载坐标辅助表!V:V,[2]怪物武器挂载坐标辅助表!Z:Z,"错误",0),";",_xlfn.XLOOKUP(MOD(A926,1000),[2]怪物武器挂载坐标辅助表!A:A,[2]怪物武器挂载坐标辅助表!E:E,"错误",0),";",_xlfn.XLOOKUP(MOD(A926,1000),[2]怪物武器挂载坐标辅助表!A:A,[2]怪物武器挂载坐标辅助表!F:F,"错误",0)),"")</f>
        <v>-865;-193;10000;15</v>
      </c>
      <c r="G926" s="1">
        <v>1</v>
      </c>
    </row>
    <row r="927" spans="1:7">
      <c r="A927" s="1" t="str">
        <f t="shared" si="44"/>
        <v>4031301</v>
      </c>
      <c r="B927" s="1" t="str">
        <f>CONCATENATE(_xlfn.XLOOKUP(D927,[1]怪物设计!$D$77:$D$136,[1]怪物设计!$U$77:$U$136),"-",E927)</f>
        <v>蜥蜴3-301</v>
      </c>
      <c r="D927" s="1">
        <f t="shared" si="46"/>
        <v>4031</v>
      </c>
      <c r="E927" s="1">
        <v>301</v>
      </c>
      <c r="F927" s="17" t="str">
        <f>IF(E927&gt;0,CONCATENATE(_xlfn.XLOOKUP(MOD(A927,1000),[2]怪物武器挂载坐标辅助表!A:A,[2]怪物武器挂载坐标辅助表!C:C,"错误",0)+_xlfn.XLOOKUP(ROUNDDOWN(A927/1000,0),[2]怪物武器挂载坐标辅助表!V:V,[2]怪物武器挂载坐标辅助表!Y:Y,"错误",0),";",_xlfn.XLOOKUP(MOD(A927,1000),[2]怪物武器挂载坐标辅助表!A:A,[2]怪物武器挂载坐标辅助表!D:D,"错误",0)+_xlfn.XLOOKUP(ROUNDDOWN(A927/1000,0),[2]怪物武器挂载坐标辅助表!V:V,[2]怪物武器挂载坐标辅助表!Z:Z,"错误",0),";",_xlfn.XLOOKUP(MOD(A927,1000),[2]怪物武器挂载坐标辅助表!A:A,[2]怪物武器挂载坐标辅助表!E:E,"错误",0),";",_xlfn.XLOOKUP(MOD(A927,1000),[2]怪物武器挂载坐标辅助表!A:A,[2]怪物武器挂载坐标辅助表!F:F,"错误",0)),"")</f>
        <v>-747;-23;10000;0</v>
      </c>
      <c r="G927" s="1">
        <v>1</v>
      </c>
    </row>
    <row r="928" spans="1:7">
      <c r="A928" s="1" t="str">
        <f t="shared" si="44"/>
        <v>4031302</v>
      </c>
      <c r="B928" s="1" t="str">
        <f>CONCATENATE(_xlfn.XLOOKUP(D928,[1]怪物设计!$D$77:$D$136,[1]怪物设计!$U$77:$U$136),"-",E928)</f>
        <v>蜥蜴3-302</v>
      </c>
      <c r="D928" s="1">
        <f t="shared" si="46"/>
        <v>4031</v>
      </c>
      <c r="E928" s="1">
        <v>302</v>
      </c>
      <c r="F928" s="17" t="str">
        <f>IF(E928&gt;0,CONCATENATE(_xlfn.XLOOKUP(MOD(A928,1000),[2]怪物武器挂载坐标辅助表!A:A,[2]怪物武器挂载坐标辅助表!C:C,"错误",0)+_xlfn.XLOOKUP(ROUNDDOWN(A928/1000,0),[2]怪物武器挂载坐标辅助表!V:V,[2]怪物武器挂载坐标辅助表!Y:Y,"错误",0),";",_xlfn.XLOOKUP(MOD(A928,1000),[2]怪物武器挂载坐标辅助表!A:A,[2]怪物武器挂载坐标辅助表!D:D,"错误",0)+_xlfn.XLOOKUP(ROUNDDOWN(A928/1000,0),[2]怪物武器挂载坐标辅助表!V:V,[2]怪物武器挂载坐标辅助表!Z:Z,"错误",0),";",_xlfn.XLOOKUP(MOD(A928,1000),[2]怪物武器挂载坐标辅助表!A:A,[2]怪物武器挂载坐标辅助表!E:E,"错误",0),";",_xlfn.XLOOKUP(MOD(A928,1000),[2]怪物武器挂载坐标辅助表!A:A,[2]怪物武器挂载坐标辅助表!F:F,"错误",0)),"")</f>
        <v>-784;-107;9000;0</v>
      </c>
      <c r="G928" s="1">
        <v>1</v>
      </c>
    </row>
    <row r="929" spans="1:7">
      <c r="A929" s="1" t="str">
        <f t="shared" si="44"/>
        <v>4031303</v>
      </c>
      <c r="B929" s="1" t="str">
        <f>CONCATENATE(_xlfn.XLOOKUP(D929,[1]怪物设计!$D$77:$D$136,[1]怪物设计!$U$77:$U$136),"-",E929)</f>
        <v>蜥蜴3-303</v>
      </c>
      <c r="D929" s="1">
        <f t="shared" si="46"/>
        <v>4031</v>
      </c>
      <c r="E929" s="1">
        <v>303</v>
      </c>
      <c r="F929" s="17" t="str">
        <f>IF(E929&gt;0,CONCATENATE(_xlfn.XLOOKUP(MOD(A929,1000),[2]怪物武器挂载坐标辅助表!A:A,[2]怪物武器挂载坐标辅助表!C:C,"错误",0)+_xlfn.XLOOKUP(ROUNDDOWN(A929/1000,0),[2]怪物武器挂载坐标辅助表!V:V,[2]怪物武器挂载坐标辅助表!Y:Y,"错误",0),";",_xlfn.XLOOKUP(MOD(A929,1000),[2]怪物武器挂载坐标辅助表!A:A,[2]怪物武器挂载坐标辅助表!D:D,"错误",0)+_xlfn.XLOOKUP(ROUNDDOWN(A929/1000,0),[2]怪物武器挂载坐标辅助表!V:V,[2]怪物武器挂载坐标辅助表!Z:Z,"错误",0),";",_xlfn.XLOOKUP(MOD(A929,1000),[2]怪物武器挂载坐标辅助表!A:A,[2]怪物武器挂载坐标辅助表!E:E,"错误",0),";",_xlfn.XLOOKUP(MOD(A929,1000),[2]怪物武器挂载坐标辅助表!A:A,[2]怪物武器挂载坐标辅助表!F:F,"错误",0)),"")</f>
        <v>-718;-126;10000;0</v>
      </c>
      <c r="G929" s="1">
        <v>1</v>
      </c>
    </row>
    <row r="930" spans="1:7">
      <c r="A930" s="1" t="str">
        <f t="shared" si="44"/>
        <v>4031304</v>
      </c>
      <c r="B930" s="1" t="str">
        <f>CONCATENATE(_xlfn.XLOOKUP(D930,[1]怪物设计!$D$77:$D$136,[1]怪物设计!$U$77:$U$136),"-",E930)</f>
        <v>蜥蜴3-304</v>
      </c>
      <c r="D930" s="1">
        <f t="shared" si="46"/>
        <v>4031</v>
      </c>
      <c r="E930" s="1">
        <v>304</v>
      </c>
      <c r="F930" s="17" t="str">
        <f>IF(E930&gt;0,CONCATENATE(_xlfn.XLOOKUP(MOD(A930,1000),[2]怪物武器挂载坐标辅助表!A:A,[2]怪物武器挂载坐标辅助表!C:C,"错误",0)+_xlfn.XLOOKUP(ROUNDDOWN(A930/1000,0),[2]怪物武器挂载坐标辅助表!V:V,[2]怪物武器挂载坐标辅助表!Y:Y,"错误",0),";",_xlfn.XLOOKUP(MOD(A930,1000),[2]怪物武器挂载坐标辅助表!A:A,[2]怪物武器挂载坐标辅助表!D:D,"错误",0)+_xlfn.XLOOKUP(ROUNDDOWN(A930/1000,0),[2]怪物武器挂载坐标辅助表!V:V,[2]怪物武器挂载坐标辅助表!Z:Z,"错误",0),";",_xlfn.XLOOKUP(MOD(A930,1000),[2]怪物武器挂载坐标辅助表!A:A,[2]怪物武器挂载坐标辅助表!E:E,"错误",0),";",_xlfn.XLOOKUP(MOD(A930,1000),[2]怪物武器挂载坐标辅助表!A:A,[2]怪物武器挂载坐标辅助表!F:F,"错误",0)),"")</f>
        <v>-921;-155;10000;5</v>
      </c>
      <c r="G930" s="1">
        <v>1</v>
      </c>
    </row>
    <row r="931" spans="1:7">
      <c r="A931" s="1" t="str">
        <f t="shared" ref="A931:A994" si="47">CONCATENATE(D931,E931)</f>
        <v>4031305</v>
      </c>
      <c r="B931" s="1" t="str">
        <f>CONCATENATE(_xlfn.XLOOKUP(D931,[1]怪物设计!$D$77:$D$136,[1]怪物设计!$U$77:$U$136),"-",E931)</f>
        <v>蜥蜴3-305</v>
      </c>
      <c r="D931" s="1">
        <f t="shared" si="46"/>
        <v>4031</v>
      </c>
      <c r="E931" s="1">
        <v>305</v>
      </c>
      <c r="F931" s="17" t="str">
        <f>IF(E931&gt;0,CONCATENATE(_xlfn.XLOOKUP(MOD(A931,1000),[2]怪物武器挂载坐标辅助表!A:A,[2]怪物武器挂载坐标辅助表!C:C,"错误",0)+_xlfn.XLOOKUP(ROUNDDOWN(A931/1000,0),[2]怪物武器挂载坐标辅助表!V:V,[2]怪物武器挂载坐标辅助表!Y:Y,"错误",0),";",_xlfn.XLOOKUP(MOD(A931,1000),[2]怪物武器挂载坐标辅助表!A:A,[2]怪物武器挂载坐标辅助表!D:D,"错误",0)+_xlfn.XLOOKUP(ROUNDDOWN(A931/1000,0),[2]怪物武器挂载坐标辅助表!V:V,[2]怪物武器挂载坐标辅助表!Z:Z,"错误",0),";",_xlfn.XLOOKUP(MOD(A931,1000),[2]怪物武器挂载坐标辅助表!A:A,[2]怪物武器挂载坐标辅助表!E:E,"错误",0),";",_xlfn.XLOOKUP(MOD(A931,1000),[2]怪物武器挂载坐标辅助表!A:A,[2]怪物武器挂载坐标辅助表!F:F,"错误",0)),"")</f>
        <v>-874;-297;9000;-25</v>
      </c>
      <c r="G931" s="1">
        <v>1</v>
      </c>
    </row>
    <row r="932" spans="1:7">
      <c r="A932" s="1" t="str">
        <f t="shared" si="47"/>
        <v>4031401</v>
      </c>
      <c r="B932" s="1" t="str">
        <f>CONCATENATE(_xlfn.XLOOKUP(D932,[1]怪物设计!$D$77:$D$136,[1]怪物设计!$U$77:$U$136),"-",E932)</f>
        <v>蜥蜴3-401</v>
      </c>
      <c r="D932" s="1">
        <f t="shared" si="46"/>
        <v>4031</v>
      </c>
      <c r="E932" s="1">
        <v>401</v>
      </c>
      <c r="F932" s="17" t="str">
        <f>IF(E932&gt;0,CONCATENATE(_xlfn.XLOOKUP(MOD(A932,1000),[2]怪物武器挂载坐标辅助表!A:A,[2]怪物武器挂载坐标辅助表!C:C,"错误",0)+_xlfn.XLOOKUP(ROUNDDOWN(A932/1000,0),[2]怪物武器挂载坐标辅助表!V:V,[2]怪物武器挂载坐标辅助表!Y:Y,"错误",0),";",_xlfn.XLOOKUP(MOD(A932,1000),[2]怪物武器挂载坐标辅助表!A:A,[2]怪物武器挂载坐标辅助表!D:D,"错误",0)+_xlfn.XLOOKUP(ROUNDDOWN(A932/1000,0),[2]怪物武器挂载坐标辅助表!V:V,[2]怪物武器挂载坐标辅助表!Z:Z,"错误",0),";",_xlfn.XLOOKUP(MOD(A932,1000),[2]怪物武器挂载坐标辅助表!A:A,[2]怪物武器挂载坐标辅助表!E:E,"错误",0),";",_xlfn.XLOOKUP(MOD(A932,1000),[2]怪物武器挂载坐标辅助表!A:A,[2]怪物武器挂载坐标辅助表!F:F,"错误",0)),"")</f>
        <v>-745;-279;10000;0</v>
      </c>
      <c r="G932" s="1">
        <v>1</v>
      </c>
    </row>
    <row r="933" spans="1:7">
      <c r="A933" s="1" t="str">
        <f t="shared" si="47"/>
        <v>4031402</v>
      </c>
      <c r="B933" s="1" t="str">
        <f>CONCATENATE(_xlfn.XLOOKUP(D933,[1]怪物设计!$D$77:$D$136,[1]怪物设计!$U$77:$U$136),"-",E933)</f>
        <v>蜥蜴3-402</v>
      </c>
      <c r="D933" s="1">
        <f t="shared" si="46"/>
        <v>4031</v>
      </c>
      <c r="E933" s="1">
        <v>402</v>
      </c>
      <c r="F933" s="17" t="str">
        <f>IF(E933&gt;0,CONCATENATE(_xlfn.XLOOKUP(MOD(A933,1000),[2]怪物武器挂载坐标辅助表!A:A,[2]怪物武器挂载坐标辅助表!C:C,"错误",0)+_xlfn.XLOOKUP(ROUNDDOWN(A933/1000,0),[2]怪物武器挂载坐标辅助表!V:V,[2]怪物武器挂载坐标辅助表!Y:Y,"错误",0),";",_xlfn.XLOOKUP(MOD(A933,1000),[2]怪物武器挂载坐标辅助表!A:A,[2]怪物武器挂载坐标辅助表!D:D,"错误",0)+_xlfn.XLOOKUP(ROUNDDOWN(A933/1000,0),[2]怪物武器挂载坐标辅助表!V:V,[2]怪物武器挂载坐标辅助表!Z:Z,"错误",0),";",_xlfn.XLOOKUP(MOD(A933,1000),[2]怪物武器挂载坐标辅助表!A:A,[2]怪物武器挂载坐标辅助表!E:E,"错误",0),";",_xlfn.XLOOKUP(MOD(A933,1000),[2]怪物武器挂载坐标辅助表!A:A,[2]怪物武器挂载坐标辅助表!F:F,"错误",0)),"")</f>
        <v>-751;-273;10000;0</v>
      </c>
      <c r="G933" s="1">
        <v>1</v>
      </c>
    </row>
    <row r="934" spans="1:7">
      <c r="A934" s="1" t="str">
        <f t="shared" si="47"/>
        <v>4031403</v>
      </c>
      <c r="B934" s="1" t="str">
        <f>CONCATENATE(_xlfn.XLOOKUP(D934,[1]怪物设计!$D$77:$D$136,[1]怪物设计!$U$77:$U$136),"-",E934)</f>
        <v>蜥蜴3-403</v>
      </c>
      <c r="D934" s="1">
        <f t="shared" si="46"/>
        <v>4031</v>
      </c>
      <c r="E934" s="1">
        <v>403</v>
      </c>
      <c r="F934" s="17" t="str">
        <f>IF(E934&gt;0,CONCATENATE(_xlfn.XLOOKUP(MOD(A934,1000),[2]怪物武器挂载坐标辅助表!A:A,[2]怪物武器挂载坐标辅助表!C:C,"错误",0)+_xlfn.XLOOKUP(ROUNDDOWN(A934/1000,0),[2]怪物武器挂载坐标辅助表!V:V,[2]怪物武器挂载坐标辅助表!Y:Y,"错误",0),";",_xlfn.XLOOKUP(MOD(A934,1000),[2]怪物武器挂载坐标辅助表!A:A,[2]怪物武器挂载坐标辅助表!D:D,"错误",0)+_xlfn.XLOOKUP(ROUNDDOWN(A934/1000,0),[2]怪物武器挂载坐标辅助表!V:V,[2]怪物武器挂载坐标辅助表!Z:Z,"错误",0),";",_xlfn.XLOOKUP(MOD(A934,1000),[2]怪物武器挂载坐标辅助表!A:A,[2]怪物武器挂载坐标辅助表!E:E,"错误",0),";",_xlfn.XLOOKUP(MOD(A934,1000),[2]怪物武器挂载坐标辅助表!A:A,[2]怪物武器挂载坐标辅助表!F:F,"错误",0)),"")</f>
        <v>-761;-266;10000;0</v>
      </c>
      <c r="G934" s="1">
        <v>1</v>
      </c>
    </row>
    <row r="935" spans="1:7">
      <c r="A935" s="1" t="str">
        <f t="shared" si="47"/>
        <v>4031404</v>
      </c>
      <c r="B935" s="1" t="str">
        <f>CONCATENATE(_xlfn.XLOOKUP(D935,[1]怪物设计!$D$77:$D$136,[1]怪物设计!$U$77:$U$136),"-",E935)</f>
        <v>蜥蜴3-404</v>
      </c>
      <c r="D935" s="1">
        <f t="shared" si="46"/>
        <v>4031</v>
      </c>
      <c r="E935" s="1">
        <v>404</v>
      </c>
      <c r="F935" s="17" t="str">
        <f>IF(E935&gt;0,CONCATENATE(_xlfn.XLOOKUP(MOD(A935,1000),[2]怪物武器挂载坐标辅助表!A:A,[2]怪物武器挂载坐标辅助表!C:C,"错误",0)+_xlfn.XLOOKUP(ROUNDDOWN(A935/1000,0),[2]怪物武器挂载坐标辅助表!V:V,[2]怪物武器挂载坐标辅助表!Y:Y,"错误",0),";",_xlfn.XLOOKUP(MOD(A935,1000),[2]怪物武器挂载坐标辅助表!A:A,[2]怪物武器挂载坐标辅助表!D:D,"错误",0)+_xlfn.XLOOKUP(ROUNDDOWN(A935/1000,0),[2]怪物武器挂载坐标辅助表!V:V,[2]怪物武器挂载坐标辅助表!Z:Z,"错误",0),";",_xlfn.XLOOKUP(MOD(A935,1000),[2]怪物武器挂载坐标辅助表!A:A,[2]怪物武器挂载坐标辅助表!E:E,"错误",0),";",_xlfn.XLOOKUP(MOD(A935,1000),[2]怪物武器挂载坐标辅助表!A:A,[2]怪物武器挂载坐标辅助表!F:F,"错误",0)),"")</f>
        <v>-971;-266;10000;0</v>
      </c>
      <c r="G935" s="1">
        <v>1</v>
      </c>
    </row>
    <row r="936" spans="1:7">
      <c r="A936" s="1" t="str">
        <f t="shared" si="47"/>
        <v>4031405</v>
      </c>
      <c r="B936" s="1" t="str">
        <f>CONCATENATE(_xlfn.XLOOKUP(D936,[1]怪物设计!$D$77:$D$136,[1]怪物设计!$U$77:$U$136),"-",E936)</f>
        <v>蜥蜴3-405</v>
      </c>
      <c r="D936" s="1">
        <f t="shared" si="46"/>
        <v>4031</v>
      </c>
      <c r="E936" s="1">
        <v>405</v>
      </c>
      <c r="F936" s="17" t="str">
        <f>IF(E936&gt;0,CONCATENATE(_xlfn.XLOOKUP(MOD(A936,1000),[2]怪物武器挂载坐标辅助表!A:A,[2]怪物武器挂载坐标辅助表!C:C,"错误",0)+_xlfn.XLOOKUP(ROUNDDOWN(A936/1000,0),[2]怪物武器挂载坐标辅助表!V:V,[2]怪物武器挂载坐标辅助表!Y:Y,"错误",0),";",_xlfn.XLOOKUP(MOD(A936,1000),[2]怪物武器挂载坐标辅助表!A:A,[2]怪物武器挂载坐标辅助表!D:D,"错误",0)+_xlfn.XLOOKUP(ROUNDDOWN(A936/1000,0),[2]怪物武器挂载坐标辅助表!V:V,[2]怪物武器挂载坐标辅助表!Z:Z,"错误",0),";",_xlfn.XLOOKUP(MOD(A936,1000),[2]怪物武器挂载坐标辅助表!A:A,[2]怪物武器挂载坐标辅助表!E:E,"错误",0),";",_xlfn.XLOOKUP(MOD(A936,1000),[2]怪物武器挂载坐标辅助表!A:A,[2]怪物武器挂载坐标辅助表!F:F,"错误",0)),"")</f>
        <v>-778;-268;10000;0</v>
      </c>
      <c r="G936" s="1">
        <v>1</v>
      </c>
    </row>
    <row r="937" spans="1:7">
      <c r="A937" s="1" t="str">
        <f t="shared" si="47"/>
        <v>4031406</v>
      </c>
      <c r="B937" s="1" t="str">
        <f>CONCATENATE(_xlfn.XLOOKUP(D937,[1]怪物设计!$D$77:$D$136,[1]怪物设计!$U$77:$U$136),"-",E937)</f>
        <v>蜥蜴3-406</v>
      </c>
      <c r="D937" s="1">
        <f t="shared" si="46"/>
        <v>4031</v>
      </c>
      <c r="E937" s="1">
        <v>406</v>
      </c>
      <c r="F937" s="17" t="str">
        <f>IF(E937&gt;0,CONCATENATE(_xlfn.XLOOKUP(MOD(A937,1000),[2]怪物武器挂载坐标辅助表!A:A,[2]怪物武器挂载坐标辅助表!C:C,"错误",0)+_xlfn.XLOOKUP(ROUNDDOWN(A937/1000,0),[2]怪物武器挂载坐标辅助表!V:V,[2]怪物武器挂载坐标辅助表!Y:Y,"错误",0),";",_xlfn.XLOOKUP(MOD(A937,1000),[2]怪物武器挂载坐标辅助表!A:A,[2]怪物武器挂载坐标辅助表!D:D,"错误",0)+_xlfn.XLOOKUP(ROUNDDOWN(A937/1000,0),[2]怪物武器挂载坐标辅助表!V:V,[2]怪物武器挂载坐标辅助表!Z:Z,"错误",0),";",_xlfn.XLOOKUP(MOD(A937,1000),[2]怪物武器挂载坐标辅助表!A:A,[2]怪物武器挂载坐标辅助表!E:E,"错误",0),";",_xlfn.XLOOKUP(MOD(A937,1000),[2]怪物武器挂载坐标辅助表!A:A,[2]怪物武器挂载坐标辅助表!F:F,"错误",0)),"")</f>
        <v>-835;-256;8000;30</v>
      </c>
      <c r="G937" s="1">
        <v>1</v>
      </c>
    </row>
    <row r="938" spans="1:7">
      <c r="A938" s="1" t="str">
        <f t="shared" si="47"/>
        <v>4031407</v>
      </c>
      <c r="B938" s="1" t="str">
        <f>CONCATENATE(_xlfn.XLOOKUP(D938,[1]怪物设计!$D$77:$D$136,[1]怪物设计!$U$77:$U$136),"-",E938)</f>
        <v>蜥蜴3-407</v>
      </c>
      <c r="D938" s="1">
        <f t="shared" si="46"/>
        <v>4031</v>
      </c>
      <c r="E938" s="1">
        <v>407</v>
      </c>
      <c r="F938" s="17" t="str">
        <f>IF(E938&gt;0,CONCATENATE(_xlfn.XLOOKUP(MOD(A938,1000),[2]怪物武器挂载坐标辅助表!A:A,[2]怪物武器挂载坐标辅助表!C:C,"错误",0)+_xlfn.XLOOKUP(ROUNDDOWN(A938/1000,0),[2]怪物武器挂载坐标辅助表!V:V,[2]怪物武器挂载坐标辅助表!Y:Y,"错误",0),";",_xlfn.XLOOKUP(MOD(A938,1000),[2]怪物武器挂载坐标辅助表!A:A,[2]怪物武器挂载坐标辅助表!D:D,"错误",0)+_xlfn.XLOOKUP(ROUNDDOWN(A938/1000,0),[2]怪物武器挂载坐标辅助表!V:V,[2]怪物武器挂载坐标辅助表!Z:Z,"错误",0),";",_xlfn.XLOOKUP(MOD(A938,1000),[2]怪物武器挂载坐标辅助表!A:A,[2]怪物武器挂载坐标辅助表!E:E,"错误",0),";",_xlfn.XLOOKUP(MOD(A938,1000),[2]怪物武器挂载坐标辅助表!A:A,[2]怪物武器挂载坐标辅助表!F:F,"错误",0)),"")</f>
        <v>-739;-216;10000;-5</v>
      </c>
      <c r="G938" s="1">
        <v>1</v>
      </c>
    </row>
    <row r="939" spans="1:7">
      <c r="A939" s="1" t="str">
        <f t="shared" si="47"/>
        <v>4031408</v>
      </c>
      <c r="B939" s="1" t="str">
        <f>CONCATENATE(_xlfn.XLOOKUP(D939,[1]怪物设计!$D$77:$D$136,[1]怪物设计!$U$77:$U$136),"-",E939)</f>
        <v>蜥蜴3-408</v>
      </c>
      <c r="D939" s="1">
        <f t="shared" si="46"/>
        <v>4031</v>
      </c>
      <c r="E939" s="1">
        <v>408</v>
      </c>
      <c r="F939" s="17" t="str">
        <f>IF(E939&gt;0,CONCATENATE(_xlfn.XLOOKUP(MOD(A939,1000),[2]怪物武器挂载坐标辅助表!A:A,[2]怪物武器挂载坐标辅助表!C:C,"错误",0)+_xlfn.XLOOKUP(ROUNDDOWN(A939/1000,0),[2]怪物武器挂载坐标辅助表!V:V,[2]怪物武器挂载坐标辅助表!Y:Y,"错误",0),";",_xlfn.XLOOKUP(MOD(A939,1000),[2]怪物武器挂载坐标辅助表!A:A,[2]怪物武器挂载坐标辅助表!D:D,"错误",0)+_xlfn.XLOOKUP(ROUNDDOWN(A939/1000,0),[2]怪物武器挂载坐标辅助表!V:V,[2]怪物武器挂载坐标辅助表!Z:Z,"错误",0),";",_xlfn.XLOOKUP(MOD(A939,1000),[2]怪物武器挂载坐标辅助表!A:A,[2]怪物武器挂载坐标辅助表!E:E,"错误",0),";",_xlfn.XLOOKUP(MOD(A939,1000),[2]怪物武器挂载坐标辅助表!A:A,[2]怪物武器挂载坐标辅助表!F:F,"错误",0)),"")</f>
        <v>-646;-339;11000;-15</v>
      </c>
      <c r="G939" s="1">
        <v>1</v>
      </c>
    </row>
    <row r="940" spans="1:7">
      <c r="A940" s="1" t="str">
        <f t="shared" si="47"/>
        <v>4031409</v>
      </c>
      <c r="B940" s="1" t="str">
        <f>CONCATENATE(_xlfn.XLOOKUP(D940,[1]怪物设计!$D$77:$D$136,[1]怪物设计!$U$77:$U$136),"-",E940)</f>
        <v>蜥蜴3-409</v>
      </c>
      <c r="D940" s="1">
        <f t="shared" si="46"/>
        <v>4031</v>
      </c>
      <c r="E940" s="1">
        <v>409</v>
      </c>
      <c r="F940" s="17" t="str">
        <f>IF(E940&gt;0,CONCATENATE(_xlfn.XLOOKUP(MOD(A940,1000),[2]怪物武器挂载坐标辅助表!A:A,[2]怪物武器挂载坐标辅助表!C:C,"错误",0)+_xlfn.XLOOKUP(ROUNDDOWN(A940/1000,0),[2]怪物武器挂载坐标辅助表!V:V,[2]怪物武器挂载坐标辅助表!Y:Y,"错误",0),";",_xlfn.XLOOKUP(MOD(A940,1000),[2]怪物武器挂载坐标辅助表!A:A,[2]怪物武器挂载坐标辅助表!D:D,"错误",0)+_xlfn.XLOOKUP(ROUNDDOWN(A940/1000,0),[2]怪物武器挂载坐标辅助表!V:V,[2]怪物武器挂载坐标辅助表!Z:Z,"错误",0),";",_xlfn.XLOOKUP(MOD(A940,1000),[2]怪物武器挂载坐标辅助表!A:A,[2]怪物武器挂载坐标辅助表!E:E,"错误",0),";",_xlfn.XLOOKUP(MOD(A940,1000),[2]怪物武器挂载坐标辅助表!A:A,[2]怪物武器挂载坐标辅助表!F:F,"错误",0)),"")</f>
        <v>-850;-188;7500;-15</v>
      </c>
      <c r="G940" s="1">
        <v>1</v>
      </c>
    </row>
    <row r="941" spans="1:7">
      <c r="A941" s="1" t="str">
        <f t="shared" si="47"/>
        <v>4031501</v>
      </c>
      <c r="B941" s="1" t="str">
        <f>CONCATENATE(_xlfn.XLOOKUP(D941,[1]怪物设计!$D$77:$D$136,[1]怪物设计!$U$77:$U$136),"-",E941)</f>
        <v>蜥蜴3-501</v>
      </c>
      <c r="D941" s="1">
        <f t="shared" si="46"/>
        <v>4031</v>
      </c>
      <c r="E941" s="1">
        <v>501</v>
      </c>
      <c r="F941" s="17" t="str">
        <f>IF(E941&gt;0,CONCATENATE(_xlfn.XLOOKUP(MOD(A941,1000),[2]怪物武器挂载坐标辅助表!A:A,[2]怪物武器挂载坐标辅助表!C:C,"错误",0)+_xlfn.XLOOKUP(ROUNDDOWN(A941/1000,0),[2]怪物武器挂载坐标辅助表!V:V,[2]怪物武器挂载坐标辅助表!Y:Y,"错误",0),";",_xlfn.XLOOKUP(MOD(A941,1000),[2]怪物武器挂载坐标辅助表!A:A,[2]怪物武器挂载坐标辅助表!D:D,"错误",0)+_xlfn.XLOOKUP(ROUNDDOWN(A941/1000,0),[2]怪物武器挂载坐标辅助表!V:V,[2]怪物武器挂载坐标辅助表!Z:Z,"错误",0),";",_xlfn.XLOOKUP(MOD(A941,1000),[2]怪物武器挂载坐标辅助表!A:A,[2]怪物武器挂载坐标辅助表!E:E,"错误",0),";",_xlfn.XLOOKUP(MOD(A941,1000),[2]怪物武器挂载坐标辅助表!A:A,[2]怪物武器挂载坐标辅助表!F:F,"错误",0)),"")</f>
        <v>-825;-71;11000;45</v>
      </c>
      <c r="G941" s="1">
        <v>1</v>
      </c>
    </row>
    <row r="942" spans="1:7">
      <c r="A942" s="1" t="str">
        <f t="shared" si="47"/>
        <v>4031502</v>
      </c>
      <c r="B942" s="1" t="str">
        <f>CONCATENATE(_xlfn.XLOOKUP(D942,[1]怪物设计!$D$77:$D$136,[1]怪物设计!$U$77:$U$136),"-",E942)</f>
        <v>蜥蜴3-502</v>
      </c>
      <c r="D942" s="1">
        <f t="shared" si="46"/>
        <v>4031</v>
      </c>
      <c r="E942" s="1">
        <v>502</v>
      </c>
      <c r="F942" s="17" t="str">
        <f>IF(E942&gt;0,CONCATENATE(_xlfn.XLOOKUP(MOD(A942,1000),[2]怪物武器挂载坐标辅助表!A:A,[2]怪物武器挂载坐标辅助表!C:C,"错误",0)+_xlfn.XLOOKUP(ROUNDDOWN(A942/1000,0),[2]怪物武器挂载坐标辅助表!V:V,[2]怪物武器挂载坐标辅助表!Y:Y,"错误",0),";",_xlfn.XLOOKUP(MOD(A942,1000),[2]怪物武器挂载坐标辅助表!A:A,[2]怪物武器挂载坐标辅助表!D:D,"错误",0)+_xlfn.XLOOKUP(ROUNDDOWN(A942/1000,0),[2]怪物武器挂载坐标辅助表!V:V,[2]怪物武器挂载坐标辅助表!Z:Z,"错误",0),";",_xlfn.XLOOKUP(MOD(A942,1000),[2]怪物武器挂载坐标辅助表!A:A,[2]怪物武器挂载坐标辅助表!E:E,"错误",0),";",_xlfn.XLOOKUP(MOD(A942,1000),[2]怪物武器挂载坐标辅助表!A:A,[2]怪物武器挂载坐标辅助表!F:F,"错误",0)),"")</f>
        <v>-845;-188;8500;0</v>
      </c>
      <c r="G942" s="1">
        <v>1</v>
      </c>
    </row>
    <row r="943" spans="1:7">
      <c r="A943" s="1" t="str">
        <f t="shared" si="47"/>
        <v>4031503</v>
      </c>
      <c r="B943" s="1" t="str">
        <f>CONCATENATE(_xlfn.XLOOKUP(D943,[1]怪物设计!$D$77:$D$136,[1]怪物设计!$U$77:$U$136),"-",E943)</f>
        <v>蜥蜴3-503</v>
      </c>
      <c r="D943" s="1">
        <f t="shared" si="46"/>
        <v>4031</v>
      </c>
      <c r="E943" s="1">
        <v>503</v>
      </c>
      <c r="F943" s="17" t="str">
        <f>IF(E943&gt;0,CONCATENATE(_xlfn.XLOOKUP(MOD(A943,1000),[2]怪物武器挂载坐标辅助表!A:A,[2]怪物武器挂载坐标辅助表!C:C,"错误",0)+_xlfn.XLOOKUP(ROUNDDOWN(A943/1000,0),[2]怪物武器挂载坐标辅助表!V:V,[2]怪物武器挂载坐标辅助表!Y:Y,"错误",0),";",_xlfn.XLOOKUP(MOD(A943,1000),[2]怪物武器挂载坐标辅助表!A:A,[2]怪物武器挂载坐标辅助表!D:D,"错误",0)+_xlfn.XLOOKUP(ROUNDDOWN(A943/1000,0),[2]怪物武器挂载坐标辅助表!V:V,[2]怪物武器挂载坐标辅助表!Z:Z,"错误",0),";",_xlfn.XLOOKUP(MOD(A943,1000),[2]怪物武器挂载坐标辅助表!A:A,[2]怪物武器挂载坐标辅助表!E:E,"错误",0),";",_xlfn.XLOOKUP(MOD(A943,1000),[2]怪物武器挂载坐标辅助表!A:A,[2]怪物武器挂载坐标辅助表!F:F,"错误",0)),"")</f>
        <v>-917;-239;10000;-15</v>
      </c>
      <c r="G943" s="1">
        <v>1</v>
      </c>
    </row>
    <row r="944" spans="1:7">
      <c r="A944" s="1" t="str">
        <f t="shared" si="47"/>
        <v>4031504</v>
      </c>
      <c r="B944" s="1" t="str">
        <f>CONCATENATE(_xlfn.XLOOKUP(D944,[1]怪物设计!$D$77:$D$136,[1]怪物设计!$U$77:$U$136),"-",E944)</f>
        <v>蜥蜴3-504</v>
      </c>
      <c r="D944" s="1">
        <f t="shared" si="46"/>
        <v>4031</v>
      </c>
      <c r="E944" s="1">
        <v>504</v>
      </c>
      <c r="F944" s="17" t="str">
        <f>IF(E944&gt;0,CONCATENATE(_xlfn.XLOOKUP(MOD(A944,1000),[2]怪物武器挂载坐标辅助表!A:A,[2]怪物武器挂载坐标辅助表!C:C,"错误",0)+_xlfn.XLOOKUP(ROUNDDOWN(A944/1000,0),[2]怪物武器挂载坐标辅助表!V:V,[2]怪物武器挂载坐标辅助表!Y:Y,"错误",0),";",_xlfn.XLOOKUP(MOD(A944,1000),[2]怪物武器挂载坐标辅助表!A:A,[2]怪物武器挂载坐标辅助表!D:D,"错误",0)+_xlfn.XLOOKUP(ROUNDDOWN(A944/1000,0),[2]怪物武器挂载坐标辅助表!V:V,[2]怪物武器挂载坐标辅助表!Z:Z,"错误",0),";",_xlfn.XLOOKUP(MOD(A944,1000),[2]怪物武器挂载坐标辅助表!A:A,[2]怪物武器挂载坐标辅助表!E:E,"错误",0),";",_xlfn.XLOOKUP(MOD(A944,1000),[2]怪物武器挂载坐标辅助表!A:A,[2]怪物武器挂载坐标辅助表!F:F,"错误",0)),"")</f>
        <v>-809;-283;9000;-10</v>
      </c>
      <c r="G944" s="1">
        <v>1</v>
      </c>
    </row>
    <row r="945" spans="1:7">
      <c r="A945" s="1" t="str">
        <f t="shared" si="47"/>
        <v>4031505</v>
      </c>
      <c r="B945" s="1" t="str">
        <f>CONCATENATE(_xlfn.XLOOKUP(D945,[1]怪物设计!$D$77:$D$136,[1]怪物设计!$U$77:$U$136),"-",E945)</f>
        <v>蜥蜴3-505</v>
      </c>
      <c r="D945" s="1">
        <f t="shared" si="46"/>
        <v>4031</v>
      </c>
      <c r="E945" s="1">
        <v>505</v>
      </c>
      <c r="F945" s="17" t="str">
        <f>IF(E945&gt;0,CONCATENATE(_xlfn.XLOOKUP(MOD(A945,1000),[2]怪物武器挂载坐标辅助表!A:A,[2]怪物武器挂载坐标辅助表!C:C,"错误",0)+_xlfn.XLOOKUP(ROUNDDOWN(A945/1000,0),[2]怪物武器挂载坐标辅助表!V:V,[2]怪物武器挂载坐标辅助表!Y:Y,"错误",0),";",_xlfn.XLOOKUP(MOD(A945,1000),[2]怪物武器挂载坐标辅助表!A:A,[2]怪物武器挂载坐标辅助表!D:D,"错误",0)+_xlfn.XLOOKUP(ROUNDDOWN(A945/1000,0),[2]怪物武器挂载坐标辅助表!V:V,[2]怪物武器挂载坐标辅助表!Z:Z,"错误",0),";",_xlfn.XLOOKUP(MOD(A945,1000),[2]怪物武器挂载坐标辅助表!A:A,[2]怪物武器挂载坐标辅助表!E:E,"错误",0),";",_xlfn.XLOOKUP(MOD(A945,1000),[2]怪物武器挂载坐标辅助表!A:A,[2]怪物武器挂载坐标辅助表!F:F,"错误",0)),"")</f>
        <v>-916;-287;10000;-5</v>
      </c>
      <c r="G945" s="1">
        <v>1</v>
      </c>
    </row>
    <row r="946" spans="1:7">
      <c r="A946" s="1" t="str">
        <f t="shared" si="47"/>
        <v>4031506</v>
      </c>
      <c r="B946" s="1" t="str">
        <f>CONCATENATE(_xlfn.XLOOKUP(D946,[1]怪物设计!$D$77:$D$136,[1]怪物设计!$U$77:$U$136),"-",E946)</f>
        <v>蜥蜴3-506</v>
      </c>
      <c r="D946" s="1">
        <f t="shared" si="46"/>
        <v>4031</v>
      </c>
      <c r="E946" s="1">
        <v>506</v>
      </c>
      <c r="F946" s="17" t="str">
        <f>IF(E946&gt;0,CONCATENATE(_xlfn.XLOOKUP(MOD(A946,1000),[2]怪物武器挂载坐标辅助表!A:A,[2]怪物武器挂载坐标辅助表!C:C,"错误",0)+_xlfn.XLOOKUP(ROUNDDOWN(A946/1000,0),[2]怪物武器挂载坐标辅助表!V:V,[2]怪物武器挂载坐标辅助表!Y:Y,"错误",0),";",_xlfn.XLOOKUP(MOD(A946,1000),[2]怪物武器挂载坐标辅助表!A:A,[2]怪物武器挂载坐标辅助表!D:D,"错误",0)+_xlfn.XLOOKUP(ROUNDDOWN(A946/1000,0),[2]怪物武器挂载坐标辅助表!V:V,[2]怪物武器挂载坐标辅助表!Z:Z,"错误",0),";",_xlfn.XLOOKUP(MOD(A946,1000),[2]怪物武器挂载坐标辅助表!A:A,[2]怪物武器挂载坐标辅助表!E:E,"错误",0),";",_xlfn.XLOOKUP(MOD(A946,1000),[2]怪物武器挂载坐标辅助表!A:A,[2]怪物武器挂载坐标辅助表!F:F,"错误",0)),"")</f>
        <v>-650;-233;8000;0</v>
      </c>
      <c r="G946" s="1">
        <v>1</v>
      </c>
    </row>
    <row r="947" spans="1:7">
      <c r="A947" s="1" t="str">
        <f t="shared" si="47"/>
        <v>4031507</v>
      </c>
      <c r="B947" s="1" t="str">
        <f>CONCATENATE(_xlfn.XLOOKUP(D947,[1]怪物设计!$D$77:$D$136,[1]怪物设计!$U$77:$U$136),"-",E947)</f>
        <v>蜥蜴3-507</v>
      </c>
      <c r="D947" s="1">
        <f t="shared" si="46"/>
        <v>4031</v>
      </c>
      <c r="E947" s="1">
        <v>507</v>
      </c>
      <c r="F947" s="17" t="str">
        <f>IF(E947&gt;0,CONCATENATE(_xlfn.XLOOKUP(MOD(A947,1000),[2]怪物武器挂载坐标辅助表!A:A,[2]怪物武器挂载坐标辅助表!C:C,"错误",0)+_xlfn.XLOOKUP(ROUNDDOWN(A947/1000,0),[2]怪物武器挂载坐标辅助表!V:V,[2]怪物武器挂载坐标辅助表!Y:Y,"错误",0),";",_xlfn.XLOOKUP(MOD(A947,1000),[2]怪物武器挂载坐标辅助表!A:A,[2]怪物武器挂载坐标辅助表!D:D,"错误",0)+_xlfn.XLOOKUP(ROUNDDOWN(A947/1000,0),[2]怪物武器挂载坐标辅助表!V:V,[2]怪物武器挂载坐标辅助表!Z:Z,"错误",0),";",_xlfn.XLOOKUP(MOD(A947,1000),[2]怪物武器挂载坐标辅助表!A:A,[2]怪物武器挂载坐标辅助表!E:E,"错误",0),";",_xlfn.XLOOKUP(MOD(A947,1000),[2]怪物武器挂载坐标辅助表!A:A,[2]怪物武器挂载坐标辅助表!F:F,"错误",0)),"")</f>
        <v>-750;-252;10000;5</v>
      </c>
      <c r="G947" s="1">
        <v>1</v>
      </c>
    </row>
    <row r="948" spans="1:9">
      <c r="A948" s="16" t="str">
        <f t="shared" si="47"/>
        <v>1311101</v>
      </c>
      <c r="B948" s="1" t="str">
        <f>CONCATENATE(_xlfn.XLOOKUP(D948-300,[1]怪物设计!$D$77:$D$136,[1]怪物设计!$U$77:$U$136),"-",E948)</f>
        <v>猴子1-101</v>
      </c>
      <c r="D948" s="1">
        <v>1311</v>
      </c>
      <c r="E948" s="1">
        <v>101</v>
      </c>
      <c r="F948" s="17" t="str">
        <f>_xlfn.XLOOKUP(B948,$B$30:$B$947,$F$30:$F$947,"",0)</f>
        <v>-542;-113;11000;0</v>
      </c>
      <c r="G948" s="1">
        <v>1</v>
      </c>
      <c r="H948" s="21"/>
      <c r="I948" s="11"/>
    </row>
    <row r="949" spans="1:9">
      <c r="A949" s="1" t="str">
        <f t="shared" si="47"/>
        <v>1311102</v>
      </c>
      <c r="B949" s="1" t="str">
        <f>CONCATENATE(_xlfn.XLOOKUP(D949-300,[1]怪物设计!$D$77:$D$136,[1]怪物设计!$U$77:$U$136),"-",E949)</f>
        <v>猴子1-102</v>
      </c>
      <c r="D949" s="1">
        <v>1311</v>
      </c>
      <c r="E949" s="1">
        <v>102</v>
      </c>
      <c r="F949" s="17" t="str">
        <f t="shared" ref="F949:F1012" si="48">_xlfn.XLOOKUP(B949,$B$30:$B$947,$F$30:$F$947,"",0)</f>
        <v>-405;-128;11000;-10</v>
      </c>
      <c r="G949" s="1">
        <v>1</v>
      </c>
      <c r="H949" s="21"/>
      <c r="I949" s="11"/>
    </row>
    <row r="950" spans="1:9">
      <c r="A950" s="1" t="str">
        <f t="shared" si="47"/>
        <v>1311103</v>
      </c>
      <c r="B950" s="1" t="str">
        <f>CONCATENATE(_xlfn.XLOOKUP(D950-300,[1]怪物设计!$D$77:$D$136,[1]怪物设计!$U$77:$U$136),"-",E950)</f>
        <v>猴子1-103</v>
      </c>
      <c r="D950" s="1">
        <v>1311</v>
      </c>
      <c r="E950" s="1">
        <v>103</v>
      </c>
      <c r="F950" s="17" t="str">
        <f t="shared" si="48"/>
        <v>-602;-215;10000;-10</v>
      </c>
      <c r="G950" s="1">
        <v>1</v>
      </c>
      <c r="H950" s="21"/>
      <c r="I950" s="11"/>
    </row>
    <row r="951" spans="1:9">
      <c r="A951" s="1" t="str">
        <f t="shared" si="47"/>
        <v>1311104</v>
      </c>
      <c r="B951" s="1" t="str">
        <f>CONCATENATE(_xlfn.XLOOKUP(D951-300,[1]怪物设计!$D$77:$D$136,[1]怪物设计!$U$77:$U$136),"-",E951)</f>
        <v>猴子1-104</v>
      </c>
      <c r="D951" s="1">
        <v>1311</v>
      </c>
      <c r="E951" s="1">
        <v>104</v>
      </c>
      <c r="F951" s="17" t="str">
        <f t="shared" si="48"/>
        <v>-546;-116;11000;0</v>
      </c>
      <c r="G951" s="1">
        <v>1</v>
      </c>
      <c r="H951" s="21"/>
      <c r="I951" s="11"/>
    </row>
    <row r="952" spans="1:9">
      <c r="A952" s="1" t="str">
        <f t="shared" si="47"/>
        <v>1311105</v>
      </c>
      <c r="B952" s="1" t="str">
        <f>CONCATENATE(_xlfn.XLOOKUP(D952-300,[1]怪物设计!$D$77:$D$136,[1]怪物设计!$U$77:$U$136),"-",E952)</f>
        <v>猴子1-105</v>
      </c>
      <c r="D952" s="1">
        <v>1311</v>
      </c>
      <c r="E952" s="1">
        <v>105</v>
      </c>
      <c r="F952" s="17" t="str">
        <f t="shared" si="48"/>
        <v>-447;-145;10000;0</v>
      </c>
      <c r="G952" s="1">
        <v>1</v>
      </c>
      <c r="H952" s="21"/>
      <c r="I952" s="11"/>
    </row>
    <row r="953" spans="1:9">
      <c r="A953" s="1" t="str">
        <f t="shared" si="47"/>
        <v>1311106</v>
      </c>
      <c r="B953" s="1" t="str">
        <f>CONCATENATE(_xlfn.XLOOKUP(D953-300,[1]怪物设计!$D$77:$D$136,[1]怪物设计!$U$77:$U$136),"-",E953)</f>
        <v>猴子1-106</v>
      </c>
      <c r="D953" s="1">
        <v>1311</v>
      </c>
      <c r="E953" s="1">
        <v>106</v>
      </c>
      <c r="F953" s="17" t="str">
        <f t="shared" si="48"/>
        <v>-580;-162;8000;0</v>
      </c>
      <c r="G953" s="1">
        <v>1</v>
      </c>
      <c r="H953" s="21"/>
      <c r="I953" s="11"/>
    </row>
    <row r="954" spans="1:9">
      <c r="A954" s="1" t="str">
        <f t="shared" si="47"/>
        <v>1311201</v>
      </c>
      <c r="B954" s="1" t="str">
        <f>CONCATENATE(_xlfn.XLOOKUP(D954-300,[1]怪物设计!$D$77:$D$136,[1]怪物设计!$U$77:$U$136),"-",E954)</f>
        <v>猴子1-201</v>
      </c>
      <c r="D954" s="1">
        <v>1311</v>
      </c>
      <c r="E954" s="1">
        <v>201</v>
      </c>
      <c r="F954" s="17" t="str">
        <f t="shared" si="48"/>
        <v>-378;-69;10000;-25</v>
      </c>
      <c r="G954" s="1">
        <v>1</v>
      </c>
      <c r="H954" s="21"/>
      <c r="I954" s="11"/>
    </row>
    <row r="955" spans="1:9">
      <c r="A955" s="1" t="str">
        <f t="shared" si="47"/>
        <v>1311202</v>
      </c>
      <c r="B955" s="1" t="str">
        <f>CONCATENATE(_xlfn.XLOOKUP(D955-300,[1]怪物设计!$D$77:$D$136,[1]怪物设计!$U$77:$U$136),"-",E955)</f>
        <v>猴子1-202</v>
      </c>
      <c r="D955" s="1">
        <v>1311</v>
      </c>
      <c r="E955" s="1">
        <v>202</v>
      </c>
      <c r="F955" s="17" t="str">
        <f t="shared" si="48"/>
        <v>-347;-134;10000;0</v>
      </c>
      <c r="G955" s="1">
        <v>1</v>
      </c>
      <c r="H955" s="21"/>
      <c r="I955" s="11"/>
    </row>
    <row r="956" spans="1:9">
      <c r="A956" s="1" t="str">
        <f t="shared" si="47"/>
        <v>1311203</v>
      </c>
      <c r="B956" s="1" t="str">
        <f>CONCATENATE(_xlfn.XLOOKUP(D956-300,[1]怪物设计!$D$77:$D$136,[1]怪物设计!$U$77:$U$136),"-",E956)</f>
        <v>猴子1-203</v>
      </c>
      <c r="D956" s="1">
        <v>1311</v>
      </c>
      <c r="E956" s="1">
        <v>203</v>
      </c>
      <c r="F956" s="17" t="str">
        <f t="shared" si="48"/>
        <v>-390;-164;10000;-10</v>
      </c>
      <c r="G956" s="1">
        <v>1</v>
      </c>
      <c r="H956" s="21"/>
      <c r="I956" s="11"/>
    </row>
    <row r="957" spans="1:9">
      <c r="A957" s="1" t="str">
        <f t="shared" si="47"/>
        <v>1311204</v>
      </c>
      <c r="B957" s="1" t="str">
        <f>CONCATENATE(_xlfn.XLOOKUP(D957-300,[1]怪物设计!$D$77:$D$136,[1]怪物设计!$U$77:$U$136),"-",E957)</f>
        <v>猴子1-204</v>
      </c>
      <c r="D957" s="1">
        <v>1311</v>
      </c>
      <c r="E957" s="1">
        <v>204</v>
      </c>
      <c r="F957" s="17" t="str">
        <f t="shared" si="48"/>
        <v>-377;-263;5000;0</v>
      </c>
      <c r="G957" s="1">
        <v>1</v>
      </c>
      <c r="H957" s="21"/>
      <c r="I957" s="11"/>
    </row>
    <row r="958" spans="1:9">
      <c r="A958" s="1" t="str">
        <f t="shared" si="47"/>
        <v>1311205</v>
      </c>
      <c r="B958" s="1" t="str">
        <f>CONCATENATE(_xlfn.XLOOKUP(D958-300,[1]怪物设计!$D$77:$D$136,[1]怪物设计!$U$77:$U$136),"-",E958)</f>
        <v>猴子1-205</v>
      </c>
      <c r="D958" s="1">
        <v>1311</v>
      </c>
      <c r="E958" s="1">
        <v>205</v>
      </c>
      <c r="F958" s="17" t="str">
        <f t="shared" si="48"/>
        <v>-381;-8;10000;-10</v>
      </c>
      <c r="G958" s="1">
        <v>1</v>
      </c>
      <c r="H958" s="21"/>
      <c r="I958" s="11"/>
    </row>
    <row r="959" spans="1:9">
      <c r="A959" s="1" t="str">
        <f t="shared" si="47"/>
        <v>1311206</v>
      </c>
      <c r="B959" s="1" t="str">
        <f>CONCATENATE(_xlfn.XLOOKUP(D959-300,[1]怪物设计!$D$77:$D$136,[1]怪物设计!$U$77:$U$136),"-",E959)</f>
        <v>猴子1-206</v>
      </c>
      <c r="D959" s="1">
        <v>1311</v>
      </c>
      <c r="E959" s="1">
        <v>206</v>
      </c>
      <c r="F959" s="17" t="str">
        <f t="shared" si="48"/>
        <v>-478;-194;7000;150</v>
      </c>
      <c r="G959" s="1">
        <v>1</v>
      </c>
      <c r="H959" s="21"/>
      <c r="I959" s="11"/>
    </row>
    <row r="960" spans="1:9">
      <c r="A960" s="1" t="str">
        <f t="shared" si="47"/>
        <v>1311207</v>
      </c>
      <c r="B960" s="1" t="str">
        <f>CONCATENATE(_xlfn.XLOOKUP(D960-300,[1]怪物设计!$D$77:$D$136,[1]怪物设计!$U$77:$U$136),"-",E960)</f>
        <v>猴子1-207</v>
      </c>
      <c r="D960" s="1">
        <v>1311</v>
      </c>
      <c r="E960" s="1">
        <v>207</v>
      </c>
      <c r="F960" s="17" t="str">
        <f t="shared" si="48"/>
        <v>-569;-161;10000;15</v>
      </c>
      <c r="G960" s="1">
        <v>1</v>
      </c>
      <c r="H960" s="21"/>
      <c r="I960" s="11"/>
    </row>
    <row r="961" spans="1:9">
      <c r="A961" s="1" t="str">
        <f t="shared" si="47"/>
        <v>1311301</v>
      </c>
      <c r="B961" s="1" t="str">
        <f>CONCATENATE(_xlfn.XLOOKUP(D961-300,[1]怪物设计!$D$77:$D$136,[1]怪物设计!$U$77:$U$136),"-",E961)</f>
        <v>猴子1-301</v>
      </c>
      <c r="D961" s="1">
        <v>1311</v>
      </c>
      <c r="E961" s="1">
        <v>301</v>
      </c>
      <c r="F961" s="17" t="str">
        <f t="shared" si="48"/>
        <v>-451;9;10000;0</v>
      </c>
      <c r="G961" s="1">
        <v>1</v>
      </c>
      <c r="H961" s="21"/>
      <c r="I961" s="11"/>
    </row>
    <row r="962" spans="1:9">
      <c r="A962" s="1" t="str">
        <f t="shared" si="47"/>
        <v>1311302</v>
      </c>
      <c r="B962" s="1" t="str">
        <f>CONCATENATE(_xlfn.XLOOKUP(D962-300,[1]怪物设计!$D$77:$D$136,[1]怪物设计!$U$77:$U$136),"-",E962)</f>
        <v>猴子1-302</v>
      </c>
      <c r="D962" s="1">
        <v>1311</v>
      </c>
      <c r="E962" s="1">
        <v>302</v>
      </c>
      <c r="F962" s="17" t="str">
        <f t="shared" si="48"/>
        <v>-488;-75;9000;0</v>
      </c>
      <c r="G962" s="1">
        <v>1</v>
      </c>
      <c r="H962" s="21"/>
      <c r="I962" s="11"/>
    </row>
    <row r="963" spans="1:9">
      <c r="A963" s="1" t="str">
        <f t="shared" si="47"/>
        <v>1311303</v>
      </c>
      <c r="B963" s="1" t="str">
        <f>CONCATENATE(_xlfn.XLOOKUP(D963-300,[1]怪物设计!$D$77:$D$136,[1]怪物设计!$U$77:$U$136),"-",E963)</f>
        <v>猴子1-303</v>
      </c>
      <c r="D963" s="1">
        <v>1311</v>
      </c>
      <c r="E963" s="1">
        <v>303</v>
      </c>
      <c r="F963" s="17" t="str">
        <f t="shared" si="48"/>
        <v>-422;-94;10000;0</v>
      </c>
      <c r="G963" s="1">
        <v>1</v>
      </c>
      <c r="H963" s="21"/>
      <c r="I963" s="11"/>
    </row>
    <row r="964" spans="1:9">
      <c r="A964" s="1" t="str">
        <f t="shared" si="47"/>
        <v>1311304</v>
      </c>
      <c r="B964" s="1" t="str">
        <f>CONCATENATE(_xlfn.XLOOKUP(D964-300,[1]怪物设计!$D$77:$D$136,[1]怪物设计!$U$77:$U$136),"-",E964)</f>
        <v>猴子1-304</v>
      </c>
      <c r="D964" s="1">
        <v>1311</v>
      </c>
      <c r="E964" s="1">
        <v>304</v>
      </c>
      <c r="F964" s="17" t="str">
        <f t="shared" si="48"/>
        <v>-625;-123;10000;5</v>
      </c>
      <c r="G964" s="1">
        <v>1</v>
      </c>
      <c r="H964" s="21"/>
      <c r="I964" s="11"/>
    </row>
    <row r="965" spans="1:9">
      <c r="A965" s="1" t="str">
        <f t="shared" si="47"/>
        <v>1311305</v>
      </c>
      <c r="B965" s="1" t="str">
        <f>CONCATENATE(_xlfn.XLOOKUP(D965-300,[1]怪物设计!$D$77:$D$136,[1]怪物设计!$U$77:$U$136),"-",E965)</f>
        <v>猴子1-305</v>
      </c>
      <c r="D965" s="1">
        <v>1311</v>
      </c>
      <c r="E965" s="1">
        <v>305</v>
      </c>
      <c r="F965" s="17" t="str">
        <f t="shared" si="48"/>
        <v>-578;-265;9000;-25</v>
      </c>
      <c r="G965" s="1">
        <v>1</v>
      </c>
      <c r="H965" s="21"/>
      <c r="I965" s="11"/>
    </row>
    <row r="966" spans="1:9">
      <c r="A966" s="1" t="str">
        <f t="shared" si="47"/>
        <v>1311401</v>
      </c>
      <c r="B966" s="1" t="str">
        <f>CONCATENATE(_xlfn.XLOOKUP(D966-300,[1]怪物设计!$D$77:$D$136,[1]怪物设计!$U$77:$U$136),"-",E966)</f>
        <v>猴子1-401</v>
      </c>
      <c r="D966" s="1">
        <v>1311</v>
      </c>
      <c r="E966" s="1">
        <v>401</v>
      </c>
      <c r="F966" s="17" t="str">
        <f t="shared" si="48"/>
        <v>-449;-247;10000;0</v>
      </c>
      <c r="G966" s="1">
        <v>1</v>
      </c>
      <c r="H966" s="21"/>
      <c r="I966" s="11"/>
    </row>
    <row r="967" spans="1:9">
      <c r="A967" s="1" t="str">
        <f t="shared" si="47"/>
        <v>1311402</v>
      </c>
      <c r="B967" s="1" t="str">
        <f>CONCATENATE(_xlfn.XLOOKUP(D967-300,[1]怪物设计!$D$77:$D$136,[1]怪物设计!$U$77:$U$136),"-",E967)</f>
        <v>猴子1-402</v>
      </c>
      <c r="D967" s="1">
        <v>1311</v>
      </c>
      <c r="E967" s="1">
        <v>402</v>
      </c>
      <c r="F967" s="17" t="str">
        <f t="shared" si="48"/>
        <v>-455;-241;10000;0</v>
      </c>
      <c r="G967" s="1">
        <v>1</v>
      </c>
      <c r="H967" s="21"/>
      <c r="I967" s="11"/>
    </row>
    <row r="968" spans="1:9">
      <c r="A968" s="1" t="str">
        <f t="shared" si="47"/>
        <v>1311403</v>
      </c>
      <c r="B968" s="1" t="str">
        <f>CONCATENATE(_xlfn.XLOOKUP(D968-300,[1]怪物设计!$D$77:$D$136,[1]怪物设计!$U$77:$U$136),"-",E968)</f>
        <v>猴子1-403</v>
      </c>
      <c r="D968" s="1">
        <v>1311</v>
      </c>
      <c r="E968" s="1">
        <v>403</v>
      </c>
      <c r="F968" s="17" t="str">
        <f t="shared" si="48"/>
        <v>-465;-234;10000;0</v>
      </c>
      <c r="G968" s="1">
        <v>1</v>
      </c>
      <c r="H968" s="21"/>
      <c r="I968" s="11"/>
    </row>
    <row r="969" spans="1:9">
      <c r="A969" s="1" t="str">
        <f t="shared" si="47"/>
        <v>1311404</v>
      </c>
      <c r="B969" s="1" t="str">
        <f>CONCATENATE(_xlfn.XLOOKUP(D969-300,[1]怪物设计!$D$77:$D$136,[1]怪物设计!$U$77:$U$136),"-",E969)</f>
        <v>猴子1-404</v>
      </c>
      <c r="D969" s="1">
        <v>1311</v>
      </c>
      <c r="E969" s="1">
        <v>404</v>
      </c>
      <c r="F969" s="17" t="str">
        <f t="shared" si="48"/>
        <v>-675;-234;10000;0</v>
      </c>
      <c r="G969" s="1">
        <v>1</v>
      </c>
      <c r="H969" s="21"/>
      <c r="I969" s="11"/>
    </row>
    <row r="970" spans="1:9">
      <c r="A970" s="1" t="str">
        <f t="shared" si="47"/>
        <v>1311405</v>
      </c>
      <c r="B970" s="1" t="str">
        <f>CONCATENATE(_xlfn.XLOOKUP(D970-300,[1]怪物设计!$D$77:$D$136,[1]怪物设计!$U$77:$U$136),"-",E970)</f>
        <v>猴子1-405</v>
      </c>
      <c r="D970" s="1">
        <v>1311</v>
      </c>
      <c r="E970" s="1">
        <v>405</v>
      </c>
      <c r="F970" s="17" t="str">
        <f t="shared" si="48"/>
        <v>-482;-236;10000;0</v>
      </c>
      <c r="G970" s="1">
        <v>1</v>
      </c>
      <c r="H970" s="21"/>
      <c r="I970" s="11"/>
    </row>
    <row r="971" spans="1:9">
      <c r="A971" s="1" t="str">
        <f t="shared" si="47"/>
        <v>1311406</v>
      </c>
      <c r="B971" s="1" t="str">
        <f>CONCATENATE(_xlfn.XLOOKUP(D971-300,[1]怪物设计!$D$77:$D$136,[1]怪物设计!$U$77:$U$136),"-",E971)</f>
        <v>猴子1-406</v>
      </c>
      <c r="D971" s="1">
        <v>1311</v>
      </c>
      <c r="E971" s="1">
        <v>406</v>
      </c>
      <c r="F971" s="17" t="str">
        <f t="shared" si="48"/>
        <v>-539;-224;8000;30</v>
      </c>
      <c r="G971" s="1">
        <v>1</v>
      </c>
      <c r="H971" s="21"/>
      <c r="I971" s="11"/>
    </row>
    <row r="972" spans="1:9">
      <c r="A972" s="1" t="str">
        <f t="shared" si="47"/>
        <v>1311407</v>
      </c>
      <c r="B972" s="1" t="str">
        <f>CONCATENATE(_xlfn.XLOOKUP(D972-300,[1]怪物设计!$D$77:$D$136,[1]怪物设计!$U$77:$U$136),"-",E972)</f>
        <v>猴子1-407</v>
      </c>
      <c r="D972" s="1">
        <v>1311</v>
      </c>
      <c r="E972" s="1">
        <v>407</v>
      </c>
      <c r="F972" s="17" t="str">
        <f t="shared" si="48"/>
        <v>-443;-184;10000;-5</v>
      </c>
      <c r="G972" s="1">
        <v>1</v>
      </c>
      <c r="H972" s="21"/>
      <c r="I972" s="11"/>
    </row>
    <row r="973" spans="1:9">
      <c r="A973" s="1" t="str">
        <f t="shared" si="47"/>
        <v>1311408</v>
      </c>
      <c r="B973" s="1" t="str">
        <f>CONCATENATE(_xlfn.XLOOKUP(D973-300,[1]怪物设计!$D$77:$D$136,[1]怪物设计!$U$77:$U$136),"-",E973)</f>
        <v>猴子1-408</v>
      </c>
      <c r="D973" s="1">
        <v>1311</v>
      </c>
      <c r="E973" s="1">
        <v>408</v>
      </c>
      <c r="F973" s="17" t="str">
        <f t="shared" si="48"/>
        <v>-350;-307;11000;-15</v>
      </c>
      <c r="G973" s="1">
        <v>1</v>
      </c>
      <c r="H973" s="21"/>
      <c r="I973" s="11"/>
    </row>
    <row r="974" spans="1:9">
      <c r="A974" s="1" t="str">
        <f t="shared" si="47"/>
        <v>1311409</v>
      </c>
      <c r="B974" s="1" t="str">
        <f>CONCATENATE(_xlfn.XLOOKUP(D974-300,[1]怪物设计!$D$77:$D$136,[1]怪物设计!$U$77:$U$136),"-",E974)</f>
        <v>猴子1-409</v>
      </c>
      <c r="D974" s="1">
        <v>1311</v>
      </c>
      <c r="E974" s="1">
        <v>409</v>
      </c>
      <c r="F974" s="17" t="str">
        <f t="shared" si="48"/>
        <v>-554;-156;7500;-15</v>
      </c>
      <c r="G974" s="1">
        <v>1</v>
      </c>
      <c r="H974" s="21"/>
      <c r="I974" s="11"/>
    </row>
    <row r="975" spans="1:9">
      <c r="A975" s="1" t="str">
        <f t="shared" si="47"/>
        <v>1311501</v>
      </c>
      <c r="B975" s="1" t="str">
        <f>CONCATENATE(_xlfn.XLOOKUP(D975-300,[1]怪物设计!$D$77:$D$136,[1]怪物设计!$U$77:$U$136),"-",E975)</f>
        <v>猴子1-501</v>
      </c>
      <c r="D975" s="1">
        <v>1311</v>
      </c>
      <c r="E975" s="1">
        <v>501</v>
      </c>
      <c r="F975" s="17" t="str">
        <f t="shared" si="48"/>
        <v>-529;-39;11000;45</v>
      </c>
      <c r="G975" s="1">
        <v>1</v>
      </c>
      <c r="H975" s="21"/>
      <c r="I975" s="11"/>
    </row>
    <row r="976" spans="1:9">
      <c r="A976" s="1" t="str">
        <f t="shared" si="47"/>
        <v>1311502</v>
      </c>
      <c r="B976" s="1" t="str">
        <f>CONCATENATE(_xlfn.XLOOKUP(D976-300,[1]怪物设计!$D$77:$D$136,[1]怪物设计!$U$77:$U$136),"-",E976)</f>
        <v>猴子1-502</v>
      </c>
      <c r="D976" s="1">
        <v>1311</v>
      </c>
      <c r="E976" s="1">
        <v>502</v>
      </c>
      <c r="F976" s="17" t="str">
        <f t="shared" si="48"/>
        <v>-549;-156;8500;0</v>
      </c>
      <c r="G976" s="1">
        <v>1</v>
      </c>
      <c r="H976" s="21"/>
      <c r="I976" s="11"/>
    </row>
    <row r="977" spans="1:9">
      <c r="A977" s="1" t="str">
        <f t="shared" si="47"/>
        <v>1311503</v>
      </c>
      <c r="B977" s="1" t="str">
        <f>CONCATENATE(_xlfn.XLOOKUP(D977-300,[1]怪物设计!$D$77:$D$136,[1]怪物设计!$U$77:$U$136),"-",E977)</f>
        <v>猴子1-503</v>
      </c>
      <c r="D977" s="1">
        <v>1311</v>
      </c>
      <c r="E977" s="1">
        <v>503</v>
      </c>
      <c r="F977" s="17" t="str">
        <f t="shared" si="48"/>
        <v>-621;-207;10000;-15</v>
      </c>
      <c r="G977" s="1">
        <v>1</v>
      </c>
      <c r="H977" s="21"/>
      <c r="I977" s="11"/>
    </row>
    <row r="978" spans="1:9">
      <c r="A978" s="1" t="str">
        <f t="shared" si="47"/>
        <v>1311504</v>
      </c>
      <c r="B978" s="1" t="str">
        <f>CONCATENATE(_xlfn.XLOOKUP(D978-300,[1]怪物设计!$D$77:$D$136,[1]怪物设计!$U$77:$U$136),"-",E978)</f>
        <v>猴子1-504</v>
      </c>
      <c r="D978" s="1">
        <v>1311</v>
      </c>
      <c r="E978" s="1">
        <v>504</v>
      </c>
      <c r="F978" s="17" t="str">
        <f t="shared" si="48"/>
        <v>-513;-251;9000;-10</v>
      </c>
      <c r="G978" s="1">
        <v>1</v>
      </c>
      <c r="H978" s="21"/>
      <c r="I978" s="11"/>
    </row>
    <row r="979" spans="1:9">
      <c r="A979" s="1" t="str">
        <f t="shared" si="47"/>
        <v>1311505</v>
      </c>
      <c r="B979" s="1" t="str">
        <f>CONCATENATE(_xlfn.XLOOKUP(D979-300,[1]怪物设计!$D$77:$D$136,[1]怪物设计!$U$77:$U$136),"-",E979)</f>
        <v>猴子1-505</v>
      </c>
      <c r="D979" s="1">
        <v>1311</v>
      </c>
      <c r="E979" s="1">
        <v>505</v>
      </c>
      <c r="F979" s="17" t="str">
        <f t="shared" si="48"/>
        <v>-620;-255;10000;-5</v>
      </c>
      <c r="G979" s="1">
        <v>1</v>
      </c>
      <c r="H979" s="21"/>
      <c r="I979" s="11"/>
    </row>
    <row r="980" spans="1:9">
      <c r="A980" s="1" t="str">
        <f t="shared" si="47"/>
        <v>1311506</v>
      </c>
      <c r="B980" s="1" t="str">
        <f>CONCATENATE(_xlfn.XLOOKUP(D980-300,[1]怪物设计!$D$77:$D$136,[1]怪物设计!$U$77:$U$136),"-",E980)</f>
        <v>猴子1-506</v>
      </c>
      <c r="D980" s="1">
        <v>1311</v>
      </c>
      <c r="E980" s="1">
        <v>506</v>
      </c>
      <c r="F980" s="17" t="str">
        <f t="shared" si="48"/>
        <v>-354;-201;8000;0</v>
      </c>
      <c r="G980" s="1">
        <v>1</v>
      </c>
      <c r="H980" s="21"/>
      <c r="I980" s="11"/>
    </row>
    <row r="981" spans="1:9">
      <c r="A981" s="1" t="str">
        <f t="shared" si="47"/>
        <v>1311507</v>
      </c>
      <c r="B981" s="1" t="str">
        <f>CONCATENATE(_xlfn.XLOOKUP(D981-300,[1]怪物设计!$D$77:$D$136,[1]怪物设计!$U$77:$U$136),"-",E981)</f>
        <v>猴子1-507</v>
      </c>
      <c r="D981" s="1">
        <v>1311</v>
      </c>
      <c r="E981" s="1">
        <v>507</v>
      </c>
      <c r="F981" s="17" t="str">
        <f t="shared" si="48"/>
        <v>-454;-220;10000;5</v>
      </c>
      <c r="G981" s="1">
        <v>1</v>
      </c>
      <c r="H981" s="21"/>
      <c r="I981" s="11"/>
    </row>
    <row r="982" spans="1:9">
      <c r="A982" s="1" t="str">
        <f t="shared" si="47"/>
        <v>1322101</v>
      </c>
      <c r="B982" s="1" t="str">
        <f>CONCATENATE(_xlfn.XLOOKUP(D982-300,[1]怪物设计!$D$77:$D$136,[1]怪物设计!$U$77:$U$136),"-",E982)</f>
        <v>猴子2-101</v>
      </c>
      <c r="D982" s="1">
        <v>1322</v>
      </c>
      <c r="E982" s="1">
        <v>101</v>
      </c>
      <c r="F982" s="17" t="str">
        <f t="shared" si="48"/>
        <v>-542;-113;11000;0</v>
      </c>
      <c r="G982" s="1">
        <v>1</v>
      </c>
      <c r="H982" s="21"/>
      <c r="I982" s="11"/>
    </row>
    <row r="983" spans="1:9">
      <c r="A983" s="1" t="str">
        <f t="shared" si="47"/>
        <v>1322102</v>
      </c>
      <c r="B983" s="1" t="str">
        <f>CONCATENATE(_xlfn.XLOOKUP(D983-300,[1]怪物设计!$D$77:$D$136,[1]怪物设计!$U$77:$U$136),"-",E983)</f>
        <v>猴子2-102</v>
      </c>
      <c r="D983" s="1">
        <v>1322</v>
      </c>
      <c r="E983" s="1">
        <v>102</v>
      </c>
      <c r="F983" s="17" t="str">
        <f t="shared" si="48"/>
        <v>-405;-128;11000;-10</v>
      </c>
      <c r="G983" s="1">
        <v>1</v>
      </c>
      <c r="H983" s="21"/>
      <c r="I983" s="11"/>
    </row>
    <row r="984" spans="1:9">
      <c r="A984" s="1" t="str">
        <f t="shared" si="47"/>
        <v>1322103</v>
      </c>
      <c r="B984" s="1" t="str">
        <f>CONCATENATE(_xlfn.XLOOKUP(D984-300,[1]怪物设计!$D$77:$D$136,[1]怪物设计!$U$77:$U$136),"-",E984)</f>
        <v>猴子2-103</v>
      </c>
      <c r="D984" s="1">
        <v>1322</v>
      </c>
      <c r="E984" s="1">
        <v>103</v>
      </c>
      <c r="F984" s="17" t="str">
        <f t="shared" si="48"/>
        <v>-602;-215;10000;-10</v>
      </c>
      <c r="G984" s="1">
        <v>1</v>
      </c>
      <c r="H984" s="21"/>
      <c r="I984" s="11"/>
    </row>
    <row r="985" spans="1:9">
      <c r="A985" s="1" t="str">
        <f t="shared" si="47"/>
        <v>1322104</v>
      </c>
      <c r="B985" s="1" t="str">
        <f>CONCATENATE(_xlfn.XLOOKUP(D985-300,[1]怪物设计!$D$77:$D$136,[1]怪物设计!$U$77:$U$136),"-",E985)</f>
        <v>猴子2-104</v>
      </c>
      <c r="D985" s="1">
        <v>1322</v>
      </c>
      <c r="E985" s="1">
        <v>104</v>
      </c>
      <c r="F985" s="17" t="str">
        <f t="shared" si="48"/>
        <v>-546;-116;11000;0</v>
      </c>
      <c r="G985" s="1">
        <v>1</v>
      </c>
      <c r="H985" s="21"/>
      <c r="I985" s="11"/>
    </row>
    <row r="986" spans="1:9">
      <c r="A986" s="1" t="str">
        <f t="shared" si="47"/>
        <v>1322105</v>
      </c>
      <c r="B986" s="1" t="str">
        <f>CONCATENATE(_xlfn.XLOOKUP(D986-300,[1]怪物设计!$D$77:$D$136,[1]怪物设计!$U$77:$U$136),"-",E986)</f>
        <v>猴子2-105</v>
      </c>
      <c r="D986" s="1">
        <v>1322</v>
      </c>
      <c r="E986" s="1">
        <v>105</v>
      </c>
      <c r="F986" s="17" t="str">
        <f t="shared" si="48"/>
        <v>-447;-145;10000;0</v>
      </c>
      <c r="G986" s="1">
        <v>1</v>
      </c>
      <c r="H986" s="21"/>
      <c r="I986" s="11"/>
    </row>
    <row r="987" spans="1:9">
      <c r="A987" s="1" t="str">
        <f t="shared" si="47"/>
        <v>1322106</v>
      </c>
      <c r="B987" s="1" t="str">
        <f>CONCATENATE(_xlfn.XLOOKUP(D987-300,[1]怪物设计!$D$77:$D$136,[1]怪物设计!$U$77:$U$136),"-",E987)</f>
        <v>猴子2-106</v>
      </c>
      <c r="D987" s="1">
        <v>1322</v>
      </c>
      <c r="E987" s="1">
        <v>106</v>
      </c>
      <c r="F987" s="17" t="str">
        <f t="shared" si="48"/>
        <v>-580;-162;8000;0</v>
      </c>
      <c r="G987" s="1">
        <v>1</v>
      </c>
      <c r="H987" s="21"/>
      <c r="I987" s="11"/>
    </row>
    <row r="988" spans="1:9">
      <c r="A988" s="1" t="str">
        <f t="shared" si="47"/>
        <v>1322201</v>
      </c>
      <c r="B988" s="1" t="str">
        <f>CONCATENATE(_xlfn.XLOOKUP(D988-300,[1]怪物设计!$D$77:$D$136,[1]怪物设计!$U$77:$U$136),"-",E988)</f>
        <v>猴子2-201</v>
      </c>
      <c r="D988" s="1">
        <v>1322</v>
      </c>
      <c r="E988" s="1">
        <v>201</v>
      </c>
      <c r="F988" s="17" t="str">
        <f t="shared" si="48"/>
        <v>-378;-69;10000;-25</v>
      </c>
      <c r="G988" s="1">
        <v>1</v>
      </c>
      <c r="H988" s="21"/>
      <c r="I988" s="11"/>
    </row>
    <row r="989" spans="1:9">
      <c r="A989" s="1" t="str">
        <f t="shared" si="47"/>
        <v>1322202</v>
      </c>
      <c r="B989" s="1" t="str">
        <f>CONCATENATE(_xlfn.XLOOKUP(D989-300,[1]怪物设计!$D$77:$D$136,[1]怪物设计!$U$77:$U$136),"-",E989)</f>
        <v>猴子2-202</v>
      </c>
      <c r="D989" s="1">
        <v>1322</v>
      </c>
      <c r="E989" s="1">
        <v>202</v>
      </c>
      <c r="F989" s="17" t="str">
        <f t="shared" si="48"/>
        <v>-347;-134;10000;0</v>
      </c>
      <c r="G989" s="1">
        <v>1</v>
      </c>
      <c r="H989" s="21"/>
      <c r="I989" s="11"/>
    </row>
    <row r="990" spans="1:9">
      <c r="A990" s="1" t="str">
        <f t="shared" si="47"/>
        <v>1322203</v>
      </c>
      <c r="B990" s="1" t="str">
        <f>CONCATENATE(_xlfn.XLOOKUP(D990-300,[1]怪物设计!$D$77:$D$136,[1]怪物设计!$U$77:$U$136),"-",E990)</f>
        <v>猴子2-203</v>
      </c>
      <c r="D990" s="1">
        <v>1322</v>
      </c>
      <c r="E990" s="1">
        <v>203</v>
      </c>
      <c r="F990" s="17" t="str">
        <f t="shared" si="48"/>
        <v>-390;-164;10000;-10</v>
      </c>
      <c r="G990" s="1">
        <v>1</v>
      </c>
      <c r="H990" s="21"/>
      <c r="I990" s="11"/>
    </row>
    <row r="991" spans="1:9">
      <c r="A991" s="1" t="str">
        <f t="shared" si="47"/>
        <v>1322204</v>
      </c>
      <c r="B991" s="1" t="str">
        <f>CONCATENATE(_xlfn.XLOOKUP(D991-300,[1]怪物设计!$D$77:$D$136,[1]怪物设计!$U$77:$U$136),"-",E991)</f>
        <v>猴子2-204</v>
      </c>
      <c r="D991" s="1">
        <v>1322</v>
      </c>
      <c r="E991" s="1">
        <v>204</v>
      </c>
      <c r="F991" s="17" t="str">
        <f t="shared" si="48"/>
        <v>-377;-263;5000;0</v>
      </c>
      <c r="G991" s="1">
        <v>1</v>
      </c>
      <c r="H991" s="21"/>
      <c r="I991" s="11"/>
    </row>
    <row r="992" spans="1:9">
      <c r="A992" s="1" t="str">
        <f t="shared" si="47"/>
        <v>1322205</v>
      </c>
      <c r="B992" s="1" t="str">
        <f>CONCATENATE(_xlfn.XLOOKUP(D992-300,[1]怪物设计!$D$77:$D$136,[1]怪物设计!$U$77:$U$136),"-",E992)</f>
        <v>猴子2-205</v>
      </c>
      <c r="D992" s="1">
        <v>1322</v>
      </c>
      <c r="E992" s="1">
        <v>205</v>
      </c>
      <c r="F992" s="17" t="str">
        <f t="shared" si="48"/>
        <v>-381;-8;10000;-10</v>
      </c>
      <c r="G992" s="1">
        <v>1</v>
      </c>
      <c r="H992" s="21"/>
      <c r="I992" s="11"/>
    </row>
    <row r="993" spans="1:9">
      <c r="A993" s="1" t="str">
        <f t="shared" si="47"/>
        <v>1322206</v>
      </c>
      <c r="B993" s="1" t="str">
        <f>CONCATENATE(_xlfn.XLOOKUP(D993-300,[1]怪物设计!$D$77:$D$136,[1]怪物设计!$U$77:$U$136),"-",E993)</f>
        <v>猴子2-206</v>
      </c>
      <c r="D993" s="1">
        <v>1322</v>
      </c>
      <c r="E993" s="1">
        <v>206</v>
      </c>
      <c r="F993" s="17" t="str">
        <f t="shared" si="48"/>
        <v>-478;-194;7000;150</v>
      </c>
      <c r="G993" s="1">
        <v>1</v>
      </c>
      <c r="H993" s="21"/>
      <c r="I993" s="11"/>
    </row>
    <row r="994" spans="1:9">
      <c r="A994" s="1" t="str">
        <f t="shared" si="47"/>
        <v>1322207</v>
      </c>
      <c r="B994" s="1" t="str">
        <f>CONCATENATE(_xlfn.XLOOKUP(D994-300,[1]怪物设计!$D$77:$D$136,[1]怪物设计!$U$77:$U$136),"-",E994)</f>
        <v>猴子2-207</v>
      </c>
      <c r="D994" s="1">
        <v>1322</v>
      </c>
      <c r="E994" s="1">
        <v>207</v>
      </c>
      <c r="F994" s="17" t="str">
        <f t="shared" si="48"/>
        <v>-569;-161;10000;15</v>
      </c>
      <c r="G994" s="1">
        <v>1</v>
      </c>
      <c r="H994" s="21"/>
      <c r="I994" s="11"/>
    </row>
    <row r="995" spans="1:9">
      <c r="A995" s="1" t="str">
        <f t="shared" ref="A995:A1058" si="49">CONCATENATE(D995,E995)</f>
        <v>1322301</v>
      </c>
      <c r="B995" s="1" t="str">
        <f>CONCATENATE(_xlfn.XLOOKUP(D995-300,[1]怪物设计!$D$77:$D$136,[1]怪物设计!$U$77:$U$136),"-",E995)</f>
        <v>猴子2-301</v>
      </c>
      <c r="D995" s="1">
        <v>1322</v>
      </c>
      <c r="E995" s="1">
        <v>301</v>
      </c>
      <c r="F995" s="17" t="str">
        <f t="shared" si="48"/>
        <v>-451;9;10000;0</v>
      </c>
      <c r="G995" s="1">
        <v>1</v>
      </c>
      <c r="H995" s="21"/>
      <c r="I995" s="11"/>
    </row>
    <row r="996" spans="1:9">
      <c r="A996" s="1" t="str">
        <f t="shared" si="49"/>
        <v>1322302</v>
      </c>
      <c r="B996" s="1" t="str">
        <f>CONCATENATE(_xlfn.XLOOKUP(D996-300,[1]怪物设计!$D$77:$D$136,[1]怪物设计!$U$77:$U$136),"-",E996)</f>
        <v>猴子2-302</v>
      </c>
      <c r="D996" s="1">
        <v>1322</v>
      </c>
      <c r="E996" s="1">
        <v>302</v>
      </c>
      <c r="F996" s="17" t="str">
        <f t="shared" si="48"/>
        <v>-488;-75;9000;0</v>
      </c>
      <c r="G996" s="1">
        <v>1</v>
      </c>
      <c r="H996" s="21"/>
      <c r="I996" s="11"/>
    </row>
    <row r="997" spans="1:9">
      <c r="A997" s="1" t="str">
        <f t="shared" si="49"/>
        <v>1322303</v>
      </c>
      <c r="B997" s="1" t="str">
        <f>CONCATENATE(_xlfn.XLOOKUP(D997-300,[1]怪物设计!$D$77:$D$136,[1]怪物设计!$U$77:$U$136),"-",E997)</f>
        <v>猴子2-303</v>
      </c>
      <c r="D997" s="1">
        <v>1322</v>
      </c>
      <c r="E997" s="1">
        <v>303</v>
      </c>
      <c r="F997" s="17" t="str">
        <f t="shared" si="48"/>
        <v>-422;-94;10000;0</v>
      </c>
      <c r="G997" s="1">
        <v>1</v>
      </c>
      <c r="H997" s="21"/>
      <c r="I997" s="11"/>
    </row>
    <row r="998" spans="1:9">
      <c r="A998" s="1" t="str">
        <f t="shared" si="49"/>
        <v>1322304</v>
      </c>
      <c r="B998" s="1" t="str">
        <f>CONCATENATE(_xlfn.XLOOKUP(D998-300,[1]怪物设计!$D$77:$D$136,[1]怪物设计!$U$77:$U$136),"-",E998)</f>
        <v>猴子2-304</v>
      </c>
      <c r="D998" s="1">
        <v>1322</v>
      </c>
      <c r="E998" s="1">
        <v>304</v>
      </c>
      <c r="F998" s="17" t="str">
        <f t="shared" si="48"/>
        <v>-625;-123;10000;5</v>
      </c>
      <c r="G998" s="1">
        <v>1</v>
      </c>
      <c r="H998" s="21"/>
      <c r="I998" s="11"/>
    </row>
    <row r="999" spans="1:9">
      <c r="A999" s="1" t="str">
        <f t="shared" si="49"/>
        <v>1322305</v>
      </c>
      <c r="B999" s="1" t="str">
        <f>CONCATENATE(_xlfn.XLOOKUP(D999-300,[1]怪物设计!$D$77:$D$136,[1]怪物设计!$U$77:$U$136),"-",E999)</f>
        <v>猴子2-305</v>
      </c>
      <c r="D999" s="1">
        <v>1322</v>
      </c>
      <c r="E999" s="1">
        <v>305</v>
      </c>
      <c r="F999" s="17" t="str">
        <f t="shared" si="48"/>
        <v>-578;-265;9000;-25</v>
      </c>
      <c r="G999" s="1">
        <v>1</v>
      </c>
      <c r="H999" s="21"/>
      <c r="I999" s="11"/>
    </row>
    <row r="1000" spans="1:9">
      <c r="A1000" s="1" t="str">
        <f t="shared" si="49"/>
        <v>1322401</v>
      </c>
      <c r="B1000" s="1" t="str">
        <f>CONCATENATE(_xlfn.XLOOKUP(D1000-300,[1]怪物设计!$D$77:$D$136,[1]怪物设计!$U$77:$U$136),"-",E1000)</f>
        <v>猴子2-401</v>
      </c>
      <c r="D1000" s="1">
        <v>1322</v>
      </c>
      <c r="E1000" s="1">
        <v>401</v>
      </c>
      <c r="F1000" s="17" t="str">
        <f t="shared" si="48"/>
        <v>-449;-247;10000;0</v>
      </c>
      <c r="G1000" s="1">
        <v>1</v>
      </c>
      <c r="H1000" s="21"/>
      <c r="I1000" s="11"/>
    </row>
    <row r="1001" spans="1:9">
      <c r="A1001" s="1" t="str">
        <f t="shared" si="49"/>
        <v>1322402</v>
      </c>
      <c r="B1001" s="1" t="str">
        <f>CONCATENATE(_xlfn.XLOOKUP(D1001-300,[1]怪物设计!$D$77:$D$136,[1]怪物设计!$U$77:$U$136),"-",E1001)</f>
        <v>猴子2-402</v>
      </c>
      <c r="D1001" s="1">
        <v>1322</v>
      </c>
      <c r="E1001" s="1">
        <v>402</v>
      </c>
      <c r="F1001" s="17" t="str">
        <f t="shared" si="48"/>
        <v>-455;-241;10000;0</v>
      </c>
      <c r="G1001" s="1">
        <v>1</v>
      </c>
      <c r="H1001" s="21"/>
      <c r="I1001" s="11"/>
    </row>
    <row r="1002" spans="1:9">
      <c r="A1002" s="1" t="str">
        <f t="shared" si="49"/>
        <v>1322403</v>
      </c>
      <c r="B1002" s="1" t="str">
        <f>CONCATENATE(_xlfn.XLOOKUP(D1002-300,[1]怪物设计!$D$77:$D$136,[1]怪物设计!$U$77:$U$136),"-",E1002)</f>
        <v>猴子2-403</v>
      </c>
      <c r="D1002" s="1">
        <v>1322</v>
      </c>
      <c r="E1002" s="1">
        <v>403</v>
      </c>
      <c r="F1002" s="17" t="str">
        <f t="shared" si="48"/>
        <v>-465;-234;10000;0</v>
      </c>
      <c r="G1002" s="1">
        <v>1</v>
      </c>
      <c r="H1002" s="21"/>
      <c r="I1002" s="11"/>
    </row>
    <row r="1003" spans="1:9">
      <c r="A1003" s="1" t="str">
        <f t="shared" si="49"/>
        <v>1322404</v>
      </c>
      <c r="B1003" s="1" t="str">
        <f>CONCATENATE(_xlfn.XLOOKUP(D1003-300,[1]怪物设计!$D$77:$D$136,[1]怪物设计!$U$77:$U$136),"-",E1003)</f>
        <v>猴子2-404</v>
      </c>
      <c r="D1003" s="1">
        <v>1322</v>
      </c>
      <c r="E1003" s="1">
        <v>404</v>
      </c>
      <c r="F1003" s="17" t="str">
        <f t="shared" si="48"/>
        <v>-675;-234;10000;0</v>
      </c>
      <c r="G1003" s="1">
        <v>1</v>
      </c>
      <c r="H1003" s="21"/>
      <c r="I1003" s="11"/>
    </row>
    <row r="1004" spans="1:9">
      <c r="A1004" s="1" t="str">
        <f t="shared" si="49"/>
        <v>1322405</v>
      </c>
      <c r="B1004" s="1" t="str">
        <f>CONCATENATE(_xlfn.XLOOKUP(D1004-300,[1]怪物设计!$D$77:$D$136,[1]怪物设计!$U$77:$U$136),"-",E1004)</f>
        <v>猴子2-405</v>
      </c>
      <c r="D1004" s="1">
        <v>1322</v>
      </c>
      <c r="E1004" s="1">
        <v>405</v>
      </c>
      <c r="F1004" s="17" t="str">
        <f t="shared" si="48"/>
        <v>-482;-236;10000;0</v>
      </c>
      <c r="G1004" s="1">
        <v>1</v>
      </c>
      <c r="H1004" s="21"/>
      <c r="I1004" s="11"/>
    </row>
    <row r="1005" spans="1:9">
      <c r="A1005" s="1" t="str">
        <f t="shared" si="49"/>
        <v>1322406</v>
      </c>
      <c r="B1005" s="1" t="str">
        <f>CONCATENATE(_xlfn.XLOOKUP(D1005-300,[1]怪物设计!$D$77:$D$136,[1]怪物设计!$U$77:$U$136),"-",E1005)</f>
        <v>猴子2-406</v>
      </c>
      <c r="D1005" s="1">
        <v>1322</v>
      </c>
      <c r="E1005" s="1">
        <v>406</v>
      </c>
      <c r="F1005" s="17" t="str">
        <f t="shared" si="48"/>
        <v>-539;-224;8000;30</v>
      </c>
      <c r="G1005" s="1">
        <v>1</v>
      </c>
      <c r="H1005" s="21"/>
      <c r="I1005" s="11"/>
    </row>
    <row r="1006" spans="1:9">
      <c r="A1006" s="1" t="str">
        <f t="shared" si="49"/>
        <v>1322407</v>
      </c>
      <c r="B1006" s="1" t="str">
        <f>CONCATENATE(_xlfn.XLOOKUP(D1006-300,[1]怪物设计!$D$77:$D$136,[1]怪物设计!$U$77:$U$136),"-",E1006)</f>
        <v>猴子2-407</v>
      </c>
      <c r="D1006" s="1">
        <v>1322</v>
      </c>
      <c r="E1006" s="1">
        <v>407</v>
      </c>
      <c r="F1006" s="17" t="str">
        <f t="shared" si="48"/>
        <v>-443;-184;10000;-5</v>
      </c>
      <c r="G1006" s="1">
        <v>1</v>
      </c>
      <c r="H1006" s="21"/>
      <c r="I1006" s="11"/>
    </row>
    <row r="1007" spans="1:9">
      <c r="A1007" s="1" t="str">
        <f t="shared" si="49"/>
        <v>1322408</v>
      </c>
      <c r="B1007" s="1" t="str">
        <f>CONCATENATE(_xlfn.XLOOKUP(D1007-300,[1]怪物设计!$D$77:$D$136,[1]怪物设计!$U$77:$U$136),"-",E1007)</f>
        <v>猴子2-408</v>
      </c>
      <c r="D1007" s="1">
        <v>1322</v>
      </c>
      <c r="E1007" s="1">
        <v>408</v>
      </c>
      <c r="F1007" s="17" t="str">
        <f t="shared" si="48"/>
        <v>-350;-307;11000;-15</v>
      </c>
      <c r="G1007" s="1">
        <v>1</v>
      </c>
      <c r="H1007" s="21"/>
      <c r="I1007" s="11"/>
    </row>
    <row r="1008" spans="1:9">
      <c r="A1008" s="1" t="str">
        <f t="shared" si="49"/>
        <v>1322409</v>
      </c>
      <c r="B1008" s="1" t="str">
        <f>CONCATENATE(_xlfn.XLOOKUP(D1008-300,[1]怪物设计!$D$77:$D$136,[1]怪物设计!$U$77:$U$136),"-",E1008)</f>
        <v>猴子2-409</v>
      </c>
      <c r="D1008" s="1">
        <v>1322</v>
      </c>
      <c r="E1008" s="1">
        <v>409</v>
      </c>
      <c r="F1008" s="17" t="str">
        <f t="shared" si="48"/>
        <v>-554;-156;7500;-15</v>
      </c>
      <c r="G1008" s="1">
        <v>1</v>
      </c>
      <c r="H1008" s="21"/>
      <c r="I1008" s="11"/>
    </row>
    <row r="1009" spans="1:9">
      <c r="A1009" s="1" t="str">
        <f t="shared" si="49"/>
        <v>1322501</v>
      </c>
      <c r="B1009" s="1" t="str">
        <f>CONCATENATE(_xlfn.XLOOKUP(D1009-300,[1]怪物设计!$D$77:$D$136,[1]怪物设计!$U$77:$U$136),"-",E1009)</f>
        <v>猴子2-501</v>
      </c>
      <c r="D1009" s="1">
        <v>1322</v>
      </c>
      <c r="E1009" s="1">
        <v>501</v>
      </c>
      <c r="F1009" s="17" t="str">
        <f t="shared" si="48"/>
        <v>-529;-39;11000;45</v>
      </c>
      <c r="G1009" s="1">
        <v>1</v>
      </c>
      <c r="H1009" s="21"/>
      <c r="I1009" s="11"/>
    </row>
    <row r="1010" spans="1:9">
      <c r="A1010" s="1" t="str">
        <f t="shared" si="49"/>
        <v>1322502</v>
      </c>
      <c r="B1010" s="1" t="str">
        <f>CONCATENATE(_xlfn.XLOOKUP(D1010-300,[1]怪物设计!$D$77:$D$136,[1]怪物设计!$U$77:$U$136),"-",E1010)</f>
        <v>猴子2-502</v>
      </c>
      <c r="D1010" s="1">
        <v>1322</v>
      </c>
      <c r="E1010" s="1">
        <v>502</v>
      </c>
      <c r="F1010" s="17" t="str">
        <f t="shared" si="48"/>
        <v>-549;-156;8500;0</v>
      </c>
      <c r="G1010" s="1">
        <v>1</v>
      </c>
      <c r="H1010" s="21"/>
      <c r="I1010" s="11"/>
    </row>
    <row r="1011" spans="1:9">
      <c r="A1011" s="1" t="str">
        <f t="shared" si="49"/>
        <v>1322503</v>
      </c>
      <c r="B1011" s="1" t="str">
        <f>CONCATENATE(_xlfn.XLOOKUP(D1011-300,[1]怪物设计!$D$77:$D$136,[1]怪物设计!$U$77:$U$136),"-",E1011)</f>
        <v>猴子2-503</v>
      </c>
      <c r="D1011" s="1">
        <v>1322</v>
      </c>
      <c r="E1011" s="1">
        <v>503</v>
      </c>
      <c r="F1011" s="17" t="str">
        <f t="shared" si="48"/>
        <v>-621;-207;10000;-15</v>
      </c>
      <c r="G1011" s="1">
        <v>1</v>
      </c>
      <c r="H1011" s="21"/>
      <c r="I1011" s="11"/>
    </row>
    <row r="1012" spans="1:9">
      <c r="A1012" s="1" t="str">
        <f t="shared" si="49"/>
        <v>1322504</v>
      </c>
      <c r="B1012" s="1" t="str">
        <f>CONCATENATE(_xlfn.XLOOKUP(D1012-300,[1]怪物设计!$D$77:$D$136,[1]怪物设计!$U$77:$U$136),"-",E1012)</f>
        <v>猴子2-504</v>
      </c>
      <c r="D1012" s="1">
        <v>1322</v>
      </c>
      <c r="E1012" s="1">
        <v>504</v>
      </c>
      <c r="F1012" s="17" t="str">
        <f t="shared" si="48"/>
        <v>-513;-251;9000;-10</v>
      </c>
      <c r="G1012" s="1">
        <v>1</v>
      </c>
      <c r="H1012" s="21"/>
      <c r="I1012" s="11"/>
    </row>
    <row r="1013" spans="1:9">
      <c r="A1013" s="1" t="str">
        <f t="shared" si="49"/>
        <v>1322505</v>
      </c>
      <c r="B1013" s="1" t="str">
        <f>CONCATENATE(_xlfn.XLOOKUP(D1013-300,[1]怪物设计!$D$77:$D$136,[1]怪物设计!$U$77:$U$136),"-",E1013)</f>
        <v>猴子2-505</v>
      </c>
      <c r="D1013" s="1">
        <v>1322</v>
      </c>
      <c r="E1013" s="1">
        <v>505</v>
      </c>
      <c r="F1013" s="17" t="str">
        <f t="shared" ref="F1013:F1076" si="50">_xlfn.XLOOKUP(B1013,$B$30:$B$947,$F$30:$F$947,"",0)</f>
        <v>-620;-255;10000;-5</v>
      </c>
      <c r="G1013" s="1">
        <v>1</v>
      </c>
      <c r="H1013" s="21"/>
      <c r="I1013" s="11"/>
    </row>
    <row r="1014" spans="1:9">
      <c r="A1014" s="1" t="str">
        <f t="shared" si="49"/>
        <v>1322506</v>
      </c>
      <c r="B1014" s="1" t="str">
        <f>CONCATENATE(_xlfn.XLOOKUP(D1014-300,[1]怪物设计!$D$77:$D$136,[1]怪物设计!$U$77:$U$136),"-",E1014)</f>
        <v>猴子2-506</v>
      </c>
      <c r="D1014" s="1">
        <v>1322</v>
      </c>
      <c r="E1014" s="1">
        <v>506</v>
      </c>
      <c r="F1014" s="17" t="str">
        <f t="shared" si="50"/>
        <v>-354;-201;8000;0</v>
      </c>
      <c r="G1014" s="1">
        <v>1</v>
      </c>
      <c r="H1014" s="21"/>
      <c r="I1014" s="11"/>
    </row>
    <row r="1015" spans="1:9">
      <c r="A1015" s="1" t="str">
        <f t="shared" si="49"/>
        <v>1322507</v>
      </c>
      <c r="B1015" s="1" t="str">
        <f>CONCATENATE(_xlfn.XLOOKUP(D1015-300,[1]怪物设计!$D$77:$D$136,[1]怪物设计!$U$77:$U$136),"-",E1015)</f>
        <v>猴子2-507</v>
      </c>
      <c r="D1015" s="1">
        <v>1322</v>
      </c>
      <c r="E1015" s="1">
        <v>507</v>
      </c>
      <c r="F1015" s="17" t="str">
        <f t="shared" si="50"/>
        <v>-454;-220;10000;5</v>
      </c>
      <c r="G1015" s="1">
        <v>1</v>
      </c>
      <c r="H1015" s="21"/>
      <c r="I1015" s="11"/>
    </row>
    <row r="1016" spans="1:9">
      <c r="A1016" s="1" t="str">
        <f t="shared" si="49"/>
        <v>1331101</v>
      </c>
      <c r="B1016" s="1" t="str">
        <f>CONCATENATE(_xlfn.XLOOKUP(D1016-300,[1]怪物设计!$D$77:$D$136,[1]怪物设计!$U$77:$U$136),"-",E1016)</f>
        <v>猴子3-101</v>
      </c>
      <c r="D1016" s="1">
        <v>1331</v>
      </c>
      <c r="E1016" s="1">
        <v>101</v>
      </c>
      <c r="F1016" s="17" t="str">
        <f t="shared" si="50"/>
        <v>-542;-113;11000;0</v>
      </c>
      <c r="G1016" s="1">
        <v>1</v>
      </c>
      <c r="H1016" s="21"/>
      <c r="I1016" s="11"/>
    </row>
    <row r="1017" spans="1:9">
      <c r="A1017" s="1" t="str">
        <f t="shared" si="49"/>
        <v>1331102</v>
      </c>
      <c r="B1017" s="1" t="str">
        <f>CONCATENATE(_xlfn.XLOOKUP(D1017-300,[1]怪物设计!$D$77:$D$136,[1]怪物设计!$U$77:$U$136),"-",E1017)</f>
        <v>猴子3-102</v>
      </c>
      <c r="D1017" s="1">
        <v>1331</v>
      </c>
      <c r="E1017" s="1">
        <v>102</v>
      </c>
      <c r="F1017" s="17" t="str">
        <f t="shared" si="50"/>
        <v>-405;-128;11000;-10</v>
      </c>
      <c r="G1017" s="1">
        <v>1</v>
      </c>
      <c r="H1017" s="21"/>
      <c r="I1017" s="11"/>
    </row>
    <row r="1018" spans="1:9">
      <c r="A1018" s="1" t="str">
        <f t="shared" si="49"/>
        <v>1331103</v>
      </c>
      <c r="B1018" s="1" t="str">
        <f>CONCATENATE(_xlfn.XLOOKUP(D1018-300,[1]怪物设计!$D$77:$D$136,[1]怪物设计!$U$77:$U$136),"-",E1018)</f>
        <v>猴子3-103</v>
      </c>
      <c r="D1018" s="1">
        <v>1331</v>
      </c>
      <c r="E1018" s="1">
        <v>103</v>
      </c>
      <c r="F1018" s="17" t="str">
        <f t="shared" si="50"/>
        <v>-602;-215;10000;-10</v>
      </c>
      <c r="G1018" s="1">
        <v>1</v>
      </c>
      <c r="H1018" s="21"/>
      <c r="I1018" s="11"/>
    </row>
    <row r="1019" spans="1:9">
      <c r="A1019" s="1" t="str">
        <f t="shared" si="49"/>
        <v>1331104</v>
      </c>
      <c r="B1019" s="1" t="str">
        <f>CONCATENATE(_xlfn.XLOOKUP(D1019-300,[1]怪物设计!$D$77:$D$136,[1]怪物设计!$U$77:$U$136),"-",E1019)</f>
        <v>猴子3-104</v>
      </c>
      <c r="D1019" s="1">
        <v>1331</v>
      </c>
      <c r="E1019" s="1">
        <v>104</v>
      </c>
      <c r="F1019" s="17" t="str">
        <f t="shared" si="50"/>
        <v>-546;-116;11000;0</v>
      </c>
      <c r="G1019" s="1">
        <v>1</v>
      </c>
      <c r="H1019" s="21"/>
      <c r="I1019" s="11"/>
    </row>
    <row r="1020" spans="1:9">
      <c r="A1020" s="1" t="str">
        <f t="shared" si="49"/>
        <v>1331105</v>
      </c>
      <c r="B1020" s="1" t="str">
        <f>CONCATENATE(_xlfn.XLOOKUP(D1020-300,[1]怪物设计!$D$77:$D$136,[1]怪物设计!$U$77:$U$136),"-",E1020)</f>
        <v>猴子3-105</v>
      </c>
      <c r="D1020" s="1">
        <v>1331</v>
      </c>
      <c r="E1020" s="1">
        <v>105</v>
      </c>
      <c r="F1020" s="17" t="str">
        <f t="shared" si="50"/>
        <v>-447;-145;10000;0</v>
      </c>
      <c r="G1020" s="1">
        <v>1</v>
      </c>
      <c r="H1020" s="21"/>
      <c r="I1020" s="11"/>
    </row>
    <row r="1021" spans="1:9">
      <c r="A1021" s="1" t="str">
        <f t="shared" si="49"/>
        <v>1331106</v>
      </c>
      <c r="B1021" s="1" t="str">
        <f>CONCATENATE(_xlfn.XLOOKUP(D1021-300,[1]怪物设计!$D$77:$D$136,[1]怪物设计!$U$77:$U$136),"-",E1021)</f>
        <v>猴子3-106</v>
      </c>
      <c r="D1021" s="1">
        <v>1331</v>
      </c>
      <c r="E1021" s="1">
        <v>106</v>
      </c>
      <c r="F1021" s="17" t="str">
        <f t="shared" si="50"/>
        <v>-580;-162;8000;0</v>
      </c>
      <c r="G1021" s="1">
        <v>1</v>
      </c>
      <c r="H1021" s="21"/>
      <c r="I1021" s="11"/>
    </row>
    <row r="1022" spans="1:9">
      <c r="A1022" s="1" t="str">
        <f t="shared" si="49"/>
        <v>1331201</v>
      </c>
      <c r="B1022" s="1" t="str">
        <f>CONCATENATE(_xlfn.XLOOKUP(D1022-300,[1]怪物设计!$D$77:$D$136,[1]怪物设计!$U$77:$U$136),"-",E1022)</f>
        <v>猴子3-201</v>
      </c>
      <c r="D1022" s="1">
        <v>1331</v>
      </c>
      <c r="E1022" s="1">
        <v>201</v>
      </c>
      <c r="F1022" s="17" t="str">
        <f t="shared" si="50"/>
        <v>-378;-69;10000;-25</v>
      </c>
      <c r="G1022" s="1">
        <v>1</v>
      </c>
      <c r="H1022" s="21"/>
      <c r="I1022" s="11"/>
    </row>
    <row r="1023" spans="1:9">
      <c r="A1023" s="1" t="str">
        <f t="shared" si="49"/>
        <v>1331202</v>
      </c>
      <c r="B1023" s="1" t="str">
        <f>CONCATENATE(_xlfn.XLOOKUP(D1023-300,[1]怪物设计!$D$77:$D$136,[1]怪物设计!$U$77:$U$136),"-",E1023)</f>
        <v>猴子3-202</v>
      </c>
      <c r="D1023" s="1">
        <v>1331</v>
      </c>
      <c r="E1023" s="1">
        <v>202</v>
      </c>
      <c r="F1023" s="17" t="str">
        <f t="shared" si="50"/>
        <v>-347;-134;10000;0</v>
      </c>
      <c r="G1023" s="1">
        <v>1</v>
      </c>
      <c r="H1023" s="21"/>
      <c r="I1023" s="11"/>
    </row>
    <row r="1024" spans="1:9">
      <c r="A1024" s="1" t="str">
        <f t="shared" si="49"/>
        <v>1331203</v>
      </c>
      <c r="B1024" s="1" t="str">
        <f>CONCATENATE(_xlfn.XLOOKUP(D1024-300,[1]怪物设计!$D$77:$D$136,[1]怪物设计!$U$77:$U$136),"-",E1024)</f>
        <v>猴子3-203</v>
      </c>
      <c r="D1024" s="1">
        <v>1331</v>
      </c>
      <c r="E1024" s="1">
        <v>203</v>
      </c>
      <c r="F1024" s="17" t="str">
        <f t="shared" si="50"/>
        <v>-390;-164;10000;-10</v>
      </c>
      <c r="G1024" s="1">
        <v>1</v>
      </c>
      <c r="H1024" s="21"/>
      <c r="I1024" s="11"/>
    </row>
    <row r="1025" spans="1:9">
      <c r="A1025" s="1" t="str">
        <f t="shared" si="49"/>
        <v>1331204</v>
      </c>
      <c r="B1025" s="1" t="str">
        <f>CONCATENATE(_xlfn.XLOOKUP(D1025-300,[1]怪物设计!$D$77:$D$136,[1]怪物设计!$U$77:$U$136),"-",E1025)</f>
        <v>猴子3-204</v>
      </c>
      <c r="D1025" s="1">
        <v>1331</v>
      </c>
      <c r="E1025" s="1">
        <v>204</v>
      </c>
      <c r="F1025" s="17" t="str">
        <f t="shared" si="50"/>
        <v>-377;-263;5000;0</v>
      </c>
      <c r="G1025" s="1">
        <v>1</v>
      </c>
      <c r="H1025" s="21"/>
      <c r="I1025" s="11"/>
    </row>
    <row r="1026" spans="1:9">
      <c r="A1026" s="1" t="str">
        <f t="shared" si="49"/>
        <v>1331205</v>
      </c>
      <c r="B1026" s="1" t="str">
        <f>CONCATENATE(_xlfn.XLOOKUP(D1026-300,[1]怪物设计!$D$77:$D$136,[1]怪物设计!$U$77:$U$136),"-",E1026)</f>
        <v>猴子3-205</v>
      </c>
      <c r="D1026" s="1">
        <v>1331</v>
      </c>
      <c r="E1026" s="1">
        <v>205</v>
      </c>
      <c r="F1026" s="17" t="str">
        <f t="shared" si="50"/>
        <v>-381;-8;10000;-10</v>
      </c>
      <c r="G1026" s="1">
        <v>1</v>
      </c>
      <c r="H1026" s="21"/>
      <c r="I1026" s="11"/>
    </row>
    <row r="1027" spans="1:9">
      <c r="A1027" s="1" t="str">
        <f t="shared" si="49"/>
        <v>1331206</v>
      </c>
      <c r="B1027" s="1" t="str">
        <f>CONCATENATE(_xlfn.XLOOKUP(D1027-300,[1]怪物设计!$D$77:$D$136,[1]怪物设计!$U$77:$U$136),"-",E1027)</f>
        <v>猴子3-206</v>
      </c>
      <c r="D1027" s="1">
        <v>1331</v>
      </c>
      <c r="E1027" s="1">
        <v>206</v>
      </c>
      <c r="F1027" s="17" t="str">
        <f t="shared" si="50"/>
        <v>-478;-194;7000;150</v>
      </c>
      <c r="G1027" s="1">
        <v>1</v>
      </c>
      <c r="H1027" s="21"/>
      <c r="I1027" s="11"/>
    </row>
    <row r="1028" spans="1:9">
      <c r="A1028" s="1" t="str">
        <f t="shared" si="49"/>
        <v>1331207</v>
      </c>
      <c r="B1028" s="1" t="str">
        <f>CONCATENATE(_xlfn.XLOOKUP(D1028-300,[1]怪物设计!$D$77:$D$136,[1]怪物设计!$U$77:$U$136),"-",E1028)</f>
        <v>猴子3-207</v>
      </c>
      <c r="D1028" s="1">
        <v>1331</v>
      </c>
      <c r="E1028" s="1">
        <v>207</v>
      </c>
      <c r="F1028" s="17" t="str">
        <f t="shared" si="50"/>
        <v>-569;-161;10000;15</v>
      </c>
      <c r="G1028" s="1">
        <v>1</v>
      </c>
      <c r="H1028" s="21"/>
      <c r="I1028" s="11"/>
    </row>
    <row r="1029" spans="1:9">
      <c r="A1029" s="1" t="str">
        <f t="shared" si="49"/>
        <v>1331301</v>
      </c>
      <c r="B1029" s="1" t="str">
        <f>CONCATENATE(_xlfn.XLOOKUP(D1029-300,[1]怪物设计!$D$77:$D$136,[1]怪物设计!$U$77:$U$136),"-",E1029)</f>
        <v>猴子3-301</v>
      </c>
      <c r="D1029" s="1">
        <v>1331</v>
      </c>
      <c r="E1029" s="1">
        <v>301</v>
      </c>
      <c r="F1029" s="17" t="str">
        <f t="shared" si="50"/>
        <v>-451;9;10000;0</v>
      </c>
      <c r="G1029" s="1">
        <v>1</v>
      </c>
      <c r="H1029" s="21"/>
      <c r="I1029" s="11"/>
    </row>
    <row r="1030" spans="1:9">
      <c r="A1030" s="1" t="str">
        <f t="shared" si="49"/>
        <v>1331302</v>
      </c>
      <c r="B1030" s="1" t="str">
        <f>CONCATENATE(_xlfn.XLOOKUP(D1030-300,[1]怪物设计!$D$77:$D$136,[1]怪物设计!$U$77:$U$136),"-",E1030)</f>
        <v>猴子3-302</v>
      </c>
      <c r="D1030" s="1">
        <v>1331</v>
      </c>
      <c r="E1030" s="1">
        <v>302</v>
      </c>
      <c r="F1030" s="17" t="str">
        <f t="shared" si="50"/>
        <v>-488;-75;9000;0</v>
      </c>
      <c r="G1030" s="1">
        <v>1</v>
      </c>
      <c r="H1030" s="21"/>
      <c r="I1030" s="11"/>
    </row>
    <row r="1031" spans="1:9">
      <c r="A1031" s="1" t="str">
        <f t="shared" si="49"/>
        <v>1331303</v>
      </c>
      <c r="B1031" s="1" t="str">
        <f>CONCATENATE(_xlfn.XLOOKUP(D1031-300,[1]怪物设计!$D$77:$D$136,[1]怪物设计!$U$77:$U$136),"-",E1031)</f>
        <v>猴子3-303</v>
      </c>
      <c r="D1031" s="1">
        <v>1331</v>
      </c>
      <c r="E1031" s="1">
        <v>303</v>
      </c>
      <c r="F1031" s="17" t="str">
        <f t="shared" si="50"/>
        <v>-422;-94;10000;0</v>
      </c>
      <c r="G1031" s="1">
        <v>1</v>
      </c>
      <c r="H1031" s="21"/>
      <c r="I1031" s="11"/>
    </row>
    <row r="1032" spans="1:9">
      <c r="A1032" s="1" t="str">
        <f t="shared" si="49"/>
        <v>1331304</v>
      </c>
      <c r="B1032" s="1" t="str">
        <f>CONCATENATE(_xlfn.XLOOKUP(D1032-300,[1]怪物设计!$D$77:$D$136,[1]怪物设计!$U$77:$U$136),"-",E1032)</f>
        <v>猴子3-304</v>
      </c>
      <c r="D1032" s="1">
        <v>1331</v>
      </c>
      <c r="E1032" s="1">
        <v>304</v>
      </c>
      <c r="F1032" s="17" t="str">
        <f t="shared" si="50"/>
        <v>-625;-123;10000;5</v>
      </c>
      <c r="G1032" s="1">
        <v>1</v>
      </c>
      <c r="H1032" s="21"/>
      <c r="I1032" s="11"/>
    </row>
    <row r="1033" spans="1:9">
      <c r="A1033" s="1" t="str">
        <f t="shared" si="49"/>
        <v>1331305</v>
      </c>
      <c r="B1033" s="1" t="str">
        <f>CONCATENATE(_xlfn.XLOOKUP(D1033-300,[1]怪物设计!$D$77:$D$136,[1]怪物设计!$U$77:$U$136),"-",E1033)</f>
        <v>猴子3-305</v>
      </c>
      <c r="D1033" s="1">
        <v>1331</v>
      </c>
      <c r="E1033" s="1">
        <v>305</v>
      </c>
      <c r="F1033" s="17" t="str">
        <f t="shared" si="50"/>
        <v>-578;-265;9000;-25</v>
      </c>
      <c r="G1033" s="1">
        <v>1</v>
      </c>
      <c r="H1033" s="21"/>
      <c r="I1033" s="11"/>
    </row>
    <row r="1034" spans="1:9">
      <c r="A1034" s="1" t="str">
        <f t="shared" si="49"/>
        <v>1331401</v>
      </c>
      <c r="B1034" s="1" t="str">
        <f>CONCATENATE(_xlfn.XLOOKUP(D1034-300,[1]怪物设计!$D$77:$D$136,[1]怪物设计!$U$77:$U$136),"-",E1034)</f>
        <v>猴子3-401</v>
      </c>
      <c r="D1034" s="1">
        <v>1331</v>
      </c>
      <c r="E1034" s="1">
        <v>401</v>
      </c>
      <c r="F1034" s="17" t="str">
        <f t="shared" si="50"/>
        <v>-449;-247;10000;0</v>
      </c>
      <c r="G1034" s="1">
        <v>1</v>
      </c>
      <c r="H1034" s="21"/>
      <c r="I1034" s="11"/>
    </row>
    <row r="1035" spans="1:9">
      <c r="A1035" s="1" t="str">
        <f t="shared" si="49"/>
        <v>1331402</v>
      </c>
      <c r="B1035" s="1" t="str">
        <f>CONCATENATE(_xlfn.XLOOKUP(D1035-300,[1]怪物设计!$D$77:$D$136,[1]怪物设计!$U$77:$U$136),"-",E1035)</f>
        <v>猴子3-402</v>
      </c>
      <c r="D1035" s="1">
        <v>1331</v>
      </c>
      <c r="E1035" s="1">
        <v>402</v>
      </c>
      <c r="F1035" s="17" t="str">
        <f t="shared" si="50"/>
        <v>-455;-241;10000;0</v>
      </c>
      <c r="G1035" s="1">
        <v>1</v>
      </c>
      <c r="H1035" s="21"/>
      <c r="I1035" s="11"/>
    </row>
    <row r="1036" spans="1:9">
      <c r="A1036" s="1" t="str">
        <f t="shared" si="49"/>
        <v>1331403</v>
      </c>
      <c r="B1036" s="1" t="str">
        <f>CONCATENATE(_xlfn.XLOOKUP(D1036-300,[1]怪物设计!$D$77:$D$136,[1]怪物设计!$U$77:$U$136),"-",E1036)</f>
        <v>猴子3-403</v>
      </c>
      <c r="D1036" s="1">
        <v>1331</v>
      </c>
      <c r="E1036" s="1">
        <v>403</v>
      </c>
      <c r="F1036" s="17" t="str">
        <f t="shared" si="50"/>
        <v>-465;-234;10000;0</v>
      </c>
      <c r="G1036" s="1">
        <v>1</v>
      </c>
      <c r="H1036" s="21"/>
      <c r="I1036" s="11"/>
    </row>
    <row r="1037" spans="1:9">
      <c r="A1037" s="1" t="str">
        <f t="shared" si="49"/>
        <v>1331404</v>
      </c>
      <c r="B1037" s="1" t="str">
        <f>CONCATENATE(_xlfn.XLOOKUP(D1037-300,[1]怪物设计!$D$77:$D$136,[1]怪物设计!$U$77:$U$136),"-",E1037)</f>
        <v>猴子3-404</v>
      </c>
      <c r="D1037" s="1">
        <v>1331</v>
      </c>
      <c r="E1037" s="1">
        <v>404</v>
      </c>
      <c r="F1037" s="17" t="str">
        <f t="shared" si="50"/>
        <v>-675;-234;10000;0</v>
      </c>
      <c r="G1037" s="1">
        <v>1</v>
      </c>
      <c r="H1037" s="21"/>
      <c r="I1037" s="11"/>
    </row>
    <row r="1038" spans="1:9">
      <c r="A1038" s="1" t="str">
        <f t="shared" si="49"/>
        <v>1331405</v>
      </c>
      <c r="B1038" s="1" t="str">
        <f>CONCATENATE(_xlfn.XLOOKUP(D1038-300,[1]怪物设计!$D$77:$D$136,[1]怪物设计!$U$77:$U$136),"-",E1038)</f>
        <v>猴子3-405</v>
      </c>
      <c r="D1038" s="1">
        <v>1331</v>
      </c>
      <c r="E1038" s="1">
        <v>405</v>
      </c>
      <c r="F1038" s="17" t="str">
        <f t="shared" si="50"/>
        <v>-482;-236;10000;0</v>
      </c>
      <c r="G1038" s="1">
        <v>1</v>
      </c>
      <c r="H1038" s="21"/>
      <c r="I1038" s="11"/>
    </row>
    <row r="1039" spans="1:9">
      <c r="A1039" s="1" t="str">
        <f t="shared" si="49"/>
        <v>1331406</v>
      </c>
      <c r="B1039" s="1" t="str">
        <f>CONCATENATE(_xlfn.XLOOKUP(D1039-300,[1]怪物设计!$D$77:$D$136,[1]怪物设计!$U$77:$U$136),"-",E1039)</f>
        <v>猴子3-406</v>
      </c>
      <c r="D1039" s="1">
        <v>1331</v>
      </c>
      <c r="E1039" s="1">
        <v>406</v>
      </c>
      <c r="F1039" s="17" t="str">
        <f t="shared" si="50"/>
        <v>-539;-224;8000;30</v>
      </c>
      <c r="G1039" s="1">
        <v>1</v>
      </c>
      <c r="H1039" s="21"/>
      <c r="I1039" s="11"/>
    </row>
    <row r="1040" spans="1:9">
      <c r="A1040" s="1" t="str">
        <f t="shared" si="49"/>
        <v>1331407</v>
      </c>
      <c r="B1040" s="1" t="str">
        <f>CONCATENATE(_xlfn.XLOOKUP(D1040-300,[1]怪物设计!$D$77:$D$136,[1]怪物设计!$U$77:$U$136),"-",E1040)</f>
        <v>猴子3-407</v>
      </c>
      <c r="D1040" s="1">
        <v>1331</v>
      </c>
      <c r="E1040" s="1">
        <v>407</v>
      </c>
      <c r="F1040" s="17" t="str">
        <f t="shared" si="50"/>
        <v>-443;-184;10000;-5</v>
      </c>
      <c r="G1040" s="1">
        <v>1</v>
      </c>
      <c r="H1040" s="21"/>
      <c r="I1040" s="11"/>
    </row>
    <row r="1041" spans="1:9">
      <c r="A1041" s="1" t="str">
        <f t="shared" si="49"/>
        <v>1331408</v>
      </c>
      <c r="B1041" s="1" t="str">
        <f>CONCATENATE(_xlfn.XLOOKUP(D1041-300,[1]怪物设计!$D$77:$D$136,[1]怪物设计!$U$77:$U$136),"-",E1041)</f>
        <v>猴子3-408</v>
      </c>
      <c r="D1041" s="1">
        <v>1331</v>
      </c>
      <c r="E1041" s="1">
        <v>408</v>
      </c>
      <c r="F1041" s="17" t="str">
        <f t="shared" si="50"/>
        <v>-350;-307;11000;-15</v>
      </c>
      <c r="G1041" s="1">
        <v>1</v>
      </c>
      <c r="H1041" s="21"/>
      <c r="I1041" s="11"/>
    </row>
    <row r="1042" spans="1:9">
      <c r="A1042" s="1" t="str">
        <f t="shared" si="49"/>
        <v>1331409</v>
      </c>
      <c r="B1042" s="1" t="str">
        <f>CONCATENATE(_xlfn.XLOOKUP(D1042-300,[1]怪物设计!$D$77:$D$136,[1]怪物设计!$U$77:$U$136),"-",E1042)</f>
        <v>猴子3-409</v>
      </c>
      <c r="D1042" s="1">
        <v>1331</v>
      </c>
      <c r="E1042" s="1">
        <v>409</v>
      </c>
      <c r="F1042" s="17" t="str">
        <f t="shared" si="50"/>
        <v>-554;-156;7500;-15</v>
      </c>
      <c r="G1042" s="1">
        <v>1</v>
      </c>
      <c r="H1042" s="21"/>
      <c r="I1042" s="11"/>
    </row>
    <row r="1043" spans="1:9">
      <c r="A1043" s="1" t="str">
        <f t="shared" si="49"/>
        <v>1331501</v>
      </c>
      <c r="B1043" s="1" t="str">
        <f>CONCATENATE(_xlfn.XLOOKUP(D1043-300,[1]怪物设计!$D$77:$D$136,[1]怪物设计!$U$77:$U$136),"-",E1043)</f>
        <v>猴子3-501</v>
      </c>
      <c r="D1043" s="1">
        <v>1331</v>
      </c>
      <c r="E1043" s="1">
        <v>501</v>
      </c>
      <c r="F1043" s="17" t="str">
        <f t="shared" si="50"/>
        <v>-529;-39;11000;45</v>
      </c>
      <c r="G1043" s="1">
        <v>1</v>
      </c>
      <c r="H1043" s="21"/>
      <c r="I1043" s="11"/>
    </row>
    <row r="1044" spans="1:9">
      <c r="A1044" s="1" t="str">
        <f t="shared" si="49"/>
        <v>1331502</v>
      </c>
      <c r="B1044" s="1" t="str">
        <f>CONCATENATE(_xlfn.XLOOKUP(D1044-300,[1]怪物设计!$D$77:$D$136,[1]怪物设计!$U$77:$U$136),"-",E1044)</f>
        <v>猴子3-502</v>
      </c>
      <c r="D1044" s="1">
        <v>1331</v>
      </c>
      <c r="E1044" s="1">
        <v>502</v>
      </c>
      <c r="F1044" s="17" t="str">
        <f t="shared" si="50"/>
        <v>-549;-156;8500;0</v>
      </c>
      <c r="G1044" s="1">
        <v>1</v>
      </c>
      <c r="H1044" s="21"/>
      <c r="I1044" s="11"/>
    </row>
    <row r="1045" spans="1:9">
      <c r="A1045" s="1" t="str">
        <f t="shared" si="49"/>
        <v>1331503</v>
      </c>
      <c r="B1045" s="1" t="str">
        <f>CONCATENATE(_xlfn.XLOOKUP(D1045-300,[1]怪物设计!$D$77:$D$136,[1]怪物设计!$U$77:$U$136),"-",E1045)</f>
        <v>猴子3-503</v>
      </c>
      <c r="D1045" s="1">
        <v>1331</v>
      </c>
      <c r="E1045" s="1">
        <v>503</v>
      </c>
      <c r="F1045" s="17" t="str">
        <f t="shared" si="50"/>
        <v>-621;-207;10000;-15</v>
      </c>
      <c r="G1045" s="1">
        <v>1</v>
      </c>
      <c r="H1045" s="21"/>
      <c r="I1045" s="11"/>
    </row>
    <row r="1046" spans="1:9">
      <c r="A1046" s="1" t="str">
        <f t="shared" si="49"/>
        <v>1331504</v>
      </c>
      <c r="B1046" s="1" t="str">
        <f>CONCATENATE(_xlfn.XLOOKUP(D1046-300,[1]怪物设计!$D$77:$D$136,[1]怪物设计!$U$77:$U$136),"-",E1046)</f>
        <v>猴子3-504</v>
      </c>
      <c r="D1046" s="1">
        <v>1331</v>
      </c>
      <c r="E1046" s="1">
        <v>504</v>
      </c>
      <c r="F1046" s="17" t="str">
        <f t="shared" si="50"/>
        <v>-513;-251;9000;-10</v>
      </c>
      <c r="G1046" s="1">
        <v>1</v>
      </c>
      <c r="H1046" s="21"/>
      <c r="I1046" s="11"/>
    </row>
    <row r="1047" spans="1:9">
      <c r="A1047" s="1" t="str">
        <f t="shared" si="49"/>
        <v>1331505</v>
      </c>
      <c r="B1047" s="1" t="str">
        <f>CONCATENATE(_xlfn.XLOOKUP(D1047-300,[1]怪物设计!$D$77:$D$136,[1]怪物设计!$U$77:$U$136),"-",E1047)</f>
        <v>猴子3-505</v>
      </c>
      <c r="D1047" s="1">
        <v>1331</v>
      </c>
      <c r="E1047" s="1">
        <v>505</v>
      </c>
      <c r="F1047" s="17" t="str">
        <f t="shared" si="50"/>
        <v>-620;-255;10000;-5</v>
      </c>
      <c r="G1047" s="1">
        <v>1</v>
      </c>
      <c r="H1047" s="21"/>
      <c r="I1047" s="11"/>
    </row>
    <row r="1048" spans="1:9">
      <c r="A1048" s="1" t="str">
        <f t="shared" si="49"/>
        <v>1331506</v>
      </c>
      <c r="B1048" s="1" t="str">
        <f>CONCATENATE(_xlfn.XLOOKUP(D1048-300,[1]怪物设计!$D$77:$D$136,[1]怪物设计!$U$77:$U$136),"-",E1048)</f>
        <v>猴子3-506</v>
      </c>
      <c r="D1048" s="1">
        <v>1331</v>
      </c>
      <c r="E1048" s="1">
        <v>506</v>
      </c>
      <c r="F1048" s="17" t="str">
        <f t="shared" si="50"/>
        <v>-354;-201;8000;0</v>
      </c>
      <c r="G1048" s="1">
        <v>1</v>
      </c>
      <c r="H1048" s="21"/>
      <c r="I1048" s="11"/>
    </row>
    <row r="1049" spans="1:9">
      <c r="A1049" s="1" t="str">
        <f t="shared" si="49"/>
        <v>1331507</v>
      </c>
      <c r="B1049" s="1" t="str">
        <f>CONCATENATE(_xlfn.XLOOKUP(D1049-300,[1]怪物设计!$D$77:$D$136,[1]怪物设计!$U$77:$U$136),"-",E1049)</f>
        <v>猴子3-507</v>
      </c>
      <c r="D1049" s="1">
        <v>1331</v>
      </c>
      <c r="E1049" s="1">
        <v>507</v>
      </c>
      <c r="F1049" s="17" t="str">
        <f t="shared" si="50"/>
        <v>-454;-220;10000;5</v>
      </c>
      <c r="G1049" s="1">
        <v>1</v>
      </c>
      <c r="H1049" s="21"/>
      <c r="I1049" s="11"/>
    </row>
    <row r="1050" spans="1:9">
      <c r="A1050" s="1" t="str">
        <f t="shared" si="49"/>
        <v>1312101</v>
      </c>
      <c r="B1050" s="1" t="str">
        <f>CONCATENATE(_xlfn.XLOOKUP(D1050-300,[1]怪物设计!$D$77:$D$136,[1]怪物设计!$U$77:$U$136),"-",E1050)</f>
        <v>秃鹫1-101</v>
      </c>
      <c r="D1050" s="1">
        <v>1312</v>
      </c>
      <c r="E1050" s="1">
        <v>101</v>
      </c>
      <c r="F1050" s="17" t="str">
        <f t="shared" si="50"/>
        <v>-556;-75;11000;0</v>
      </c>
      <c r="G1050" s="1">
        <v>1</v>
      </c>
      <c r="H1050" s="21"/>
      <c r="I1050" s="11"/>
    </row>
    <row r="1051" spans="1:9">
      <c r="A1051" s="1" t="str">
        <f t="shared" si="49"/>
        <v>1312102</v>
      </c>
      <c r="B1051" s="1" t="str">
        <f>CONCATENATE(_xlfn.XLOOKUP(D1051-300,[1]怪物设计!$D$77:$D$136,[1]怪物设计!$U$77:$U$136),"-",E1051)</f>
        <v>秃鹫1-102</v>
      </c>
      <c r="D1051" s="1">
        <v>1312</v>
      </c>
      <c r="E1051" s="1">
        <v>102</v>
      </c>
      <c r="F1051" s="17" t="str">
        <f t="shared" si="50"/>
        <v>-419;-90;11000;-10</v>
      </c>
      <c r="G1051" s="1">
        <v>1</v>
      </c>
      <c r="H1051" s="21"/>
      <c r="I1051" s="11"/>
    </row>
    <row r="1052" spans="1:9">
      <c r="A1052" s="1" t="str">
        <f t="shared" si="49"/>
        <v>1312103</v>
      </c>
      <c r="B1052" s="1" t="str">
        <f>CONCATENATE(_xlfn.XLOOKUP(D1052-300,[1]怪物设计!$D$77:$D$136,[1]怪物设计!$U$77:$U$136),"-",E1052)</f>
        <v>秃鹫1-103</v>
      </c>
      <c r="D1052" s="1">
        <v>1312</v>
      </c>
      <c r="E1052" s="1">
        <v>103</v>
      </c>
      <c r="F1052" s="17" t="str">
        <f t="shared" si="50"/>
        <v>-616;-177;10000;-10</v>
      </c>
      <c r="G1052" s="1">
        <v>1</v>
      </c>
      <c r="H1052" s="21"/>
      <c r="I1052" s="11"/>
    </row>
    <row r="1053" spans="1:9">
      <c r="A1053" s="1" t="str">
        <f t="shared" si="49"/>
        <v>1312104</v>
      </c>
      <c r="B1053" s="1" t="str">
        <f>CONCATENATE(_xlfn.XLOOKUP(D1053-300,[1]怪物设计!$D$77:$D$136,[1]怪物设计!$U$77:$U$136),"-",E1053)</f>
        <v>秃鹫1-104</v>
      </c>
      <c r="D1053" s="1">
        <v>1312</v>
      </c>
      <c r="E1053" s="1">
        <v>104</v>
      </c>
      <c r="F1053" s="17" t="str">
        <f t="shared" si="50"/>
        <v>-560;-78;11000;0</v>
      </c>
      <c r="G1053" s="1">
        <v>1</v>
      </c>
      <c r="H1053" s="21"/>
      <c r="I1053" s="11"/>
    </row>
    <row r="1054" spans="1:9">
      <c r="A1054" s="1" t="str">
        <f t="shared" si="49"/>
        <v>1312105</v>
      </c>
      <c r="B1054" s="1" t="str">
        <f>CONCATENATE(_xlfn.XLOOKUP(D1054-300,[1]怪物设计!$D$77:$D$136,[1]怪物设计!$U$77:$U$136),"-",E1054)</f>
        <v>秃鹫1-105</v>
      </c>
      <c r="D1054" s="1">
        <v>1312</v>
      </c>
      <c r="E1054" s="1">
        <v>105</v>
      </c>
      <c r="F1054" s="17" t="str">
        <f t="shared" si="50"/>
        <v>-461;-107;10000;0</v>
      </c>
      <c r="G1054" s="1">
        <v>1</v>
      </c>
      <c r="H1054" s="21"/>
      <c r="I1054" s="11"/>
    </row>
    <row r="1055" spans="1:9">
      <c r="A1055" s="1" t="str">
        <f t="shared" si="49"/>
        <v>1312106</v>
      </c>
      <c r="B1055" s="1" t="str">
        <f>CONCATENATE(_xlfn.XLOOKUP(D1055-300,[1]怪物设计!$D$77:$D$136,[1]怪物设计!$U$77:$U$136),"-",E1055)</f>
        <v>秃鹫1-106</v>
      </c>
      <c r="D1055" s="1">
        <v>1312</v>
      </c>
      <c r="E1055" s="1">
        <v>106</v>
      </c>
      <c r="F1055" s="17" t="str">
        <f t="shared" si="50"/>
        <v>-594;-124;8000;0</v>
      </c>
      <c r="G1055" s="1">
        <v>1</v>
      </c>
      <c r="H1055" s="21"/>
      <c r="I1055" s="11"/>
    </row>
    <row r="1056" spans="1:9">
      <c r="A1056" s="1" t="str">
        <f t="shared" si="49"/>
        <v>1312201</v>
      </c>
      <c r="B1056" s="1" t="str">
        <f>CONCATENATE(_xlfn.XLOOKUP(D1056-300,[1]怪物设计!$D$77:$D$136,[1]怪物设计!$U$77:$U$136),"-",E1056)</f>
        <v>秃鹫1-201</v>
      </c>
      <c r="D1056" s="1">
        <v>1312</v>
      </c>
      <c r="E1056" s="1">
        <v>201</v>
      </c>
      <c r="F1056" s="17" t="str">
        <f t="shared" si="50"/>
        <v>-392;-31;10000;-25</v>
      </c>
      <c r="G1056" s="1">
        <v>1</v>
      </c>
      <c r="H1056" s="21"/>
      <c r="I1056" s="11"/>
    </row>
    <row r="1057" spans="1:9">
      <c r="A1057" s="1" t="str">
        <f t="shared" si="49"/>
        <v>1312202</v>
      </c>
      <c r="B1057" s="1" t="str">
        <f>CONCATENATE(_xlfn.XLOOKUP(D1057-300,[1]怪物设计!$D$77:$D$136,[1]怪物设计!$U$77:$U$136),"-",E1057)</f>
        <v>秃鹫1-202</v>
      </c>
      <c r="D1057" s="1">
        <v>1312</v>
      </c>
      <c r="E1057" s="1">
        <v>202</v>
      </c>
      <c r="F1057" s="17" t="str">
        <f t="shared" si="50"/>
        <v>-361;-96;10000;0</v>
      </c>
      <c r="G1057" s="1">
        <v>1</v>
      </c>
      <c r="H1057" s="21" t="s">
        <v>60</v>
      </c>
      <c r="I1057" s="11">
        <v>1000000</v>
      </c>
    </row>
    <row r="1058" spans="1:9">
      <c r="A1058" s="1" t="str">
        <f t="shared" si="49"/>
        <v>1312203</v>
      </c>
      <c r="B1058" s="1" t="str">
        <f>CONCATENATE(_xlfn.XLOOKUP(D1058-300,[1]怪物设计!$D$77:$D$136,[1]怪物设计!$U$77:$U$136),"-",E1058)</f>
        <v>秃鹫1-203</v>
      </c>
      <c r="D1058" s="1">
        <v>1312</v>
      </c>
      <c r="E1058" s="1">
        <v>203</v>
      </c>
      <c r="F1058" s="17" t="str">
        <f t="shared" si="50"/>
        <v>-404;-126;10000;-10</v>
      </c>
      <c r="G1058" s="1">
        <v>1</v>
      </c>
      <c r="H1058" s="21"/>
      <c r="I1058" s="11"/>
    </row>
    <row r="1059" spans="1:9">
      <c r="A1059" s="1" t="str">
        <f t="shared" ref="A1059:A1122" si="51">CONCATENATE(D1059,E1059)</f>
        <v>1312204</v>
      </c>
      <c r="B1059" s="1" t="str">
        <f>CONCATENATE(_xlfn.XLOOKUP(D1059-300,[1]怪物设计!$D$77:$D$136,[1]怪物设计!$U$77:$U$136),"-",E1059)</f>
        <v>秃鹫1-204</v>
      </c>
      <c r="D1059" s="1">
        <v>1312</v>
      </c>
      <c r="E1059" s="1">
        <v>204</v>
      </c>
      <c r="F1059" s="17" t="str">
        <f t="shared" si="50"/>
        <v>-391;-225;5000;0</v>
      </c>
      <c r="G1059" s="1">
        <v>1</v>
      </c>
      <c r="H1059" s="21"/>
      <c r="I1059" s="11"/>
    </row>
    <row r="1060" spans="1:9">
      <c r="A1060" s="1" t="str">
        <f t="shared" si="51"/>
        <v>1312205</v>
      </c>
      <c r="B1060" s="1" t="str">
        <f>CONCATENATE(_xlfn.XLOOKUP(D1060-300,[1]怪物设计!$D$77:$D$136,[1]怪物设计!$U$77:$U$136),"-",E1060)</f>
        <v>秃鹫1-205</v>
      </c>
      <c r="D1060" s="1">
        <v>1312</v>
      </c>
      <c r="E1060" s="1">
        <v>205</v>
      </c>
      <c r="F1060" s="17" t="str">
        <f t="shared" si="50"/>
        <v>-395;30;10000;-10</v>
      </c>
      <c r="G1060" s="1">
        <v>1</v>
      </c>
      <c r="H1060" s="21"/>
      <c r="I1060" s="11"/>
    </row>
    <row r="1061" spans="1:9">
      <c r="A1061" s="1" t="str">
        <f t="shared" si="51"/>
        <v>1312206</v>
      </c>
      <c r="B1061" s="1" t="str">
        <f>CONCATENATE(_xlfn.XLOOKUP(D1061-300,[1]怪物设计!$D$77:$D$136,[1]怪物设计!$U$77:$U$136),"-",E1061)</f>
        <v>秃鹫1-206</v>
      </c>
      <c r="D1061" s="1">
        <v>1312</v>
      </c>
      <c r="E1061" s="1">
        <v>206</v>
      </c>
      <c r="F1061" s="17" t="str">
        <f t="shared" si="50"/>
        <v>-492;-156;7000;150</v>
      </c>
      <c r="G1061" s="1">
        <v>1</v>
      </c>
      <c r="H1061" s="21"/>
      <c r="I1061" s="11"/>
    </row>
    <row r="1062" spans="1:9">
      <c r="A1062" s="1" t="str">
        <f t="shared" si="51"/>
        <v>1312207</v>
      </c>
      <c r="B1062" s="1" t="str">
        <f>CONCATENATE(_xlfn.XLOOKUP(D1062-300,[1]怪物设计!$D$77:$D$136,[1]怪物设计!$U$77:$U$136),"-",E1062)</f>
        <v>秃鹫1-207</v>
      </c>
      <c r="D1062" s="1">
        <v>1312</v>
      </c>
      <c r="E1062" s="1">
        <v>207</v>
      </c>
      <c r="F1062" s="17" t="str">
        <f t="shared" si="50"/>
        <v>-583;-123;10000;15</v>
      </c>
      <c r="G1062" s="1">
        <v>1</v>
      </c>
      <c r="H1062" s="21"/>
      <c r="I1062" s="11"/>
    </row>
    <row r="1063" spans="1:9">
      <c r="A1063" s="1" t="str">
        <f t="shared" si="51"/>
        <v>1312301</v>
      </c>
      <c r="B1063" s="1" t="str">
        <f>CONCATENATE(_xlfn.XLOOKUP(D1063-300,[1]怪物设计!$D$77:$D$136,[1]怪物设计!$U$77:$U$136),"-",E1063)</f>
        <v>秃鹫1-301</v>
      </c>
      <c r="D1063" s="1">
        <v>1312</v>
      </c>
      <c r="E1063" s="1">
        <v>301</v>
      </c>
      <c r="F1063" s="17" t="str">
        <f t="shared" si="50"/>
        <v>-465;47;10000;0</v>
      </c>
      <c r="G1063" s="1">
        <v>1</v>
      </c>
      <c r="H1063" s="21"/>
      <c r="I1063" s="11"/>
    </row>
    <row r="1064" spans="1:9">
      <c r="A1064" s="1" t="str">
        <f t="shared" si="51"/>
        <v>1312302</v>
      </c>
      <c r="B1064" s="1" t="str">
        <f>CONCATENATE(_xlfn.XLOOKUP(D1064-300,[1]怪物设计!$D$77:$D$136,[1]怪物设计!$U$77:$U$136),"-",E1064)</f>
        <v>秃鹫1-302</v>
      </c>
      <c r="D1064" s="1">
        <v>1312</v>
      </c>
      <c r="E1064" s="1">
        <v>302</v>
      </c>
      <c r="F1064" s="17" t="str">
        <f t="shared" si="50"/>
        <v>-502;-37;9000;0</v>
      </c>
      <c r="G1064" s="1">
        <v>1</v>
      </c>
      <c r="H1064" s="21"/>
      <c r="I1064" s="11"/>
    </row>
    <row r="1065" spans="1:9">
      <c r="A1065" s="1" t="str">
        <f t="shared" si="51"/>
        <v>1312303</v>
      </c>
      <c r="B1065" s="1" t="str">
        <f>CONCATENATE(_xlfn.XLOOKUP(D1065-300,[1]怪物设计!$D$77:$D$136,[1]怪物设计!$U$77:$U$136),"-",E1065)</f>
        <v>秃鹫1-303</v>
      </c>
      <c r="D1065" s="1">
        <v>1312</v>
      </c>
      <c r="E1065" s="1">
        <v>303</v>
      </c>
      <c r="F1065" s="17" t="str">
        <f t="shared" si="50"/>
        <v>-436;-56;10000;0</v>
      </c>
      <c r="G1065" s="1">
        <v>1</v>
      </c>
      <c r="H1065" s="21"/>
      <c r="I1065" s="11"/>
    </row>
    <row r="1066" spans="1:9">
      <c r="A1066" s="1" t="str">
        <f t="shared" si="51"/>
        <v>1312304</v>
      </c>
      <c r="B1066" s="1" t="str">
        <f>CONCATENATE(_xlfn.XLOOKUP(D1066-300,[1]怪物设计!$D$77:$D$136,[1]怪物设计!$U$77:$U$136),"-",E1066)</f>
        <v>秃鹫1-304</v>
      </c>
      <c r="D1066" s="1">
        <v>1312</v>
      </c>
      <c r="E1066" s="1">
        <v>304</v>
      </c>
      <c r="F1066" s="17" t="str">
        <f t="shared" si="50"/>
        <v>-639;-85;10000;5</v>
      </c>
      <c r="G1066" s="1">
        <v>1</v>
      </c>
      <c r="H1066" s="21"/>
      <c r="I1066" s="11"/>
    </row>
    <row r="1067" spans="1:9">
      <c r="A1067" s="1" t="str">
        <f t="shared" si="51"/>
        <v>1312305</v>
      </c>
      <c r="B1067" s="1" t="str">
        <f>CONCATENATE(_xlfn.XLOOKUP(D1067-300,[1]怪物设计!$D$77:$D$136,[1]怪物设计!$U$77:$U$136),"-",E1067)</f>
        <v>秃鹫1-305</v>
      </c>
      <c r="D1067" s="1">
        <v>1312</v>
      </c>
      <c r="E1067" s="1">
        <v>305</v>
      </c>
      <c r="F1067" s="17" t="str">
        <f t="shared" si="50"/>
        <v>-592;-227;9000;-25</v>
      </c>
      <c r="G1067" s="1">
        <v>1</v>
      </c>
      <c r="H1067" s="21"/>
      <c r="I1067" s="11"/>
    </row>
    <row r="1068" spans="1:9">
      <c r="A1068" s="1" t="str">
        <f t="shared" si="51"/>
        <v>1312401</v>
      </c>
      <c r="B1068" s="1" t="str">
        <f>CONCATENATE(_xlfn.XLOOKUP(D1068-300,[1]怪物设计!$D$77:$D$136,[1]怪物设计!$U$77:$U$136),"-",E1068)</f>
        <v>秃鹫1-401</v>
      </c>
      <c r="D1068" s="1">
        <v>1312</v>
      </c>
      <c r="E1068" s="1">
        <v>401</v>
      </c>
      <c r="F1068" s="17" t="str">
        <f t="shared" si="50"/>
        <v>-463;-209;10000;0</v>
      </c>
      <c r="G1068" s="1">
        <v>1</v>
      </c>
      <c r="H1068" s="21"/>
      <c r="I1068" s="11"/>
    </row>
    <row r="1069" spans="1:9">
      <c r="A1069" s="1" t="str">
        <f t="shared" si="51"/>
        <v>1312402</v>
      </c>
      <c r="B1069" s="1" t="str">
        <f>CONCATENATE(_xlfn.XLOOKUP(D1069-300,[1]怪物设计!$D$77:$D$136,[1]怪物设计!$U$77:$U$136),"-",E1069)</f>
        <v>秃鹫1-402</v>
      </c>
      <c r="D1069" s="1">
        <v>1312</v>
      </c>
      <c r="E1069" s="1">
        <v>402</v>
      </c>
      <c r="F1069" s="17" t="str">
        <f t="shared" si="50"/>
        <v>-469;-203;10000;0</v>
      </c>
      <c r="G1069" s="1">
        <v>1</v>
      </c>
      <c r="H1069" s="21"/>
      <c r="I1069" s="11"/>
    </row>
    <row r="1070" spans="1:9">
      <c r="A1070" s="1" t="str">
        <f t="shared" si="51"/>
        <v>1312403</v>
      </c>
      <c r="B1070" s="1" t="str">
        <f>CONCATENATE(_xlfn.XLOOKUP(D1070-300,[1]怪物设计!$D$77:$D$136,[1]怪物设计!$U$77:$U$136),"-",E1070)</f>
        <v>秃鹫1-403</v>
      </c>
      <c r="D1070" s="1">
        <v>1312</v>
      </c>
      <c r="E1070" s="1">
        <v>403</v>
      </c>
      <c r="F1070" s="17" t="str">
        <f t="shared" si="50"/>
        <v>-479;-196;10000;0</v>
      </c>
      <c r="G1070" s="1">
        <v>1</v>
      </c>
      <c r="H1070" s="21"/>
      <c r="I1070" s="11"/>
    </row>
    <row r="1071" spans="1:9">
      <c r="A1071" s="1" t="str">
        <f t="shared" si="51"/>
        <v>1312404</v>
      </c>
      <c r="B1071" s="1" t="str">
        <f>CONCATENATE(_xlfn.XLOOKUP(D1071-300,[1]怪物设计!$D$77:$D$136,[1]怪物设计!$U$77:$U$136),"-",E1071)</f>
        <v>秃鹫1-404</v>
      </c>
      <c r="D1071" s="1">
        <v>1312</v>
      </c>
      <c r="E1071" s="1">
        <v>404</v>
      </c>
      <c r="F1071" s="17" t="str">
        <f t="shared" si="50"/>
        <v>-689;-196;10000;0</v>
      </c>
      <c r="G1071" s="1">
        <v>1</v>
      </c>
      <c r="H1071" s="21"/>
      <c r="I1071" s="11"/>
    </row>
    <row r="1072" spans="1:9">
      <c r="A1072" s="1" t="str">
        <f t="shared" si="51"/>
        <v>1312405</v>
      </c>
      <c r="B1072" s="1" t="str">
        <f>CONCATENATE(_xlfn.XLOOKUP(D1072-300,[1]怪物设计!$D$77:$D$136,[1]怪物设计!$U$77:$U$136),"-",E1072)</f>
        <v>秃鹫1-405</v>
      </c>
      <c r="D1072" s="1">
        <v>1312</v>
      </c>
      <c r="E1072" s="1">
        <v>405</v>
      </c>
      <c r="F1072" s="17" t="str">
        <f t="shared" si="50"/>
        <v>-496;-198;10000;0</v>
      </c>
      <c r="G1072" s="1">
        <v>1</v>
      </c>
      <c r="H1072" s="21"/>
      <c r="I1072" s="11"/>
    </row>
    <row r="1073" spans="1:9">
      <c r="A1073" s="1" t="str">
        <f t="shared" si="51"/>
        <v>1312406</v>
      </c>
      <c r="B1073" s="1" t="str">
        <f>CONCATENATE(_xlfn.XLOOKUP(D1073-300,[1]怪物设计!$D$77:$D$136,[1]怪物设计!$U$77:$U$136),"-",E1073)</f>
        <v>秃鹫1-406</v>
      </c>
      <c r="D1073" s="1">
        <v>1312</v>
      </c>
      <c r="E1073" s="1">
        <v>406</v>
      </c>
      <c r="F1073" s="17" t="str">
        <f t="shared" si="50"/>
        <v>-553;-186;8000;30</v>
      </c>
      <c r="G1073" s="1">
        <v>1</v>
      </c>
      <c r="H1073" s="21"/>
      <c r="I1073" s="11"/>
    </row>
    <row r="1074" spans="1:9">
      <c r="A1074" s="1" t="str">
        <f t="shared" si="51"/>
        <v>1312407</v>
      </c>
      <c r="B1074" s="1" t="str">
        <f>CONCATENATE(_xlfn.XLOOKUP(D1074-300,[1]怪物设计!$D$77:$D$136,[1]怪物设计!$U$77:$U$136),"-",E1074)</f>
        <v>秃鹫1-407</v>
      </c>
      <c r="D1074" s="1">
        <v>1312</v>
      </c>
      <c r="E1074" s="1">
        <v>407</v>
      </c>
      <c r="F1074" s="17" t="str">
        <f t="shared" si="50"/>
        <v>-457;-146;10000;-5</v>
      </c>
      <c r="G1074" s="1">
        <v>1</v>
      </c>
      <c r="H1074" s="21"/>
      <c r="I1074" s="11"/>
    </row>
    <row r="1075" spans="1:9">
      <c r="A1075" s="1" t="str">
        <f t="shared" si="51"/>
        <v>1312408</v>
      </c>
      <c r="B1075" s="1" t="str">
        <f>CONCATENATE(_xlfn.XLOOKUP(D1075-300,[1]怪物设计!$D$77:$D$136,[1]怪物设计!$U$77:$U$136),"-",E1075)</f>
        <v>秃鹫1-408</v>
      </c>
      <c r="D1075" s="1">
        <v>1312</v>
      </c>
      <c r="E1075" s="1">
        <v>408</v>
      </c>
      <c r="F1075" s="17" t="str">
        <f t="shared" si="50"/>
        <v>-364;-269;11000;-15</v>
      </c>
      <c r="G1075" s="1">
        <v>1</v>
      </c>
      <c r="H1075" s="21"/>
      <c r="I1075" s="11"/>
    </row>
    <row r="1076" spans="1:9">
      <c r="A1076" s="1" t="str">
        <f t="shared" si="51"/>
        <v>1312409</v>
      </c>
      <c r="B1076" s="1" t="str">
        <f>CONCATENATE(_xlfn.XLOOKUP(D1076-300,[1]怪物设计!$D$77:$D$136,[1]怪物设计!$U$77:$U$136),"-",E1076)</f>
        <v>秃鹫1-409</v>
      </c>
      <c r="D1076" s="1">
        <v>1312</v>
      </c>
      <c r="E1076" s="1">
        <v>409</v>
      </c>
      <c r="F1076" s="17" t="str">
        <f t="shared" si="50"/>
        <v>-568;-118;7500;-15</v>
      </c>
      <c r="G1076" s="1">
        <v>1</v>
      </c>
      <c r="H1076" s="21"/>
      <c r="I1076" s="11"/>
    </row>
    <row r="1077" spans="1:9">
      <c r="A1077" s="1" t="str">
        <f t="shared" si="51"/>
        <v>1312501</v>
      </c>
      <c r="B1077" s="1" t="str">
        <f>CONCATENATE(_xlfn.XLOOKUP(D1077-300,[1]怪物设计!$D$77:$D$136,[1]怪物设计!$U$77:$U$136),"-",E1077)</f>
        <v>秃鹫1-501</v>
      </c>
      <c r="D1077" s="1">
        <v>1312</v>
      </c>
      <c r="E1077" s="1">
        <v>501</v>
      </c>
      <c r="F1077" s="17" t="str">
        <f t="shared" ref="F1077:F1140" si="52">_xlfn.XLOOKUP(B1077,$B$30:$B$947,$F$30:$F$947,"",0)</f>
        <v>-543;-1;11000;45</v>
      </c>
      <c r="G1077" s="1">
        <v>1</v>
      </c>
      <c r="H1077" s="21"/>
      <c r="I1077" s="11"/>
    </row>
    <row r="1078" spans="1:9">
      <c r="A1078" s="1" t="str">
        <f t="shared" si="51"/>
        <v>1312502</v>
      </c>
      <c r="B1078" s="1" t="str">
        <f>CONCATENATE(_xlfn.XLOOKUP(D1078-300,[1]怪物设计!$D$77:$D$136,[1]怪物设计!$U$77:$U$136),"-",E1078)</f>
        <v>秃鹫1-502</v>
      </c>
      <c r="D1078" s="1">
        <v>1312</v>
      </c>
      <c r="E1078" s="1">
        <v>502</v>
      </c>
      <c r="F1078" s="17" t="str">
        <f t="shared" si="52"/>
        <v>-563;-118;8500;0</v>
      </c>
      <c r="G1078" s="1">
        <v>1</v>
      </c>
      <c r="H1078" s="21"/>
      <c r="I1078" s="11"/>
    </row>
    <row r="1079" spans="1:9">
      <c r="A1079" s="1" t="str">
        <f t="shared" si="51"/>
        <v>1312503</v>
      </c>
      <c r="B1079" s="1" t="str">
        <f>CONCATENATE(_xlfn.XLOOKUP(D1079-300,[1]怪物设计!$D$77:$D$136,[1]怪物设计!$U$77:$U$136),"-",E1079)</f>
        <v>秃鹫1-503</v>
      </c>
      <c r="D1079" s="1">
        <v>1312</v>
      </c>
      <c r="E1079" s="1">
        <v>503</v>
      </c>
      <c r="F1079" s="17" t="str">
        <f t="shared" si="52"/>
        <v>-635;-169;10000;-15</v>
      </c>
      <c r="G1079" s="1">
        <v>1</v>
      </c>
      <c r="H1079" s="21"/>
      <c r="I1079" s="11"/>
    </row>
    <row r="1080" spans="1:9">
      <c r="A1080" s="1" t="str">
        <f t="shared" si="51"/>
        <v>1312504</v>
      </c>
      <c r="B1080" s="1" t="str">
        <f>CONCATENATE(_xlfn.XLOOKUP(D1080-300,[1]怪物设计!$D$77:$D$136,[1]怪物设计!$U$77:$U$136),"-",E1080)</f>
        <v>秃鹫1-504</v>
      </c>
      <c r="D1080" s="1">
        <v>1312</v>
      </c>
      <c r="E1080" s="1">
        <v>504</v>
      </c>
      <c r="F1080" s="17" t="str">
        <f t="shared" si="52"/>
        <v>-527;-213;9000;-10</v>
      </c>
      <c r="G1080" s="1">
        <v>1</v>
      </c>
      <c r="H1080" s="21"/>
      <c r="I1080" s="11"/>
    </row>
    <row r="1081" spans="1:9">
      <c r="A1081" s="1" t="str">
        <f t="shared" si="51"/>
        <v>1312505</v>
      </c>
      <c r="B1081" s="1" t="str">
        <f>CONCATENATE(_xlfn.XLOOKUP(D1081-300,[1]怪物设计!$D$77:$D$136,[1]怪物设计!$U$77:$U$136),"-",E1081)</f>
        <v>秃鹫1-505</v>
      </c>
      <c r="D1081" s="1">
        <v>1312</v>
      </c>
      <c r="E1081" s="1">
        <v>505</v>
      </c>
      <c r="F1081" s="17" t="str">
        <f t="shared" si="52"/>
        <v>-634;-217;10000;-5</v>
      </c>
      <c r="G1081" s="1">
        <v>1</v>
      </c>
      <c r="H1081" s="21"/>
      <c r="I1081" s="11"/>
    </row>
    <row r="1082" spans="1:9">
      <c r="A1082" s="1" t="str">
        <f t="shared" si="51"/>
        <v>1312506</v>
      </c>
      <c r="B1082" s="1" t="str">
        <f>CONCATENATE(_xlfn.XLOOKUP(D1082-300,[1]怪物设计!$D$77:$D$136,[1]怪物设计!$U$77:$U$136),"-",E1082)</f>
        <v>秃鹫1-506</v>
      </c>
      <c r="D1082" s="1">
        <v>1312</v>
      </c>
      <c r="E1082" s="1">
        <v>506</v>
      </c>
      <c r="F1082" s="17" t="str">
        <f t="shared" si="52"/>
        <v>-368;-163;8000;0</v>
      </c>
      <c r="G1082" s="1">
        <v>1</v>
      </c>
      <c r="H1082" s="21"/>
      <c r="I1082" s="11"/>
    </row>
    <row r="1083" spans="1:9">
      <c r="A1083" s="1" t="str">
        <f t="shared" si="51"/>
        <v>1312507</v>
      </c>
      <c r="B1083" s="1" t="str">
        <f>CONCATENATE(_xlfn.XLOOKUP(D1083-300,[1]怪物设计!$D$77:$D$136,[1]怪物设计!$U$77:$U$136),"-",E1083)</f>
        <v>秃鹫1-507</v>
      </c>
      <c r="D1083" s="1">
        <v>1312</v>
      </c>
      <c r="E1083" s="1">
        <v>507</v>
      </c>
      <c r="F1083" s="17" t="str">
        <f t="shared" si="52"/>
        <v>-468;-182;10000;5</v>
      </c>
      <c r="G1083" s="1">
        <v>1</v>
      </c>
      <c r="H1083" s="21"/>
      <c r="I1083" s="11"/>
    </row>
    <row r="1084" spans="1:9">
      <c r="A1084" s="1" t="str">
        <f t="shared" si="51"/>
        <v>1323101</v>
      </c>
      <c r="B1084" s="1" t="str">
        <f>CONCATENATE(_xlfn.XLOOKUP(D1084-300,[1]怪物设计!$D$77:$D$136,[1]怪物设计!$U$77:$U$136),"-",E1084)</f>
        <v>秃鹫2-101</v>
      </c>
      <c r="D1084" s="1">
        <v>1323</v>
      </c>
      <c r="E1084" s="1">
        <v>101</v>
      </c>
      <c r="F1084" s="17" t="str">
        <f t="shared" si="52"/>
        <v>-556;-75;11000;0</v>
      </c>
      <c r="G1084" s="1">
        <v>1</v>
      </c>
      <c r="H1084" s="21"/>
      <c r="I1084" s="11"/>
    </row>
    <row r="1085" spans="1:9">
      <c r="A1085" s="1" t="str">
        <f t="shared" si="51"/>
        <v>1323102</v>
      </c>
      <c r="B1085" s="1" t="str">
        <f>CONCATENATE(_xlfn.XLOOKUP(D1085-300,[1]怪物设计!$D$77:$D$136,[1]怪物设计!$U$77:$U$136),"-",E1085)</f>
        <v>秃鹫2-102</v>
      </c>
      <c r="D1085" s="1">
        <v>1323</v>
      </c>
      <c r="E1085" s="1">
        <v>102</v>
      </c>
      <c r="F1085" s="17" t="str">
        <f t="shared" si="52"/>
        <v>-419;-90;11000;-10</v>
      </c>
      <c r="G1085" s="1">
        <v>1</v>
      </c>
      <c r="H1085" s="21"/>
      <c r="I1085" s="11"/>
    </row>
    <row r="1086" spans="1:9">
      <c r="A1086" s="1" t="str">
        <f t="shared" si="51"/>
        <v>1323103</v>
      </c>
      <c r="B1086" s="1" t="str">
        <f>CONCATENATE(_xlfn.XLOOKUP(D1086-300,[1]怪物设计!$D$77:$D$136,[1]怪物设计!$U$77:$U$136),"-",E1086)</f>
        <v>秃鹫2-103</v>
      </c>
      <c r="D1086" s="1">
        <v>1323</v>
      </c>
      <c r="E1086" s="1">
        <v>103</v>
      </c>
      <c r="F1086" s="17" t="str">
        <f t="shared" si="52"/>
        <v>-616;-177;10000;-10</v>
      </c>
      <c r="G1086" s="1">
        <v>1</v>
      </c>
      <c r="H1086" s="21"/>
      <c r="I1086" s="11"/>
    </row>
    <row r="1087" spans="1:9">
      <c r="A1087" s="1" t="str">
        <f t="shared" si="51"/>
        <v>1323104</v>
      </c>
      <c r="B1087" s="1" t="str">
        <f>CONCATENATE(_xlfn.XLOOKUP(D1087-300,[1]怪物设计!$D$77:$D$136,[1]怪物设计!$U$77:$U$136),"-",E1087)</f>
        <v>秃鹫2-104</v>
      </c>
      <c r="D1087" s="1">
        <v>1323</v>
      </c>
      <c r="E1087" s="1">
        <v>104</v>
      </c>
      <c r="F1087" s="17" t="str">
        <f t="shared" si="52"/>
        <v>-560;-78;11000;0</v>
      </c>
      <c r="G1087" s="1">
        <v>1</v>
      </c>
      <c r="H1087" s="21"/>
      <c r="I1087" s="11"/>
    </row>
    <row r="1088" spans="1:9">
      <c r="A1088" s="1" t="str">
        <f t="shared" si="51"/>
        <v>1323105</v>
      </c>
      <c r="B1088" s="1" t="str">
        <f>CONCATENATE(_xlfn.XLOOKUP(D1088-300,[1]怪物设计!$D$77:$D$136,[1]怪物设计!$U$77:$U$136),"-",E1088)</f>
        <v>秃鹫2-105</v>
      </c>
      <c r="D1088" s="1">
        <v>1323</v>
      </c>
      <c r="E1088" s="1">
        <v>105</v>
      </c>
      <c r="F1088" s="17" t="str">
        <f t="shared" si="52"/>
        <v>-461;-107;10000;0</v>
      </c>
      <c r="G1088" s="1">
        <v>1</v>
      </c>
      <c r="H1088" s="21"/>
      <c r="I1088" s="11"/>
    </row>
    <row r="1089" spans="1:9">
      <c r="A1089" s="1" t="str">
        <f t="shared" si="51"/>
        <v>1323106</v>
      </c>
      <c r="B1089" s="1" t="str">
        <f>CONCATENATE(_xlfn.XLOOKUP(D1089-300,[1]怪物设计!$D$77:$D$136,[1]怪物设计!$U$77:$U$136),"-",E1089)</f>
        <v>秃鹫2-106</v>
      </c>
      <c r="D1089" s="1">
        <v>1323</v>
      </c>
      <c r="E1089" s="1">
        <v>106</v>
      </c>
      <c r="F1089" s="17" t="str">
        <f t="shared" si="52"/>
        <v>-594;-124;8000;0</v>
      </c>
      <c r="G1089" s="1">
        <v>1</v>
      </c>
      <c r="H1089" s="21"/>
      <c r="I1089" s="11"/>
    </row>
    <row r="1090" spans="1:9">
      <c r="A1090" s="1" t="str">
        <f t="shared" si="51"/>
        <v>1323201</v>
      </c>
      <c r="B1090" s="1" t="str">
        <f>CONCATENATE(_xlfn.XLOOKUP(D1090-300,[1]怪物设计!$D$77:$D$136,[1]怪物设计!$U$77:$U$136),"-",E1090)</f>
        <v>秃鹫2-201</v>
      </c>
      <c r="D1090" s="1">
        <v>1323</v>
      </c>
      <c r="E1090" s="1">
        <v>201</v>
      </c>
      <c r="F1090" s="17" t="str">
        <f t="shared" si="52"/>
        <v>-392;-31;10000;-25</v>
      </c>
      <c r="G1090" s="1">
        <v>1</v>
      </c>
      <c r="H1090" s="21"/>
      <c r="I1090" s="11"/>
    </row>
    <row r="1091" spans="1:9">
      <c r="A1091" s="1" t="str">
        <f t="shared" si="51"/>
        <v>1323202</v>
      </c>
      <c r="B1091" s="1" t="str">
        <f>CONCATENATE(_xlfn.XLOOKUP(D1091-300,[1]怪物设计!$D$77:$D$136,[1]怪物设计!$U$77:$U$136),"-",E1091)</f>
        <v>秃鹫2-202</v>
      </c>
      <c r="D1091" s="1">
        <v>1323</v>
      </c>
      <c r="E1091" s="1">
        <v>202</v>
      </c>
      <c r="F1091" s="17" t="str">
        <f t="shared" si="52"/>
        <v>-361;-96;10000;0</v>
      </c>
      <c r="G1091" s="1">
        <v>1</v>
      </c>
      <c r="H1091" s="21"/>
      <c r="I1091" s="11"/>
    </row>
    <row r="1092" spans="1:9">
      <c r="A1092" s="1" t="str">
        <f t="shared" si="51"/>
        <v>1323203</v>
      </c>
      <c r="B1092" s="1" t="str">
        <f>CONCATENATE(_xlfn.XLOOKUP(D1092-300,[1]怪物设计!$D$77:$D$136,[1]怪物设计!$U$77:$U$136),"-",E1092)</f>
        <v>秃鹫2-203</v>
      </c>
      <c r="D1092" s="1">
        <v>1323</v>
      </c>
      <c r="E1092" s="1">
        <v>203</v>
      </c>
      <c r="F1092" s="17" t="str">
        <f t="shared" si="52"/>
        <v>-404;-126;10000;-10</v>
      </c>
      <c r="G1092" s="1">
        <v>1</v>
      </c>
      <c r="H1092" s="21"/>
      <c r="I1092" s="11"/>
    </row>
    <row r="1093" spans="1:9">
      <c r="A1093" s="1" t="str">
        <f t="shared" si="51"/>
        <v>1323204</v>
      </c>
      <c r="B1093" s="1" t="str">
        <f>CONCATENATE(_xlfn.XLOOKUP(D1093-300,[1]怪物设计!$D$77:$D$136,[1]怪物设计!$U$77:$U$136),"-",E1093)</f>
        <v>秃鹫2-204</v>
      </c>
      <c r="D1093" s="1">
        <v>1323</v>
      </c>
      <c r="E1093" s="1">
        <v>204</v>
      </c>
      <c r="F1093" s="17" t="str">
        <f t="shared" si="52"/>
        <v>-391;-225;5000;0</v>
      </c>
      <c r="G1093" s="1">
        <v>1</v>
      </c>
      <c r="H1093" s="21"/>
      <c r="I1093" s="11"/>
    </row>
    <row r="1094" spans="1:9">
      <c r="A1094" s="1" t="str">
        <f t="shared" si="51"/>
        <v>1323205</v>
      </c>
      <c r="B1094" s="1" t="str">
        <f>CONCATENATE(_xlfn.XLOOKUP(D1094-300,[1]怪物设计!$D$77:$D$136,[1]怪物设计!$U$77:$U$136),"-",E1094)</f>
        <v>秃鹫2-205</v>
      </c>
      <c r="D1094" s="1">
        <v>1323</v>
      </c>
      <c r="E1094" s="1">
        <v>205</v>
      </c>
      <c r="F1094" s="17" t="str">
        <f t="shared" si="52"/>
        <v>-395;30;10000;-10</v>
      </c>
      <c r="G1094" s="1">
        <v>1</v>
      </c>
      <c r="H1094" s="21"/>
      <c r="I1094" s="11"/>
    </row>
    <row r="1095" spans="1:9">
      <c r="A1095" s="1" t="str">
        <f t="shared" si="51"/>
        <v>1323206</v>
      </c>
      <c r="B1095" s="1" t="str">
        <f>CONCATENATE(_xlfn.XLOOKUP(D1095-300,[1]怪物设计!$D$77:$D$136,[1]怪物设计!$U$77:$U$136),"-",E1095)</f>
        <v>秃鹫2-206</v>
      </c>
      <c r="D1095" s="1">
        <v>1323</v>
      </c>
      <c r="E1095" s="1">
        <v>206</v>
      </c>
      <c r="F1095" s="17" t="str">
        <f t="shared" si="52"/>
        <v>-492;-156;7000;150</v>
      </c>
      <c r="G1095" s="1">
        <v>1</v>
      </c>
      <c r="H1095" s="21"/>
      <c r="I1095" s="11"/>
    </row>
    <row r="1096" spans="1:9">
      <c r="A1096" s="1" t="str">
        <f t="shared" si="51"/>
        <v>1323207</v>
      </c>
      <c r="B1096" s="1" t="str">
        <f>CONCATENATE(_xlfn.XLOOKUP(D1096-300,[1]怪物设计!$D$77:$D$136,[1]怪物设计!$U$77:$U$136),"-",E1096)</f>
        <v>秃鹫2-207</v>
      </c>
      <c r="D1096" s="1">
        <v>1323</v>
      </c>
      <c r="E1096" s="1">
        <v>207</v>
      </c>
      <c r="F1096" s="17" t="str">
        <f t="shared" si="52"/>
        <v>-583;-123;10000;15</v>
      </c>
      <c r="G1096" s="1">
        <v>1</v>
      </c>
      <c r="H1096" s="21"/>
      <c r="I1096" s="11"/>
    </row>
    <row r="1097" spans="1:9">
      <c r="A1097" s="1" t="str">
        <f t="shared" si="51"/>
        <v>1323301</v>
      </c>
      <c r="B1097" s="1" t="str">
        <f>CONCATENATE(_xlfn.XLOOKUP(D1097-300,[1]怪物设计!$D$77:$D$136,[1]怪物设计!$U$77:$U$136),"-",E1097)</f>
        <v>秃鹫2-301</v>
      </c>
      <c r="D1097" s="1">
        <v>1323</v>
      </c>
      <c r="E1097" s="1">
        <v>301</v>
      </c>
      <c r="F1097" s="17" t="str">
        <f t="shared" si="52"/>
        <v>-465;47;10000;0</v>
      </c>
      <c r="G1097" s="1">
        <v>1</v>
      </c>
      <c r="H1097" s="21"/>
      <c r="I1097" s="11"/>
    </row>
    <row r="1098" spans="1:9">
      <c r="A1098" s="1" t="str">
        <f t="shared" si="51"/>
        <v>1323302</v>
      </c>
      <c r="B1098" s="1" t="str">
        <f>CONCATENATE(_xlfn.XLOOKUP(D1098-300,[1]怪物设计!$D$77:$D$136,[1]怪物设计!$U$77:$U$136),"-",E1098)</f>
        <v>秃鹫2-302</v>
      </c>
      <c r="D1098" s="1">
        <v>1323</v>
      </c>
      <c r="E1098" s="1">
        <v>302</v>
      </c>
      <c r="F1098" s="17" t="str">
        <f t="shared" si="52"/>
        <v>-502;-37;9000;0</v>
      </c>
      <c r="G1098" s="1">
        <v>1</v>
      </c>
      <c r="H1098" s="21"/>
      <c r="I1098" s="11"/>
    </row>
    <row r="1099" spans="1:9">
      <c r="A1099" s="1" t="str">
        <f t="shared" si="51"/>
        <v>1323303</v>
      </c>
      <c r="B1099" s="1" t="str">
        <f>CONCATENATE(_xlfn.XLOOKUP(D1099-300,[1]怪物设计!$D$77:$D$136,[1]怪物设计!$U$77:$U$136),"-",E1099)</f>
        <v>秃鹫2-303</v>
      </c>
      <c r="D1099" s="1">
        <v>1323</v>
      </c>
      <c r="E1099" s="1">
        <v>303</v>
      </c>
      <c r="F1099" s="17" t="str">
        <f t="shared" si="52"/>
        <v>-436;-56;10000;0</v>
      </c>
      <c r="G1099" s="1">
        <v>1</v>
      </c>
      <c r="H1099" s="21"/>
      <c r="I1099" s="11"/>
    </row>
    <row r="1100" spans="1:9">
      <c r="A1100" s="1" t="str">
        <f t="shared" si="51"/>
        <v>1323304</v>
      </c>
      <c r="B1100" s="1" t="str">
        <f>CONCATENATE(_xlfn.XLOOKUP(D1100-300,[1]怪物设计!$D$77:$D$136,[1]怪物设计!$U$77:$U$136),"-",E1100)</f>
        <v>秃鹫2-304</v>
      </c>
      <c r="D1100" s="1">
        <v>1323</v>
      </c>
      <c r="E1100" s="1">
        <v>304</v>
      </c>
      <c r="F1100" s="17" t="str">
        <f t="shared" si="52"/>
        <v>-639;-85;10000;5</v>
      </c>
      <c r="G1100" s="1">
        <v>1</v>
      </c>
      <c r="H1100" s="21"/>
      <c r="I1100" s="11"/>
    </row>
    <row r="1101" spans="1:9">
      <c r="A1101" s="1" t="str">
        <f t="shared" si="51"/>
        <v>1323305</v>
      </c>
      <c r="B1101" s="1" t="str">
        <f>CONCATENATE(_xlfn.XLOOKUP(D1101-300,[1]怪物设计!$D$77:$D$136,[1]怪物设计!$U$77:$U$136),"-",E1101)</f>
        <v>秃鹫2-305</v>
      </c>
      <c r="D1101" s="1">
        <v>1323</v>
      </c>
      <c r="E1101" s="1">
        <v>305</v>
      </c>
      <c r="F1101" s="17" t="str">
        <f t="shared" si="52"/>
        <v>-592;-227;9000;-25</v>
      </c>
      <c r="G1101" s="1">
        <v>1</v>
      </c>
      <c r="H1101" s="21"/>
      <c r="I1101" s="11"/>
    </row>
    <row r="1102" spans="1:9">
      <c r="A1102" s="1" t="str">
        <f t="shared" si="51"/>
        <v>1323401</v>
      </c>
      <c r="B1102" s="1" t="str">
        <f>CONCATENATE(_xlfn.XLOOKUP(D1102-300,[1]怪物设计!$D$77:$D$136,[1]怪物设计!$U$77:$U$136),"-",E1102)</f>
        <v>秃鹫2-401</v>
      </c>
      <c r="D1102" s="1">
        <v>1323</v>
      </c>
      <c r="E1102" s="1">
        <v>401</v>
      </c>
      <c r="F1102" s="17" t="str">
        <f t="shared" si="52"/>
        <v>-463;-209;10000;0</v>
      </c>
      <c r="G1102" s="1">
        <v>1</v>
      </c>
      <c r="H1102" s="21"/>
      <c r="I1102" s="11"/>
    </row>
    <row r="1103" spans="1:9">
      <c r="A1103" s="1" t="str">
        <f t="shared" si="51"/>
        <v>1323402</v>
      </c>
      <c r="B1103" s="1" t="str">
        <f>CONCATENATE(_xlfn.XLOOKUP(D1103-300,[1]怪物设计!$D$77:$D$136,[1]怪物设计!$U$77:$U$136),"-",E1103)</f>
        <v>秃鹫2-402</v>
      </c>
      <c r="D1103" s="1">
        <v>1323</v>
      </c>
      <c r="E1103" s="1">
        <v>402</v>
      </c>
      <c r="F1103" s="17" t="str">
        <f t="shared" si="52"/>
        <v>-469;-203;10000;0</v>
      </c>
      <c r="G1103" s="1">
        <v>1</v>
      </c>
      <c r="H1103" s="21"/>
      <c r="I1103" s="11"/>
    </row>
    <row r="1104" spans="1:9">
      <c r="A1104" s="1" t="str">
        <f t="shared" si="51"/>
        <v>1323403</v>
      </c>
      <c r="B1104" s="1" t="str">
        <f>CONCATENATE(_xlfn.XLOOKUP(D1104-300,[1]怪物设计!$D$77:$D$136,[1]怪物设计!$U$77:$U$136),"-",E1104)</f>
        <v>秃鹫2-403</v>
      </c>
      <c r="D1104" s="1">
        <v>1323</v>
      </c>
      <c r="E1104" s="1">
        <v>403</v>
      </c>
      <c r="F1104" s="17" t="str">
        <f t="shared" si="52"/>
        <v>-479;-196;10000;0</v>
      </c>
      <c r="G1104" s="1">
        <v>1</v>
      </c>
      <c r="H1104" s="21"/>
      <c r="I1104" s="11"/>
    </row>
    <row r="1105" spans="1:9">
      <c r="A1105" s="1" t="str">
        <f t="shared" si="51"/>
        <v>1323404</v>
      </c>
      <c r="B1105" s="1" t="str">
        <f>CONCATENATE(_xlfn.XLOOKUP(D1105-300,[1]怪物设计!$D$77:$D$136,[1]怪物设计!$U$77:$U$136),"-",E1105)</f>
        <v>秃鹫2-404</v>
      </c>
      <c r="D1105" s="1">
        <v>1323</v>
      </c>
      <c r="E1105" s="1">
        <v>404</v>
      </c>
      <c r="F1105" s="17" t="str">
        <f t="shared" si="52"/>
        <v>-689;-196;10000;0</v>
      </c>
      <c r="G1105" s="1">
        <v>1</v>
      </c>
      <c r="H1105" s="21"/>
      <c r="I1105" s="11"/>
    </row>
    <row r="1106" spans="1:9">
      <c r="A1106" s="1" t="str">
        <f t="shared" si="51"/>
        <v>1323405</v>
      </c>
      <c r="B1106" s="1" t="str">
        <f>CONCATENATE(_xlfn.XLOOKUP(D1106-300,[1]怪物设计!$D$77:$D$136,[1]怪物设计!$U$77:$U$136),"-",E1106)</f>
        <v>秃鹫2-405</v>
      </c>
      <c r="D1106" s="1">
        <v>1323</v>
      </c>
      <c r="E1106" s="1">
        <v>405</v>
      </c>
      <c r="F1106" s="17" t="str">
        <f t="shared" si="52"/>
        <v>-496;-198;10000;0</v>
      </c>
      <c r="G1106" s="1">
        <v>1</v>
      </c>
      <c r="H1106" s="21"/>
      <c r="I1106" s="11"/>
    </row>
    <row r="1107" spans="1:9">
      <c r="A1107" s="1" t="str">
        <f t="shared" si="51"/>
        <v>1323406</v>
      </c>
      <c r="B1107" s="1" t="str">
        <f>CONCATENATE(_xlfn.XLOOKUP(D1107-300,[1]怪物设计!$D$77:$D$136,[1]怪物设计!$U$77:$U$136),"-",E1107)</f>
        <v>秃鹫2-406</v>
      </c>
      <c r="D1107" s="1">
        <v>1323</v>
      </c>
      <c r="E1107" s="1">
        <v>406</v>
      </c>
      <c r="F1107" s="17" t="str">
        <f t="shared" si="52"/>
        <v>-553;-186;8000;30</v>
      </c>
      <c r="G1107" s="1">
        <v>1</v>
      </c>
      <c r="H1107" s="21"/>
      <c r="I1107" s="11"/>
    </row>
    <row r="1108" spans="1:9">
      <c r="A1108" s="1" t="str">
        <f t="shared" si="51"/>
        <v>1323407</v>
      </c>
      <c r="B1108" s="1" t="str">
        <f>CONCATENATE(_xlfn.XLOOKUP(D1108-300,[1]怪物设计!$D$77:$D$136,[1]怪物设计!$U$77:$U$136),"-",E1108)</f>
        <v>秃鹫2-407</v>
      </c>
      <c r="D1108" s="1">
        <v>1323</v>
      </c>
      <c r="E1108" s="1">
        <v>407</v>
      </c>
      <c r="F1108" s="17" t="str">
        <f t="shared" si="52"/>
        <v>-457;-146;10000;-5</v>
      </c>
      <c r="G1108" s="1">
        <v>1</v>
      </c>
      <c r="H1108" s="21"/>
      <c r="I1108" s="11"/>
    </row>
    <row r="1109" spans="1:9">
      <c r="A1109" s="1" t="str">
        <f t="shared" si="51"/>
        <v>1323408</v>
      </c>
      <c r="B1109" s="1" t="str">
        <f>CONCATENATE(_xlfn.XLOOKUP(D1109-300,[1]怪物设计!$D$77:$D$136,[1]怪物设计!$U$77:$U$136),"-",E1109)</f>
        <v>秃鹫2-408</v>
      </c>
      <c r="D1109" s="1">
        <v>1323</v>
      </c>
      <c r="E1109" s="1">
        <v>408</v>
      </c>
      <c r="F1109" s="17" t="str">
        <f t="shared" si="52"/>
        <v>-364;-269;11000;-15</v>
      </c>
      <c r="G1109" s="1">
        <v>1</v>
      </c>
      <c r="H1109" s="21"/>
      <c r="I1109" s="11"/>
    </row>
    <row r="1110" spans="1:9">
      <c r="A1110" s="1" t="str">
        <f t="shared" si="51"/>
        <v>1323409</v>
      </c>
      <c r="B1110" s="1" t="str">
        <f>CONCATENATE(_xlfn.XLOOKUP(D1110-300,[1]怪物设计!$D$77:$D$136,[1]怪物设计!$U$77:$U$136),"-",E1110)</f>
        <v>秃鹫2-409</v>
      </c>
      <c r="D1110" s="1">
        <v>1323</v>
      </c>
      <c r="E1110" s="1">
        <v>409</v>
      </c>
      <c r="F1110" s="17" t="str">
        <f t="shared" si="52"/>
        <v>-568;-118;7500;-15</v>
      </c>
      <c r="G1110" s="1">
        <v>1</v>
      </c>
      <c r="H1110" s="21"/>
      <c r="I1110" s="11"/>
    </row>
    <row r="1111" spans="1:9">
      <c r="A1111" s="1" t="str">
        <f t="shared" si="51"/>
        <v>1323501</v>
      </c>
      <c r="B1111" s="1" t="str">
        <f>CONCATENATE(_xlfn.XLOOKUP(D1111-300,[1]怪物设计!$D$77:$D$136,[1]怪物设计!$U$77:$U$136),"-",E1111)</f>
        <v>秃鹫2-501</v>
      </c>
      <c r="D1111" s="1">
        <v>1323</v>
      </c>
      <c r="E1111" s="1">
        <v>501</v>
      </c>
      <c r="F1111" s="17" t="str">
        <f t="shared" si="52"/>
        <v>-543;-1;11000;45</v>
      </c>
      <c r="G1111" s="1">
        <v>1</v>
      </c>
      <c r="H1111" s="21"/>
      <c r="I1111" s="11"/>
    </row>
    <row r="1112" spans="1:9">
      <c r="A1112" s="1" t="str">
        <f t="shared" si="51"/>
        <v>1323502</v>
      </c>
      <c r="B1112" s="1" t="str">
        <f>CONCATENATE(_xlfn.XLOOKUP(D1112-300,[1]怪物设计!$D$77:$D$136,[1]怪物设计!$U$77:$U$136),"-",E1112)</f>
        <v>秃鹫2-502</v>
      </c>
      <c r="D1112" s="1">
        <v>1323</v>
      </c>
      <c r="E1112" s="1">
        <v>502</v>
      </c>
      <c r="F1112" s="17" t="str">
        <f t="shared" si="52"/>
        <v>-563;-118;8500;0</v>
      </c>
      <c r="G1112" s="1">
        <v>1</v>
      </c>
      <c r="H1112" s="21"/>
      <c r="I1112" s="11"/>
    </row>
    <row r="1113" spans="1:9">
      <c r="A1113" s="1" t="str">
        <f t="shared" si="51"/>
        <v>1323503</v>
      </c>
      <c r="B1113" s="1" t="str">
        <f>CONCATENATE(_xlfn.XLOOKUP(D1113-300,[1]怪物设计!$D$77:$D$136,[1]怪物设计!$U$77:$U$136),"-",E1113)</f>
        <v>秃鹫2-503</v>
      </c>
      <c r="D1113" s="1">
        <v>1323</v>
      </c>
      <c r="E1113" s="1">
        <v>503</v>
      </c>
      <c r="F1113" s="17" t="str">
        <f t="shared" si="52"/>
        <v>-635;-169;10000;-15</v>
      </c>
      <c r="G1113" s="1">
        <v>1</v>
      </c>
      <c r="H1113" s="21"/>
      <c r="I1113" s="11"/>
    </row>
    <row r="1114" spans="1:9">
      <c r="A1114" s="1" t="str">
        <f t="shared" si="51"/>
        <v>1323504</v>
      </c>
      <c r="B1114" s="1" t="str">
        <f>CONCATENATE(_xlfn.XLOOKUP(D1114-300,[1]怪物设计!$D$77:$D$136,[1]怪物设计!$U$77:$U$136),"-",E1114)</f>
        <v>秃鹫2-504</v>
      </c>
      <c r="D1114" s="1">
        <v>1323</v>
      </c>
      <c r="E1114" s="1">
        <v>504</v>
      </c>
      <c r="F1114" s="17" t="str">
        <f t="shared" si="52"/>
        <v>-527;-213;9000;-10</v>
      </c>
      <c r="G1114" s="1">
        <v>1</v>
      </c>
      <c r="H1114" s="21"/>
      <c r="I1114" s="11"/>
    </row>
    <row r="1115" spans="1:9">
      <c r="A1115" s="1" t="str">
        <f t="shared" si="51"/>
        <v>1323505</v>
      </c>
      <c r="B1115" s="1" t="str">
        <f>CONCATENATE(_xlfn.XLOOKUP(D1115-300,[1]怪物设计!$D$77:$D$136,[1]怪物设计!$U$77:$U$136),"-",E1115)</f>
        <v>秃鹫2-505</v>
      </c>
      <c r="D1115" s="1">
        <v>1323</v>
      </c>
      <c r="E1115" s="1">
        <v>505</v>
      </c>
      <c r="F1115" s="17" t="str">
        <f t="shared" si="52"/>
        <v>-634;-217;10000;-5</v>
      </c>
      <c r="G1115" s="1">
        <v>1</v>
      </c>
      <c r="H1115" s="21"/>
      <c r="I1115" s="11"/>
    </row>
    <row r="1116" spans="1:9">
      <c r="A1116" s="1" t="str">
        <f t="shared" si="51"/>
        <v>1323506</v>
      </c>
      <c r="B1116" s="1" t="str">
        <f>CONCATENATE(_xlfn.XLOOKUP(D1116-300,[1]怪物设计!$D$77:$D$136,[1]怪物设计!$U$77:$U$136),"-",E1116)</f>
        <v>秃鹫2-506</v>
      </c>
      <c r="D1116" s="1">
        <v>1323</v>
      </c>
      <c r="E1116" s="1">
        <v>506</v>
      </c>
      <c r="F1116" s="17" t="str">
        <f t="shared" si="52"/>
        <v>-368;-163;8000;0</v>
      </c>
      <c r="G1116" s="1">
        <v>1</v>
      </c>
      <c r="H1116" s="21"/>
      <c r="I1116" s="11"/>
    </row>
    <row r="1117" spans="1:9">
      <c r="A1117" s="1" t="str">
        <f t="shared" si="51"/>
        <v>1323507</v>
      </c>
      <c r="B1117" s="1" t="str">
        <f>CONCATENATE(_xlfn.XLOOKUP(D1117-300,[1]怪物设计!$D$77:$D$136,[1]怪物设计!$U$77:$U$136),"-",E1117)</f>
        <v>秃鹫2-507</v>
      </c>
      <c r="D1117" s="1">
        <v>1323</v>
      </c>
      <c r="E1117" s="1">
        <v>507</v>
      </c>
      <c r="F1117" s="17" t="str">
        <f t="shared" si="52"/>
        <v>-468;-182;10000;5</v>
      </c>
      <c r="G1117" s="1">
        <v>1</v>
      </c>
      <c r="H1117" s="21"/>
      <c r="I1117" s="11"/>
    </row>
    <row r="1118" spans="1:9">
      <c r="A1118" s="1" t="str">
        <f t="shared" si="51"/>
        <v>1333101</v>
      </c>
      <c r="B1118" s="1" t="str">
        <f>CONCATENATE(_xlfn.XLOOKUP(D1118-300,[1]怪物设计!$D$77:$D$136,[1]怪物设计!$U$77:$U$136),"-",E1118)</f>
        <v>秃鹫3-101</v>
      </c>
      <c r="D1118" s="1">
        <v>1333</v>
      </c>
      <c r="E1118" s="1">
        <v>101</v>
      </c>
      <c r="F1118" s="17" t="str">
        <f t="shared" si="52"/>
        <v>-556;-75;11000;0</v>
      </c>
      <c r="G1118" s="1">
        <v>1</v>
      </c>
      <c r="H1118" s="21"/>
      <c r="I1118" s="11"/>
    </row>
    <row r="1119" spans="1:9">
      <c r="A1119" s="1" t="str">
        <f t="shared" si="51"/>
        <v>1333102</v>
      </c>
      <c r="B1119" s="1" t="str">
        <f>CONCATENATE(_xlfn.XLOOKUP(D1119-300,[1]怪物设计!$D$77:$D$136,[1]怪物设计!$U$77:$U$136),"-",E1119)</f>
        <v>秃鹫3-102</v>
      </c>
      <c r="D1119" s="1">
        <v>1333</v>
      </c>
      <c r="E1119" s="1">
        <v>102</v>
      </c>
      <c r="F1119" s="17" t="str">
        <f t="shared" si="52"/>
        <v>-419;-90;11000;-10</v>
      </c>
      <c r="G1119" s="1">
        <v>1</v>
      </c>
      <c r="H1119" s="21"/>
      <c r="I1119" s="11"/>
    </row>
    <row r="1120" spans="1:9">
      <c r="A1120" s="1" t="str">
        <f t="shared" si="51"/>
        <v>1333103</v>
      </c>
      <c r="B1120" s="1" t="str">
        <f>CONCATENATE(_xlfn.XLOOKUP(D1120-300,[1]怪物设计!$D$77:$D$136,[1]怪物设计!$U$77:$U$136),"-",E1120)</f>
        <v>秃鹫3-103</v>
      </c>
      <c r="D1120" s="1">
        <v>1333</v>
      </c>
      <c r="E1120" s="1">
        <v>103</v>
      </c>
      <c r="F1120" s="17" t="str">
        <f t="shared" si="52"/>
        <v>-616;-177;10000;-10</v>
      </c>
      <c r="G1120" s="1">
        <v>1</v>
      </c>
      <c r="H1120" s="21"/>
      <c r="I1120" s="11"/>
    </row>
    <row r="1121" spans="1:9">
      <c r="A1121" s="1" t="str">
        <f t="shared" si="51"/>
        <v>1333104</v>
      </c>
      <c r="B1121" s="1" t="str">
        <f>CONCATENATE(_xlfn.XLOOKUP(D1121-300,[1]怪物设计!$D$77:$D$136,[1]怪物设计!$U$77:$U$136),"-",E1121)</f>
        <v>秃鹫3-104</v>
      </c>
      <c r="D1121" s="1">
        <v>1333</v>
      </c>
      <c r="E1121" s="1">
        <v>104</v>
      </c>
      <c r="F1121" s="17" t="str">
        <f t="shared" si="52"/>
        <v>-560;-78;11000;0</v>
      </c>
      <c r="G1121" s="1">
        <v>1</v>
      </c>
      <c r="H1121" s="21"/>
      <c r="I1121" s="11"/>
    </row>
    <row r="1122" spans="1:9">
      <c r="A1122" s="1" t="str">
        <f t="shared" si="51"/>
        <v>1333105</v>
      </c>
      <c r="B1122" s="1" t="str">
        <f>CONCATENATE(_xlfn.XLOOKUP(D1122-300,[1]怪物设计!$D$77:$D$136,[1]怪物设计!$U$77:$U$136),"-",E1122)</f>
        <v>秃鹫3-105</v>
      </c>
      <c r="D1122" s="1">
        <v>1333</v>
      </c>
      <c r="E1122" s="1">
        <v>105</v>
      </c>
      <c r="F1122" s="17" t="str">
        <f t="shared" si="52"/>
        <v>-461;-107;10000;0</v>
      </c>
      <c r="G1122" s="1">
        <v>1</v>
      </c>
      <c r="H1122" s="21"/>
      <c r="I1122" s="11"/>
    </row>
    <row r="1123" spans="1:9">
      <c r="A1123" s="1" t="str">
        <f t="shared" ref="A1123:A1186" si="53">CONCATENATE(D1123,E1123)</f>
        <v>1333106</v>
      </c>
      <c r="B1123" s="1" t="str">
        <f>CONCATENATE(_xlfn.XLOOKUP(D1123-300,[1]怪物设计!$D$77:$D$136,[1]怪物设计!$U$77:$U$136),"-",E1123)</f>
        <v>秃鹫3-106</v>
      </c>
      <c r="D1123" s="1">
        <v>1333</v>
      </c>
      <c r="E1123" s="1">
        <v>106</v>
      </c>
      <c r="F1123" s="17" t="str">
        <f t="shared" si="52"/>
        <v>-594;-124;8000;0</v>
      </c>
      <c r="G1123" s="1">
        <v>1</v>
      </c>
      <c r="H1123" s="21"/>
      <c r="I1123" s="11"/>
    </row>
    <row r="1124" spans="1:9">
      <c r="A1124" s="1" t="str">
        <f t="shared" si="53"/>
        <v>1333201</v>
      </c>
      <c r="B1124" s="1" t="str">
        <f>CONCATENATE(_xlfn.XLOOKUP(D1124-300,[1]怪物设计!$D$77:$D$136,[1]怪物设计!$U$77:$U$136),"-",E1124)</f>
        <v>秃鹫3-201</v>
      </c>
      <c r="D1124" s="1">
        <v>1333</v>
      </c>
      <c r="E1124" s="1">
        <v>201</v>
      </c>
      <c r="F1124" s="17" t="str">
        <f t="shared" si="52"/>
        <v>-392;-31;10000;-25</v>
      </c>
      <c r="G1124" s="1">
        <v>1</v>
      </c>
      <c r="H1124" s="21"/>
      <c r="I1124" s="11"/>
    </row>
    <row r="1125" spans="1:9">
      <c r="A1125" s="1" t="str">
        <f t="shared" si="53"/>
        <v>1333202</v>
      </c>
      <c r="B1125" s="1" t="str">
        <f>CONCATENATE(_xlfn.XLOOKUP(D1125-300,[1]怪物设计!$D$77:$D$136,[1]怪物设计!$U$77:$U$136),"-",E1125)</f>
        <v>秃鹫3-202</v>
      </c>
      <c r="D1125" s="1">
        <v>1333</v>
      </c>
      <c r="E1125" s="1">
        <v>202</v>
      </c>
      <c r="F1125" s="17" t="str">
        <f t="shared" si="52"/>
        <v>-361;-96;10000;0</v>
      </c>
      <c r="G1125" s="1">
        <v>1</v>
      </c>
      <c r="H1125" s="21"/>
      <c r="I1125" s="11"/>
    </row>
    <row r="1126" spans="1:9">
      <c r="A1126" s="1" t="str">
        <f t="shared" si="53"/>
        <v>1333203</v>
      </c>
      <c r="B1126" s="1" t="str">
        <f>CONCATENATE(_xlfn.XLOOKUP(D1126-300,[1]怪物设计!$D$77:$D$136,[1]怪物设计!$U$77:$U$136),"-",E1126)</f>
        <v>秃鹫3-203</v>
      </c>
      <c r="D1126" s="1">
        <v>1333</v>
      </c>
      <c r="E1126" s="1">
        <v>203</v>
      </c>
      <c r="F1126" s="17" t="str">
        <f t="shared" si="52"/>
        <v>-404;-126;10000;-10</v>
      </c>
      <c r="G1126" s="1">
        <v>1</v>
      </c>
      <c r="H1126" s="21"/>
      <c r="I1126" s="11"/>
    </row>
    <row r="1127" spans="1:9">
      <c r="A1127" s="1" t="str">
        <f t="shared" si="53"/>
        <v>1333204</v>
      </c>
      <c r="B1127" s="1" t="str">
        <f>CONCATENATE(_xlfn.XLOOKUP(D1127-300,[1]怪物设计!$D$77:$D$136,[1]怪物设计!$U$77:$U$136),"-",E1127)</f>
        <v>秃鹫3-204</v>
      </c>
      <c r="D1127" s="1">
        <v>1333</v>
      </c>
      <c r="E1127" s="1">
        <v>204</v>
      </c>
      <c r="F1127" s="17" t="str">
        <f t="shared" si="52"/>
        <v>-391;-225;5000;0</v>
      </c>
      <c r="G1127" s="1">
        <v>1</v>
      </c>
      <c r="H1127" s="21"/>
      <c r="I1127" s="11"/>
    </row>
    <row r="1128" spans="1:9">
      <c r="A1128" s="1" t="str">
        <f t="shared" si="53"/>
        <v>1333205</v>
      </c>
      <c r="B1128" s="1" t="str">
        <f>CONCATENATE(_xlfn.XLOOKUP(D1128-300,[1]怪物设计!$D$77:$D$136,[1]怪物设计!$U$77:$U$136),"-",E1128)</f>
        <v>秃鹫3-205</v>
      </c>
      <c r="D1128" s="1">
        <v>1333</v>
      </c>
      <c r="E1128" s="1">
        <v>205</v>
      </c>
      <c r="F1128" s="17" t="str">
        <f t="shared" si="52"/>
        <v>-395;30;10000;-10</v>
      </c>
      <c r="G1128" s="1">
        <v>1</v>
      </c>
      <c r="H1128" s="21"/>
      <c r="I1128" s="11"/>
    </row>
    <row r="1129" spans="1:9">
      <c r="A1129" s="1" t="str">
        <f t="shared" si="53"/>
        <v>1333206</v>
      </c>
      <c r="B1129" s="1" t="str">
        <f>CONCATENATE(_xlfn.XLOOKUP(D1129-300,[1]怪物设计!$D$77:$D$136,[1]怪物设计!$U$77:$U$136),"-",E1129)</f>
        <v>秃鹫3-206</v>
      </c>
      <c r="D1129" s="1">
        <v>1333</v>
      </c>
      <c r="E1129" s="1">
        <v>206</v>
      </c>
      <c r="F1129" s="17" t="str">
        <f t="shared" si="52"/>
        <v>-492;-156;7000;150</v>
      </c>
      <c r="G1129" s="1">
        <v>1</v>
      </c>
      <c r="H1129" s="21"/>
      <c r="I1129" s="11"/>
    </row>
    <row r="1130" spans="1:9">
      <c r="A1130" s="1" t="str">
        <f t="shared" si="53"/>
        <v>1333207</v>
      </c>
      <c r="B1130" s="1" t="str">
        <f>CONCATENATE(_xlfn.XLOOKUP(D1130-300,[1]怪物设计!$D$77:$D$136,[1]怪物设计!$U$77:$U$136),"-",E1130)</f>
        <v>秃鹫3-207</v>
      </c>
      <c r="D1130" s="1">
        <v>1333</v>
      </c>
      <c r="E1130" s="1">
        <v>207</v>
      </c>
      <c r="F1130" s="17" t="str">
        <f t="shared" si="52"/>
        <v>-583;-123;10000;15</v>
      </c>
      <c r="G1130" s="1">
        <v>1</v>
      </c>
      <c r="H1130" s="21"/>
      <c r="I1130" s="11"/>
    </row>
    <row r="1131" spans="1:9">
      <c r="A1131" s="1" t="str">
        <f t="shared" si="53"/>
        <v>1333301</v>
      </c>
      <c r="B1131" s="1" t="str">
        <f>CONCATENATE(_xlfn.XLOOKUP(D1131-300,[1]怪物设计!$D$77:$D$136,[1]怪物设计!$U$77:$U$136),"-",E1131)</f>
        <v>秃鹫3-301</v>
      </c>
      <c r="D1131" s="1">
        <v>1333</v>
      </c>
      <c r="E1131" s="1">
        <v>301</v>
      </c>
      <c r="F1131" s="17" t="str">
        <f t="shared" si="52"/>
        <v>-465;47;10000;0</v>
      </c>
      <c r="G1131" s="1">
        <v>1</v>
      </c>
      <c r="H1131" s="21"/>
      <c r="I1131" s="11"/>
    </row>
    <row r="1132" spans="1:9">
      <c r="A1132" s="1" t="str">
        <f t="shared" si="53"/>
        <v>1333302</v>
      </c>
      <c r="B1132" s="1" t="str">
        <f>CONCATENATE(_xlfn.XLOOKUP(D1132-300,[1]怪物设计!$D$77:$D$136,[1]怪物设计!$U$77:$U$136),"-",E1132)</f>
        <v>秃鹫3-302</v>
      </c>
      <c r="D1132" s="1">
        <v>1333</v>
      </c>
      <c r="E1132" s="1">
        <v>302</v>
      </c>
      <c r="F1132" s="17" t="str">
        <f t="shared" si="52"/>
        <v>-502;-37;9000;0</v>
      </c>
      <c r="G1132" s="1">
        <v>1</v>
      </c>
      <c r="H1132" s="21"/>
      <c r="I1132" s="11"/>
    </row>
    <row r="1133" spans="1:9">
      <c r="A1133" s="1" t="str">
        <f t="shared" si="53"/>
        <v>1333303</v>
      </c>
      <c r="B1133" s="1" t="str">
        <f>CONCATENATE(_xlfn.XLOOKUP(D1133-300,[1]怪物设计!$D$77:$D$136,[1]怪物设计!$U$77:$U$136),"-",E1133)</f>
        <v>秃鹫3-303</v>
      </c>
      <c r="D1133" s="1">
        <v>1333</v>
      </c>
      <c r="E1133" s="1">
        <v>303</v>
      </c>
      <c r="F1133" s="17" t="str">
        <f t="shared" si="52"/>
        <v>-436;-56;10000;0</v>
      </c>
      <c r="G1133" s="1">
        <v>1</v>
      </c>
      <c r="H1133" s="21"/>
      <c r="I1133" s="11"/>
    </row>
    <row r="1134" spans="1:9">
      <c r="A1134" s="1" t="str">
        <f t="shared" si="53"/>
        <v>1333304</v>
      </c>
      <c r="B1134" s="1" t="str">
        <f>CONCATENATE(_xlfn.XLOOKUP(D1134-300,[1]怪物设计!$D$77:$D$136,[1]怪物设计!$U$77:$U$136),"-",E1134)</f>
        <v>秃鹫3-304</v>
      </c>
      <c r="D1134" s="1">
        <v>1333</v>
      </c>
      <c r="E1134" s="1">
        <v>304</v>
      </c>
      <c r="F1134" s="17" t="str">
        <f t="shared" si="52"/>
        <v>-639;-85;10000;5</v>
      </c>
      <c r="G1134" s="1">
        <v>1</v>
      </c>
      <c r="H1134" s="21"/>
      <c r="I1134" s="11"/>
    </row>
    <row r="1135" spans="1:9">
      <c r="A1135" s="1" t="str">
        <f t="shared" si="53"/>
        <v>1333305</v>
      </c>
      <c r="B1135" s="1" t="str">
        <f>CONCATENATE(_xlfn.XLOOKUP(D1135-300,[1]怪物设计!$D$77:$D$136,[1]怪物设计!$U$77:$U$136),"-",E1135)</f>
        <v>秃鹫3-305</v>
      </c>
      <c r="D1135" s="1">
        <v>1333</v>
      </c>
      <c r="E1135" s="1">
        <v>305</v>
      </c>
      <c r="F1135" s="17" t="str">
        <f t="shared" si="52"/>
        <v>-592;-227;9000;-25</v>
      </c>
      <c r="G1135" s="1">
        <v>1</v>
      </c>
      <c r="H1135" s="21"/>
      <c r="I1135" s="11"/>
    </row>
    <row r="1136" spans="1:9">
      <c r="A1136" s="1" t="str">
        <f t="shared" si="53"/>
        <v>1333401</v>
      </c>
      <c r="B1136" s="1" t="str">
        <f>CONCATENATE(_xlfn.XLOOKUP(D1136-300,[1]怪物设计!$D$77:$D$136,[1]怪物设计!$U$77:$U$136),"-",E1136)</f>
        <v>秃鹫3-401</v>
      </c>
      <c r="D1136" s="1">
        <v>1333</v>
      </c>
      <c r="E1136" s="1">
        <v>401</v>
      </c>
      <c r="F1136" s="17" t="str">
        <f t="shared" si="52"/>
        <v>-463;-209;10000;0</v>
      </c>
      <c r="G1136" s="1">
        <v>1</v>
      </c>
      <c r="H1136" s="21"/>
      <c r="I1136" s="11"/>
    </row>
    <row r="1137" spans="1:9">
      <c r="A1137" s="1" t="str">
        <f t="shared" si="53"/>
        <v>1333402</v>
      </c>
      <c r="B1137" s="1" t="str">
        <f>CONCATENATE(_xlfn.XLOOKUP(D1137-300,[1]怪物设计!$D$77:$D$136,[1]怪物设计!$U$77:$U$136),"-",E1137)</f>
        <v>秃鹫3-402</v>
      </c>
      <c r="D1137" s="1">
        <v>1333</v>
      </c>
      <c r="E1137" s="1">
        <v>402</v>
      </c>
      <c r="F1137" s="17" t="str">
        <f t="shared" si="52"/>
        <v>-469;-203;10000;0</v>
      </c>
      <c r="G1137" s="1">
        <v>1</v>
      </c>
      <c r="H1137" s="21"/>
      <c r="I1137" s="11"/>
    </row>
    <row r="1138" spans="1:9">
      <c r="A1138" s="1" t="str">
        <f t="shared" si="53"/>
        <v>1333403</v>
      </c>
      <c r="B1138" s="1" t="str">
        <f>CONCATENATE(_xlfn.XLOOKUP(D1138-300,[1]怪物设计!$D$77:$D$136,[1]怪物设计!$U$77:$U$136),"-",E1138)</f>
        <v>秃鹫3-403</v>
      </c>
      <c r="D1138" s="1">
        <v>1333</v>
      </c>
      <c r="E1138" s="1">
        <v>403</v>
      </c>
      <c r="F1138" s="17" t="str">
        <f t="shared" si="52"/>
        <v>-479;-196;10000;0</v>
      </c>
      <c r="G1138" s="1">
        <v>1</v>
      </c>
      <c r="H1138" s="21"/>
      <c r="I1138" s="11"/>
    </row>
    <row r="1139" spans="1:9">
      <c r="A1139" s="1" t="str">
        <f t="shared" si="53"/>
        <v>1333404</v>
      </c>
      <c r="B1139" s="1" t="str">
        <f>CONCATENATE(_xlfn.XLOOKUP(D1139-300,[1]怪物设计!$D$77:$D$136,[1]怪物设计!$U$77:$U$136),"-",E1139)</f>
        <v>秃鹫3-404</v>
      </c>
      <c r="D1139" s="1">
        <v>1333</v>
      </c>
      <c r="E1139" s="1">
        <v>404</v>
      </c>
      <c r="F1139" s="17" t="str">
        <f t="shared" si="52"/>
        <v>-689;-196;10000;0</v>
      </c>
      <c r="G1139" s="1">
        <v>1</v>
      </c>
      <c r="H1139" s="21"/>
      <c r="I1139" s="11"/>
    </row>
    <row r="1140" spans="1:9">
      <c r="A1140" s="1" t="str">
        <f t="shared" si="53"/>
        <v>1333405</v>
      </c>
      <c r="B1140" s="1" t="str">
        <f>CONCATENATE(_xlfn.XLOOKUP(D1140-300,[1]怪物设计!$D$77:$D$136,[1]怪物设计!$U$77:$U$136),"-",E1140)</f>
        <v>秃鹫3-405</v>
      </c>
      <c r="D1140" s="1">
        <v>1333</v>
      </c>
      <c r="E1140" s="1">
        <v>405</v>
      </c>
      <c r="F1140" s="17" t="str">
        <f t="shared" si="52"/>
        <v>-496;-198;10000;0</v>
      </c>
      <c r="G1140" s="1">
        <v>1</v>
      </c>
      <c r="H1140" s="21"/>
      <c r="I1140" s="11"/>
    </row>
    <row r="1141" spans="1:9">
      <c r="A1141" s="1" t="str">
        <f t="shared" si="53"/>
        <v>1333406</v>
      </c>
      <c r="B1141" s="1" t="str">
        <f>CONCATENATE(_xlfn.XLOOKUP(D1141-300,[1]怪物设计!$D$77:$D$136,[1]怪物设计!$U$77:$U$136),"-",E1141)</f>
        <v>秃鹫3-406</v>
      </c>
      <c r="D1141" s="1">
        <v>1333</v>
      </c>
      <c r="E1141" s="1">
        <v>406</v>
      </c>
      <c r="F1141" s="17" t="str">
        <f t="shared" ref="F1141:F1204" si="54">_xlfn.XLOOKUP(B1141,$B$30:$B$947,$F$30:$F$947,"",0)</f>
        <v>-553;-186;8000;30</v>
      </c>
      <c r="G1141" s="1">
        <v>1</v>
      </c>
      <c r="H1141" s="21"/>
      <c r="I1141" s="11"/>
    </row>
    <row r="1142" spans="1:9">
      <c r="A1142" s="1" t="str">
        <f t="shared" si="53"/>
        <v>1333407</v>
      </c>
      <c r="B1142" s="1" t="str">
        <f>CONCATENATE(_xlfn.XLOOKUP(D1142-300,[1]怪物设计!$D$77:$D$136,[1]怪物设计!$U$77:$U$136),"-",E1142)</f>
        <v>秃鹫3-407</v>
      </c>
      <c r="D1142" s="1">
        <v>1333</v>
      </c>
      <c r="E1142" s="1">
        <v>407</v>
      </c>
      <c r="F1142" s="17" t="str">
        <f t="shared" si="54"/>
        <v>-457;-146;10000;-5</v>
      </c>
      <c r="G1142" s="1">
        <v>1</v>
      </c>
      <c r="H1142" s="21"/>
      <c r="I1142" s="11"/>
    </row>
    <row r="1143" spans="1:9">
      <c r="A1143" s="1" t="str">
        <f t="shared" si="53"/>
        <v>1333408</v>
      </c>
      <c r="B1143" s="1" t="str">
        <f>CONCATENATE(_xlfn.XLOOKUP(D1143-300,[1]怪物设计!$D$77:$D$136,[1]怪物设计!$U$77:$U$136),"-",E1143)</f>
        <v>秃鹫3-408</v>
      </c>
      <c r="D1143" s="1">
        <v>1333</v>
      </c>
      <c r="E1143" s="1">
        <v>408</v>
      </c>
      <c r="F1143" s="17" t="str">
        <f t="shared" si="54"/>
        <v>-364;-269;11000;-15</v>
      </c>
      <c r="G1143" s="1">
        <v>1</v>
      </c>
      <c r="H1143" s="21"/>
      <c r="I1143" s="11"/>
    </row>
    <row r="1144" spans="1:9">
      <c r="A1144" s="1" t="str">
        <f t="shared" si="53"/>
        <v>1333409</v>
      </c>
      <c r="B1144" s="1" t="str">
        <f>CONCATENATE(_xlfn.XLOOKUP(D1144-300,[1]怪物设计!$D$77:$D$136,[1]怪物设计!$U$77:$U$136),"-",E1144)</f>
        <v>秃鹫3-409</v>
      </c>
      <c r="D1144" s="1">
        <v>1333</v>
      </c>
      <c r="E1144" s="1">
        <v>409</v>
      </c>
      <c r="F1144" s="17" t="str">
        <f t="shared" si="54"/>
        <v>-568;-118;7500;-15</v>
      </c>
      <c r="G1144" s="1">
        <v>1</v>
      </c>
      <c r="H1144" s="21"/>
      <c r="I1144" s="11"/>
    </row>
    <row r="1145" spans="1:9">
      <c r="A1145" s="1" t="str">
        <f t="shared" si="53"/>
        <v>1333501</v>
      </c>
      <c r="B1145" s="1" t="str">
        <f>CONCATENATE(_xlfn.XLOOKUP(D1145-300,[1]怪物设计!$D$77:$D$136,[1]怪物设计!$U$77:$U$136),"-",E1145)</f>
        <v>秃鹫3-501</v>
      </c>
      <c r="D1145" s="1">
        <v>1333</v>
      </c>
      <c r="E1145" s="1">
        <v>501</v>
      </c>
      <c r="F1145" s="17" t="str">
        <f t="shared" si="54"/>
        <v>-543;-1;11000;45</v>
      </c>
      <c r="G1145" s="1">
        <v>1</v>
      </c>
      <c r="H1145" s="21"/>
      <c r="I1145" s="11"/>
    </row>
    <row r="1146" spans="1:9">
      <c r="A1146" s="1" t="str">
        <f t="shared" si="53"/>
        <v>1333502</v>
      </c>
      <c r="B1146" s="1" t="str">
        <f>CONCATENATE(_xlfn.XLOOKUP(D1146-300,[1]怪物设计!$D$77:$D$136,[1]怪物设计!$U$77:$U$136),"-",E1146)</f>
        <v>秃鹫3-502</v>
      </c>
      <c r="D1146" s="1">
        <v>1333</v>
      </c>
      <c r="E1146" s="1">
        <v>502</v>
      </c>
      <c r="F1146" s="17" t="str">
        <f t="shared" si="54"/>
        <v>-563;-118;8500;0</v>
      </c>
      <c r="G1146" s="1">
        <v>1</v>
      </c>
      <c r="H1146" s="21"/>
      <c r="I1146" s="11"/>
    </row>
    <row r="1147" spans="1:9">
      <c r="A1147" s="1" t="str">
        <f t="shared" si="53"/>
        <v>1333503</v>
      </c>
      <c r="B1147" s="1" t="str">
        <f>CONCATENATE(_xlfn.XLOOKUP(D1147-300,[1]怪物设计!$D$77:$D$136,[1]怪物设计!$U$77:$U$136),"-",E1147)</f>
        <v>秃鹫3-503</v>
      </c>
      <c r="D1147" s="1">
        <v>1333</v>
      </c>
      <c r="E1147" s="1">
        <v>503</v>
      </c>
      <c r="F1147" s="17" t="str">
        <f t="shared" si="54"/>
        <v>-635;-169;10000;-15</v>
      </c>
      <c r="G1147" s="1">
        <v>1</v>
      </c>
      <c r="H1147" s="21"/>
      <c r="I1147" s="11"/>
    </row>
    <row r="1148" spans="1:9">
      <c r="A1148" s="1" t="str">
        <f t="shared" si="53"/>
        <v>1333504</v>
      </c>
      <c r="B1148" s="1" t="str">
        <f>CONCATENATE(_xlfn.XLOOKUP(D1148-300,[1]怪物设计!$D$77:$D$136,[1]怪物设计!$U$77:$U$136),"-",E1148)</f>
        <v>秃鹫3-504</v>
      </c>
      <c r="D1148" s="1">
        <v>1333</v>
      </c>
      <c r="E1148" s="1">
        <v>504</v>
      </c>
      <c r="F1148" s="17" t="str">
        <f t="shared" si="54"/>
        <v>-527;-213;9000;-10</v>
      </c>
      <c r="G1148" s="1">
        <v>1</v>
      </c>
      <c r="H1148" s="21"/>
      <c r="I1148" s="11"/>
    </row>
    <row r="1149" spans="1:9">
      <c r="A1149" s="1" t="str">
        <f t="shared" si="53"/>
        <v>1333505</v>
      </c>
      <c r="B1149" s="1" t="str">
        <f>CONCATENATE(_xlfn.XLOOKUP(D1149-300,[1]怪物设计!$D$77:$D$136,[1]怪物设计!$U$77:$U$136),"-",E1149)</f>
        <v>秃鹫3-505</v>
      </c>
      <c r="D1149" s="1">
        <v>1333</v>
      </c>
      <c r="E1149" s="1">
        <v>505</v>
      </c>
      <c r="F1149" s="17" t="str">
        <f t="shared" si="54"/>
        <v>-634;-217;10000;-5</v>
      </c>
      <c r="G1149" s="1">
        <v>1</v>
      </c>
      <c r="H1149" s="21"/>
      <c r="I1149" s="11"/>
    </row>
    <row r="1150" spans="1:9">
      <c r="A1150" s="1" t="str">
        <f t="shared" si="53"/>
        <v>1333506</v>
      </c>
      <c r="B1150" s="1" t="str">
        <f>CONCATENATE(_xlfn.XLOOKUP(D1150-300,[1]怪物设计!$D$77:$D$136,[1]怪物设计!$U$77:$U$136),"-",E1150)</f>
        <v>秃鹫3-506</v>
      </c>
      <c r="D1150" s="1">
        <v>1333</v>
      </c>
      <c r="E1150" s="1">
        <v>506</v>
      </c>
      <c r="F1150" s="17" t="str">
        <f t="shared" si="54"/>
        <v>-368;-163;8000;0</v>
      </c>
      <c r="G1150" s="1">
        <v>1</v>
      </c>
      <c r="H1150" s="21"/>
      <c r="I1150" s="11"/>
    </row>
    <row r="1151" spans="1:9">
      <c r="A1151" s="1" t="str">
        <f t="shared" si="53"/>
        <v>1333507</v>
      </c>
      <c r="B1151" s="1" t="str">
        <f>CONCATENATE(_xlfn.XLOOKUP(D1151-300,[1]怪物设计!$D$77:$D$136,[1]怪物设计!$U$77:$U$136),"-",E1151)</f>
        <v>秃鹫3-507</v>
      </c>
      <c r="D1151" s="1">
        <v>1333</v>
      </c>
      <c r="E1151" s="1">
        <v>507</v>
      </c>
      <c r="F1151" s="17" t="str">
        <f t="shared" si="54"/>
        <v>-468;-182;10000;5</v>
      </c>
      <c r="G1151" s="1">
        <v>1</v>
      </c>
      <c r="H1151" s="21"/>
      <c r="I1151" s="11"/>
    </row>
    <row r="1152" spans="1:9">
      <c r="A1152" s="1" t="str">
        <f t="shared" si="53"/>
        <v>1313101</v>
      </c>
      <c r="B1152" s="1" t="str">
        <f>CONCATENATE(_xlfn.XLOOKUP(D1152-300,[1]怪物设计!$D$77:$D$136,[1]怪物设计!$U$77:$U$136),"-",E1152)</f>
        <v>鳄鱼1-101</v>
      </c>
      <c r="D1152" s="1">
        <v>1313</v>
      </c>
      <c r="E1152" s="1">
        <v>101</v>
      </c>
      <c r="F1152" s="17" t="str">
        <f t="shared" si="54"/>
        <v>-773;-158;11000;0</v>
      </c>
      <c r="G1152" s="1">
        <v>1</v>
      </c>
      <c r="H1152" s="21"/>
      <c r="I1152" s="11"/>
    </row>
    <row r="1153" spans="1:9">
      <c r="A1153" s="1" t="str">
        <f t="shared" si="53"/>
        <v>1313102</v>
      </c>
      <c r="B1153" s="1" t="str">
        <f>CONCATENATE(_xlfn.XLOOKUP(D1153-300,[1]怪物设计!$D$77:$D$136,[1]怪物设计!$U$77:$U$136),"-",E1153)</f>
        <v>鳄鱼1-102</v>
      </c>
      <c r="D1153" s="1">
        <v>1313</v>
      </c>
      <c r="E1153" s="1">
        <v>102</v>
      </c>
      <c r="F1153" s="17" t="str">
        <f t="shared" si="54"/>
        <v>-636;-173;11000;-10</v>
      </c>
      <c r="G1153" s="1">
        <v>1</v>
      </c>
      <c r="H1153" s="21"/>
      <c r="I1153" s="11"/>
    </row>
    <row r="1154" spans="1:9">
      <c r="A1154" s="1" t="str">
        <f t="shared" si="53"/>
        <v>1313103</v>
      </c>
      <c r="B1154" s="1" t="str">
        <f>CONCATENATE(_xlfn.XLOOKUP(D1154-300,[1]怪物设计!$D$77:$D$136,[1]怪物设计!$U$77:$U$136),"-",E1154)</f>
        <v>鳄鱼1-103</v>
      </c>
      <c r="D1154" s="1">
        <v>1313</v>
      </c>
      <c r="E1154" s="1">
        <v>103</v>
      </c>
      <c r="F1154" s="17" t="str">
        <f t="shared" si="54"/>
        <v>-833;-260;10000;-10</v>
      </c>
      <c r="G1154" s="1">
        <v>1</v>
      </c>
      <c r="H1154" s="21"/>
      <c r="I1154" s="11"/>
    </row>
    <row r="1155" spans="1:9">
      <c r="A1155" s="1" t="str">
        <f t="shared" si="53"/>
        <v>1313104</v>
      </c>
      <c r="B1155" s="1" t="str">
        <f>CONCATENATE(_xlfn.XLOOKUP(D1155-300,[1]怪物设计!$D$77:$D$136,[1]怪物设计!$U$77:$U$136),"-",E1155)</f>
        <v>鳄鱼1-104</v>
      </c>
      <c r="D1155" s="1">
        <v>1313</v>
      </c>
      <c r="E1155" s="1">
        <v>104</v>
      </c>
      <c r="F1155" s="17" t="str">
        <f t="shared" si="54"/>
        <v>-777;-161;11000;0</v>
      </c>
      <c r="G1155" s="1">
        <v>1</v>
      </c>
      <c r="H1155" s="21"/>
      <c r="I1155" s="11"/>
    </row>
    <row r="1156" spans="1:9">
      <c r="A1156" s="1" t="str">
        <f t="shared" si="53"/>
        <v>1313105</v>
      </c>
      <c r="B1156" s="1" t="str">
        <f>CONCATENATE(_xlfn.XLOOKUP(D1156-300,[1]怪物设计!$D$77:$D$136,[1]怪物设计!$U$77:$U$136),"-",E1156)</f>
        <v>鳄鱼1-105</v>
      </c>
      <c r="D1156" s="1">
        <v>1313</v>
      </c>
      <c r="E1156" s="1">
        <v>105</v>
      </c>
      <c r="F1156" s="17" t="str">
        <f t="shared" si="54"/>
        <v>-678;-190;10000;0</v>
      </c>
      <c r="G1156" s="1">
        <v>1</v>
      </c>
      <c r="H1156" s="21"/>
      <c r="I1156" s="11"/>
    </row>
    <row r="1157" spans="1:9">
      <c r="A1157" s="1" t="str">
        <f t="shared" si="53"/>
        <v>1313106</v>
      </c>
      <c r="B1157" s="1" t="str">
        <f>CONCATENATE(_xlfn.XLOOKUP(D1157-300,[1]怪物设计!$D$77:$D$136,[1]怪物设计!$U$77:$U$136),"-",E1157)</f>
        <v>鳄鱼1-106</v>
      </c>
      <c r="D1157" s="1">
        <v>1313</v>
      </c>
      <c r="E1157" s="1">
        <v>106</v>
      </c>
      <c r="F1157" s="17" t="str">
        <f t="shared" si="54"/>
        <v>-811;-207;8000;0</v>
      </c>
      <c r="G1157" s="1">
        <v>1</v>
      </c>
      <c r="H1157" s="21"/>
      <c r="I1157" s="11"/>
    </row>
    <row r="1158" spans="1:9">
      <c r="A1158" s="1" t="str">
        <f t="shared" si="53"/>
        <v>1313201</v>
      </c>
      <c r="B1158" s="1" t="str">
        <f>CONCATENATE(_xlfn.XLOOKUP(D1158-300,[1]怪物设计!$D$77:$D$136,[1]怪物设计!$U$77:$U$136),"-",E1158)</f>
        <v>鳄鱼1-201</v>
      </c>
      <c r="D1158" s="1">
        <v>1313</v>
      </c>
      <c r="E1158" s="1">
        <v>201</v>
      </c>
      <c r="F1158" s="17" t="str">
        <f t="shared" si="54"/>
        <v>-609;-114;10000;-25</v>
      </c>
      <c r="G1158" s="1">
        <v>1</v>
      </c>
      <c r="H1158" s="21"/>
      <c r="I1158" s="11"/>
    </row>
    <row r="1159" spans="1:9">
      <c r="A1159" s="1" t="str">
        <f t="shared" si="53"/>
        <v>1313202</v>
      </c>
      <c r="B1159" s="1" t="str">
        <f>CONCATENATE(_xlfn.XLOOKUP(D1159-300,[1]怪物设计!$D$77:$D$136,[1]怪物设计!$U$77:$U$136),"-",E1159)</f>
        <v>鳄鱼1-202</v>
      </c>
      <c r="D1159" s="1">
        <v>1313</v>
      </c>
      <c r="E1159" s="1">
        <v>202</v>
      </c>
      <c r="F1159" s="17" t="str">
        <f t="shared" si="54"/>
        <v>-578;-179;10000;0</v>
      </c>
      <c r="G1159" s="1">
        <v>1</v>
      </c>
      <c r="H1159" s="21"/>
      <c r="I1159" s="11"/>
    </row>
    <row r="1160" spans="1:9">
      <c r="A1160" s="1" t="str">
        <f t="shared" si="53"/>
        <v>1313203</v>
      </c>
      <c r="B1160" s="1" t="str">
        <f>CONCATENATE(_xlfn.XLOOKUP(D1160-300,[1]怪物设计!$D$77:$D$136,[1]怪物设计!$U$77:$U$136),"-",E1160)</f>
        <v>鳄鱼1-203</v>
      </c>
      <c r="D1160" s="1">
        <v>1313</v>
      </c>
      <c r="E1160" s="1">
        <v>203</v>
      </c>
      <c r="F1160" s="17" t="str">
        <f t="shared" si="54"/>
        <v>-621;-209;10000;-10</v>
      </c>
      <c r="G1160" s="1">
        <v>1</v>
      </c>
      <c r="H1160" s="21"/>
      <c r="I1160" s="11"/>
    </row>
    <row r="1161" spans="1:9">
      <c r="A1161" s="1" t="str">
        <f t="shared" si="53"/>
        <v>1313204</v>
      </c>
      <c r="B1161" s="1" t="str">
        <f>CONCATENATE(_xlfn.XLOOKUP(D1161-300,[1]怪物设计!$D$77:$D$136,[1]怪物设计!$U$77:$U$136),"-",E1161)</f>
        <v>鳄鱼1-204</v>
      </c>
      <c r="D1161" s="1">
        <v>1313</v>
      </c>
      <c r="E1161" s="1">
        <v>204</v>
      </c>
      <c r="F1161" s="17" t="str">
        <f t="shared" si="54"/>
        <v>-608;-308;5000;0</v>
      </c>
      <c r="G1161" s="1">
        <v>1</v>
      </c>
      <c r="H1161" s="21"/>
      <c r="I1161" s="11"/>
    </row>
    <row r="1162" spans="1:9">
      <c r="A1162" s="1" t="str">
        <f t="shared" si="53"/>
        <v>1313205</v>
      </c>
      <c r="B1162" s="1" t="str">
        <f>CONCATENATE(_xlfn.XLOOKUP(D1162-300,[1]怪物设计!$D$77:$D$136,[1]怪物设计!$U$77:$U$136),"-",E1162)</f>
        <v>鳄鱼1-205</v>
      </c>
      <c r="D1162" s="1">
        <v>1313</v>
      </c>
      <c r="E1162" s="1">
        <v>205</v>
      </c>
      <c r="F1162" s="17" t="str">
        <f t="shared" si="54"/>
        <v>-612;-53;10000;-10</v>
      </c>
      <c r="G1162" s="1">
        <v>1</v>
      </c>
      <c r="H1162" s="21"/>
      <c r="I1162" s="11"/>
    </row>
    <row r="1163" spans="1:9">
      <c r="A1163" s="1" t="str">
        <f t="shared" si="53"/>
        <v>1313206</v>
      </c>
      <c r="B1163" s="1" t="str">
        <f>CONCATENATE(_xlfn.XLOOKUP(D1163-300,[1]怪物设计!$D$77:$D$136,[1]怪物设计!$U$77:$U$136),"-",E1163)</f>
        <v>鳄鱼1-206</v>
      </c>
      <c r="D1163" s="1">
        <v>1313</v>
      </c>
      <c r="E1163" s="1">
        <v>206</v>
      </c>
      <c r="F1163" s="17" t="str">
        <f t="shared" si="54"/>
        <v>-709;-239;7000;150</v>
      </c>
      <c r="G1163" s="1">
        <v>1</v>
      </c>
      <c r="H1163" s="21"/>
      <c r="I1163" s="11"/>
    </row>
    <row r="1164" spans="1:9">
      <c r="A1164" s="1" t="str">
        <f t="shared" si="53"/>
        <v>1313207</v>
      </c>
      <c r="B1164" s="1" t="str">
        <f>CONCATENATE(_xlfn.XLOOKUP(D1164-300,[1]怪物设计!$D$77:$D$136,[1]怪物设计!$U$77:$U$136),"-",E1164)</f>
        <v>鳄鱼1-207</v>
      </c>
      <c r="D1164" s="1">
        <v>1313</v>
      </c>
      <c r="E1164" s="1">
        <v>207</v>
      </c>
      <c r="F1164" s="17" t="str">
        <f t="shared" si="54"/>
        <v>-800;-206;10000;15</v>
      </c>
      <c r="G1164" s="1">
        <v>1</v>
      </c>
      <c r="H1164" s="21"/>
      <c r="I1164" s="11"/>
    </row>
    <row r="1165" spans="1:9">
      <c r="A1165" s="1" t="str">
        <f t="shared" si="53"/>
        <v>1313301</v>
      </c>
      <c r="B1165" s="1" t="str">
        <f>CONCATENATE(_xlfn.XLOOKUP(D1165-300,[1]怪物设计!$D$77:$D$136,[1]怪物设计!$U$77:$U$136),"-",E1165)</f>
        <v>鳄鱼1-301</v>
      </c>
      <c r="D1165" s="1">
        <v>1313</v>
      </c>
      <c r="E1165" s="1">
        <v>301</v>
      </c>
      <c r="F1165" s="17" t="str">
        <f t="shared" si="54"/>
        <v>-682;-36;10000;0</v>
      </c>
      <c r="G1165" s="1">
        <v>1</v>
      </c>
      <c r="H1165" s="21"/>
      <c r="I1165" s="11"/>
    </row>
    <row r="1166" spans="1:9">
      <c r="A1166" s="1" t="str">
        <f t="shared" si="53"/>
        <v>1313302</v>
      </c>
      <c r="B1166" s="1" t="str">
        <f>CONCATENATE(_xlfn.XLOOKUP(D1166-300,[1]怪物设计!$D$77:$D$136,[1]怪物设计!$U$77:$U$136),"-",E1166)</f>
        <v>鳄鱼1-302</v>
      </c>
      <c r="D1166" s="1">
        <v>1313</v>
      </c>
      <c r="E1166" s="1">
        <v>302</v>
      </c>
      <c r="F1166" s="17" t="str">
        <f t="shared" si="54"/>
        <v>-719;-120;9000;0</v>
      </c>
      <c r="G1166" s="1">
        <v>1</v>
      </c>
      <c r="H1166" s="21"/>
      <c r="I1166" s="11"/>
    </row>
    <row r="1167" spans="1:9">
      <c r="A1167" s="1" t="str">
        <f t="shared" si="53"/>
        <v>1313303</v>
      </c>
      <c r="B1167" s="1" t="str">
        <f>CONCATENATE(_xlfn.XLOOKUP(D1167-300,[1]怪物设计!$D$77:$D$136,[1]怪物设计!$U$77:$U$136),"-",E1167)</f>
        <v>鳄鱼1-303</v>
      </c>
      <c r="D1167" s="1">
        <v>1313</v>
      </c>
      <c r="E1167" s="1">
        <v>303</v>
      </c>
      <c r="F1167" s="17" t="str">
        <f t="shared" si="54"/>
        <v>-653;-139;10000;0</v>
      </c>
      <c r="G1167" s="1">
        <v>1</v>
      </c>
      <c r="H1167" s="21"/>
      <c r="I1167" s="11"/>
    </row>
    <row r="1168" spans="1:9">
      <c r="A1168" s="1" t="str">
        <f t="shared" si="53"/>
        <v>1313304</v>
      </c>
      <c r="B1168" s="1" t="str">
        <f>CONCATENATE(_xlfn.XLOOKUP(D1168-300,[1]怪物设计!$D$77:$D$136,[1]怪物设计!$U$77:$U$136),"-",E1168)</f>
        <v>鳄鱼1-304</v>
      </c>
      <c r="D1168" s="1">
        <v>1313</v>
      </c>
      <c r="E1168" s="1">
        <v>304</v>
      </c>
      <c r="F1168" s="17" t="str">
        <f t="shared" si="54"/>
        <v>-856;-168;10000;5</v>
      </c>
      <c r="G1168" s="1">
        <v>1</v>
      </c>
      <c r="H1168" s="21"/>
      <c r="I1168" s="11"/>
    </row>
    <row r="1169" spans="1:9">
      <c r="A1169" s="1" t="str">
        <f t="shared" si="53"/>
        <v>1313305</v>
      </c>
      <c r="B1169" s="1" t="str">
        <f>CONCATENATE(_xlfn.XLOOKUP(D1169-300,[1]怪物设计!$D$77:$D$136,[1]怪物设计!$U$77:$U$136),"-",E1169)</f>
        <v>鳄鱼1-305</v>
      </c>
      <c r="D1169" s="1">
        <v>1313</v>
      </c>
      <c r="E1169" s="1">
        <v>305</v>
      </c>
      <c r="F1169" s="17" t="str">
        <f t="shared" si="54"/>
        <v>-809;-310;9000;-25</v>
      </c>
      <c r="G1169" s="1">
        <v>1</v>
      </c>
      <c r="H1169" s="21"/>
      <c r="I1169" s="11"/>
    </row>
    <row r="1170" spans="1:9">
      <c r="A1170" s="1" t="str">
        <f t="shared" si="53"/>
        <v>1313401</v>
      </c>
      <c r="B1170" s="1" t="str">
        <f>CONCATENATE(_xlfn.XLOOKUP(D1170-300,[1]怪物设计!$D$77:$D$136,[1]怪物设计!$U$77:$U$136),"-",E1170)</f>
        <v>鳄鱼1-401</v>
      </c>
      <c r="D1170" s="1">
        <v>1313</v>
      </c>
      <c r="E1170" s="1">
        <v>401</v>
      </c>
      <c r="F1170" s="17" t="str">
        <f t="shared" si="54"/>
        <v>-680;-292;10000;0</v>
      </c>
      <c r="G1170" s="1">
        <v>1</v>
      </c>
      <c r="H1170" s="21"/>
      <c r="I1170" s="11"/>
    </row>
    <row r="1171" spans="1:9">
      <c r="A1171" s="1" t="str">
        <f t="shared" si="53"/>
        <v>1313402</v>
      </c>
      <c r="B1171" s="1" t="str">
        <f>CONCATENATE(_xlfn.XLOOKUP(D1171-300,[1]怪物设计!$D$77:$D$136,[1]怪物设计!$U$77:$U$136),"-",E1171)</f>
        <v>鳄鱼1-402</v>
      </c>
      <c r="D1171" s="1">
        <v>1313</v>
      </c>
      <c r="E1171" s="1">
        <v>402</v>
      </c>
      <c r="F1171" s="17" t="str">
        <f t="shared" si="54"/>
        <v>-686;-286;10000;0</v>
      </c>
      <c r="G1171" s="1">
        <v>1</v>
      </c>
      <c r="H1171" s="21"/>
      <c r="I1171" s="11"/>
    </row>
    <row r="1172" spans="1:9">
      <c r="A1172" s="1" t="str">
        <f t="shared" si="53"/>
        <v>1313403</v>
      </c>
      <c r="B1172" s="1" t="str">
        <f>CONCATENATE(_xlfn.XLOOKUP(D1172-300,[1]怪物设计!$D$77:$D$136,[1]怪物设计!$U$77:$U$136),"-",E1172)</f>
        <v>鳄鱼1-403</v>
      </c>
      <c r="D1172" s="1">
        <v>1313</v>
      </c>
      <c r="E1172" s="1">
        <v>403</v>
      </c>
      <c r="F1172" s="17" t="str">
        <f t="shared" si="54"/>
        <v>-696;-279;10000;0</v>
      </c>
      <c r="G1172" s="1">
        <v>1</v>
      </c>
      <c r="H1172" s="21"/>
      <c r="I1172" s="11"/>
    </row>
    <row r="1173" spans="1:9">
      <c r="A1173" s="1" t="str">
        <f t="shared" si="53"/>
        <v>1313404</v>
      </c>
      <c r="B1173" s="1" t="str">
        <f>CONCATENATE(_xlfn.XLOOKUP(D1173-300,[1]怪物设计!$D$77:$D$136,[1]怪物设计!$U$77:$U$136),"-",E1173)</f>
        <v>鳄鱼1-404</v>
      </c>
      <c r="D1173" s="1">
        <v>1313</v>
      </c>
      <c r="E1173" s="1">
        <v>404</v>
      </c>
      <c r="F1173" s="17" t="str">
        <f t="shared" si="54"/>
        <v>-906;-279;10000;0</v>
      </c>
      <c r="G1173" s="1">
        <v>1</v>
      </c>
      <c r="H1173" s="21"/>
      <c r="I1173" s="11"/>
    </row>
    <row r="1174" spans="1:9">
      <c r="A1174" s="1" t="str">
        <f t="shared" si="53"/>
        <v>1313405</v>
      </c>
      <c r="B1174" s="1" t="str">
        <f>CONCATENATE(_xlfn.XLOOKUP(D1174-300,[1]怪物设计!$D$77:$D$136,[1]怪物设计!$U$77:$U$136),"-",E1174)</f>
        <v>鳄鱼1-405</v>
      </c>
      <c r="D1174" s="1">
        <v>1313</v>
      </c>
      <c r="E1174" s="1">
        <v>405</v>
      </c>
      <c r="F1174" s="17" t="str">
        <f t="shared" si="54"/>
        <v>-713;-281;10000;0</v>
      </c>
      <c r="G1174" s="1">
        <v>1</v>
      </c>
      <c r="H1174" s="21"/>
      <c r="I1174" s="11"/>
    </row>
    <row r="1175" spans="1:9">
      <c r="A1175" s="1" t="str">
        <f t="shared" si="53"/>
        <v>1313406</v>
      </c>
      <c r="B1175" s="1" t="str">
        <f>CONCATENATE(_xlfn.XLOOKUP(D1175-300,[1]怪物设计!$D$77:$D$136,[1]怪物设计!$U$77:$U$136),"-",E1175)</f>
        <v>鳄鱼1-406</v>
      </c>
      <c r="D1175" s="1">
        <v>1313</v>
      </c>
      <c r="E1175" s="1">
        <v>406</v>
      </c>
      <c r="F1175" s="17" t="str">
        <f t="shared" si="54"/>
        <v>-770;-269;8000;30</v>
      </c>
      <c r="G1175" s="1">
        <v>1</v>
      </c>
      <c r="H1175" s="21"/>
      <c r="I1175" s="11"/>
    </row>
    <row r="1176" spans="1:9">
      <c r="A1176" s="1" t="str">
        <f t="shared" si="53"/>
        <v>1313407</v>
      </c>
      <c r="B1176" s="1" t="str">
        <f>CONCATENATE(_xlfn.XLOOKUP(D1176-300,[1]怪物设计!$D$77:$D$136,[1]怪物设计!$U$77:$U$136),"-",E1176)</f>
        <v>鳄鱼1-407</v>
      </c>
      <c r="D1176" s="1">
        <v>1313</v>
      </c>
      <c r="E1176" s="1">
        <v>407</v>
      </c>
      <c r="F1176" s="17" t="str">
        <f t="shared" si="54"/>
        <v>-674;-229;10000;-5</v>
      </c>
      <c r="G1176" s="1">
        <v>1</v>
      </c>
      <c r="H1176" s="21"/>
      <c r="I1176" s="11"/>
    </row>
    <row r="1177" spans="1:9">
      <c r="A1177" s="1" t="str">
        <f t="shared" si="53"/>
        <v>1313408</v>
      </c>
      <c r="B1177" s="1" t="str">
        <f>CONCATENATE(_xlfn.XLOOKUP(D1177-300,[1]怪物设计!$D$77:$D$136,[1]怪物设计!$U$77:$U$136),"-",E1177)</f>
        <v>鳄鱼1-408</v>
      </c>
      <c r="D1177" s="1">
        <v>1313</v>
      </c>
      <c r="E1177" s="1">
        <v>408</v>
      </c>
      <c r="F1177" s="17" t="str">
        <f t="shared" si="54"/>
        <v>-581;-352;11000;-15</v>
      </c>
      <c r="G1177" s="1">
        <v>1</v>
      </c>
      <c r="H1177" s="21"/>
      <c r="I1177" s="11"/>
    </row>
    <row r="1178" spans="1:9">
      <c r="A1178" s="1" t="str">
        <f t="shared" si="53"/>
        <v>1313409</v>
      </c>
      <c r="B1178" s="1" t="str">
        <f>CONCATENATE(_xlfn.XLOOKUP(D1178-300,[1]怪物设计!$D$77:$D$136,[1]怪物设计!$U$77:$U$136),"-",E1178)</f>
        <v>鳄鱼1-409</v>
      </c>
      <c r="D1178" s="1">
        <v>1313</v>
      </c>
      <c r="E1178" s="1">
        <v>409</v>
      </c>
      <c r="F1178" s="17" t="str">
        <f t="shared" si="54"/>
        <v>-785;-201;7500;-15</v>
      </c>
      <c r="G1178" s="1">
        <v>1</v>
      </c>
      <c r="H1178" s="21"/>
      <c r="I1178" s="11"/>
    </row>
    <row r="1179" spans="1:9">
      <c r="A1179" s="1" t="str">
        <f t="shared" si="53"/>
        <v>1313501</v>
      </c>
      <c r="B1179" s="1" t="str">
        <f>CONCATENATE(_xlfn.XLOOKUP(D1179-300,[1]怪物设计!$D$77:$D$136,[1]怪物设计!$U$77:$U$136),"-",E1179)</f>
        <v>鳄鱼1-501</v>
      </c>
      <c r="D1179" s="1">
        <v>1313</v>
      </c>
      <c r="E1179" s="1">
        <v>501</v>
      </c>
      <c r="F1179" s="17" t="str">
        <f t="shared" si="54"/>
        <v>-760;-84;11000;45</v>
      </c>
      <c r="G1179" s="1">
        <v>1</v>
      </c>
      <c r="H1179" s="21"/>
      <c r="I1179" s="11"/>
    </row>
    <row r="1180" spans="1:9">
      <c r="A1180" s="1" t="str">
        <f t="shared" si="53"/>
        <v>1313502</v>
      </c>
      <c r="B1180" s="1" t="str">
        <f>CONCATENATE(_xlfn.XLOOKUP(D1180-300,[1]怪物设计!$D$77:$D$136,[1]怪物设计!$U$77:$U$136),"-",E1180)</f>
        <v>鳄鱼1-502</v>
      </c>
      <c r="D1180" s="1">
        <v>1313</v>
      </c>
      <c r="E1180" s="1">
        <v>502</v>
      </c>
      <c r="F1180" s="17" t="str">
        <f t="shared" si="54"/>
        <v>-780;-201;8500;0</v>
      </c>
      <c r="G1180" s="1">
        <v>1</v>
      </c>
      <c r="H1180" s="21"/>
      <c r="I1180" s="11"/>
    </row>
    <row r="1181" spans="1:9">
      <c r="A1181" s="1" t="str">
        <f t="shared" si="53"/>
        <v>1313503</v>
      </c>
      <c r="B1181" s="1" t="str">
        <f>CONCATENATE(_xlfn.XLOOKUP(D1181-300,[1]怪物设计!$D$77:$D$136,[1]怪物设计!$U$77:$U$136),"-",E1181)</f>
        <v>鳄鱼1-503</v>
      </c>
      <c r="D1181" s="1">
        <v>1313</v>
      </c>
      <c r="E1181" s="1">
        <v>503</v>
      </c>
      <c r="F1181" s="17" t="str">
        <f t="shared" si="54"/>
        <v>-852;-252;10000;-15</v>
      </c>
      <c r="G1181" s="1">
        <v>1</v>
      </c>
      <c r="H1181" s="21"/>
      <c r="I1181" s="11"/>
    </row>
    <row r="1182" spans="1:9">
      <c r="A1182" s="1" t="str">
        <f t="shared" si="53"/>
        <v>1313504</v>
      </c>
      <c r="B1182" s="1" t="str">
        <f>CONCATENATE(_xlfn.XLOOKUP(D1182-300,[1]怪物设计!$D$77:$D$136,[1]怪物设计!$U$77:$U$136),"-",E1182)</f>
        <v>鳄鱼1-504</v>
      </c>
      <c r="D1182" s="1">
        <v>1313</v>
      </c>
      <c r="E1182" s="1">
        <v>504</v>
      </c>
      <c r="F1182" s="17" t="str">
        <f t="shared" si="54"/>
        <v>-744;-296;9000;-10</v>
      </c>
      <c r="G1182" s="1">
        <v>1</v>
      </c>
      <c r="H1182" s="21"/>
      <c r="I1182" s="11"/>
    </row>
    <row r="1183" spans="1:9">
      <c r="A1183" s="1" t="str">
        <f t="shared" si="53"/>
        <v>1313505</v>
      </c>
      <c r="B1183" s="1" t="str">
        <f>CONCATENATE(_xlfn.XLOOKUP(D1183-300,[1]怪物设计!$D$77:$D$136,[1]怪物设计!$U$77:$U$136),"-",E1183)</f>
        <v>鳄鱼1-505</v>
      </c>
      <c r="D1183" s="1">
        <v>1313</v>
      </c>
      <c r="E1183" s="1">
        <v>505</v>
      </c>
      <c r="F1183" s="17" t="str">
        <f t="shared" si="54"/>
        <v>-851;-300;10000;-5</v>
      </c>
      <c r="G1183" s="1">
        <v>1</v>
      </c>
      <c r="H1183" s="21"/>
      <c r="I1183" s="11"/>
    </row>
    <row r="1184" spans="1:9">
      <c r="A1184" s="1" t="str">
        <f t="shared" si="53"/>
        <v>1313506</v>
      </c>
      <c r="B1184" s="1" t="str">
        <f>CONCATENATE(_xlfn.XLOOKUP(D1184-300,[1]怪物设计!$D$77:$D$136,[1]怪物设计!$U$77:$U$136),"-",E1184)</f>
        <v>鳄鱼1-506</v>
      </c>
      <c r="D1184" s="1">
        <v>1313</v>
      </c>
      <c r="E1184" s="1">
        <v>506</v>
      </c>
      <c r="F1184" s="17" t="str">
        <f t="shared" si="54"/>
        <v>-585;-246;8000;0</v>
      </c>
      <c r="G1184" s="1">
        <v>1</v>
      </c>
      <c r="H1184" s="21"/>
      <c r="I1184" s="11"/>
    </row>
    <row r="1185" spans="1:9">
      <c r="A1185" s="1" t="str">
        <f t="shared" si="53"/>
        <v>1313507</v>
      </c>
      <c r="B1185" s="1" t="str">
        <f>CONCATENATE(_xlfn.XLOOKUP(D1185-300,[1]怪物设计!$D$77:$D$136,[1]怪物设计!$U$77:$U$136),"-",E1185)</f>
        <v>鳄鱼1-507</v>
      </c>
      <c r="D1185" s="1">
        <v>1313</v>
      </c>
      <c r="E1185" s="1">
        <v>507</v>
      </c>
      <c r="F1185" s="17" t="str">
        <f t="shared" si="54"/>
        <v>-685;-265;10000;5</v>
      </c>
      <c r="G1185" s="1">
        <v>1</v>
      </c>
      <c r="H1185" s="21"/>
      <c r="I1185" s="11"/>
    </row>
    <row r="1186" spans="1:9">
      <c r="A1186" s="1" t="str">
        <f t="shared" si="53"/>
        <v>1321101</v>
      </c>
      <c r="B1186" s="1" t="str">
        <f>CONCATENATE(_xlfn.XLOOKUP(D1186-300,[1]怪物设计!$D$77:$D$136,[1]怪物设计!$U$77:$U$136),"-",E1186)</f>
        <v>鳄鱼2-101</v>
      </c>
      <c r="D1186" s="1">
        <v>1321</v>
      </c>
      <c r="E1186" s="1">
        <v>101</v>
      </c>
      <c r="F1186" s="17" t="str">
        <f t="shared" si="54"/>
        <v>-773;-158;11000;0</v>
      </c>
      <c r="G1186" s="1">
        <v>1</v>
      </c>
      <c r="H1186" s="21"/>
      <c r="I1186" s="11"/>
    </row>
    <row r="1187" spans="1:9">
      <c r="A1187" s="1" t="str">
        <f t="shared" ref="A1187:A1250" si="55">CONCATENATE(D1187,E1187)</f>
        <v>1321102</v>
      </c>
      <c r="B1187" s="1" t="str">
        <f>CONCATENATE(_xlfn.XLOOKUP(D1187-300,[1]怪物设计!$D$77:$D$136,[1]怪物设计!$U$77:$U$136),"-",E1187)</f>
        <v>鳄鱼2-102</v>
      </c>
      <c r="D1187" s="1">
        <v>1321</v>
      </c>
      <c r="E1187" s="1">
        <v>102</v>
      </c>
      <c r="F1187" s="17" t="str">
        <f t="shared" si="54"/>
        <v>-636;-173;11000;-10</v>
      </c>
      <c r="G1187" s="1">
        <v>1</v>
      </c>
      <c r="H1187" s="21"/>
      <c r="I1187" s="11"/>
    </row>
    <row r="1188" spans="1:9">
      <c r="A1188" s="1" t="str">
        <f t="shared" si="55"/>
        <v>1321103</v>
      </c>
      <c r="B1188" s="1" t="str">
        <f>CONCATENATE(_xlfn.XLOOKUP(D1188-300,[1]怪物设计!$D$77:$D$136,[1]怪物设计!$U$77:$U$136),"-",E1188)</f>
        <v>鳄鱼2-103</v>
      </c>
      <c r="D1188" s="1">
        <v>1321</v>
      </c>
      <c r="E1188" s="1">
        <v>103</v>
      </c>
      <c r="F1188" s="17" t="str">
        <f t="shared" si="54"/>
        <v>-833;-260;10000;-10</v>
      </c>
      <c r="G1188" s="1">
        <v>1</v>
      </c>
      <c r="H1188" s="21"/>
      <c r="I1188" s="11"/>
    </row>
    <row r="1189" spans="1:9">
      <c r="A1189" s="1" t="str">
        <f t="shared" si="55"/>
        <v>1321104</v>
      </c>
      <c r="B1189" s="1" t="str">
        <f>CONCATENATE(_xlfn.XLOOKUP(D1189-300,[1]怪物设计!$D$77:$D$136,[1]怪物设计!$U$77:$U$136),"-",E1189)</f>
        <v>鳄鱼2-104</v>
      </c>
      <c r="D1189" s="1">
        <v>1321</v>
      </c>
      <c r="E1189" s="1">
        <v>104</v>
      </c>
      <c r="F1189" s="17" t="str">
        <f t="shared" si="54"/>
        <v>-777;-161;11000;0</v>
      </c>
      <c r="G1189" s="1">
        <v>1</v>
      </c>
      <c r="H1189" s="21"/>
      <c r="I1189" s="11"/>
    </row>
    <row r="1190" spans="1:9">
      <c r="A1190" s="1" t="str">
        <f t="shared" si="55"/>
        <v>1321105</v>
      </c>
      <c r="B1190" s="1" t="str">
        <f>CONCATENATE(_xlfn.XLOOKUP(D1190-300,[1]怪物设计!$D$77:$D$136,[1]怪物设计!$U$77:$U$136),"-",E1190)</f>
        <v>鳄鱼2-105</v>
      </c>
      <c r="D1190" s="1">
        <v>1321</v>
      </c>
      <c r="E1190" s="1">
        <v>105</v>
      </c>
      <c r="F1190" s="17" t="str">
        <f t="shared" si="54"/>
        <v>-678;-190;10000;0</v>
      </c>
      <c r="G1190" s="1">
        <v>1</v>
      </c>
      <c r="H1190" s="21"/>
      <c r="I1190" s="11"/>
    </row>
    <row r="1191" spans="1:9">
      <c r="A1191" s="1" t="str">
        <f t="shared" si="55"/>
        <v>1321106</v>
      </c>
      <c r="B1191" s="1" t="str">
        <f>CONCATENATE(_xlfn.XLOOKUP(D1191-300,[1]怪物设计!$D$77:$D$136,[1]怪物设计!$U$77:$U$136),"-",E1191)</f>
        <v>鳄鱼2-106</v>
      </c>
      <c r="D1191" s="1">
        <v>1321</v>
      </c>
      <c r="E1191" s="1">
        <v>106</v>
      </c>
      <c r="F1191" s="17" t="str">
        <f t="shared" si="54"/>
        <v>-811;-207;8000;0</v>
      </c>
      <c r="G1191" s="1">
        <v>1</v>
      </c>
      <c r="H1191" s="21"/>
      <c r="I1191" s="11"/>
    </row>
    <row r="1192" spans="1:9">
      <c r="A1192" s="1" t="str">
        <f t="shared" si="55"/>
        <v>1321201</v>
      </c>
      <c r="B1192" s="1" t="str">
        <f>CONCATENATE(_xlfn.XLOOKUP(D1192-300,[1]怪物设计!$D$77:$D$136,[1]怪物设计!$U$77:$U$136),"-",E1192)</f>
        <v>鳄鱼2-201</v>
      </c>
      <c r="D1192" s="1">
        <v>1321</v>
      </c>
      <c r="E1192" s="1">
        <v>201</v>
      </c>
      <c r="F1192" s="17" t="str">
        <f t="shared" si="54"/>
        <v>-609;-114;10000;-25</v>
      </c>
      <c r="G1192" s="1">
        <v>1</v>
      </c>
      <c r="H1192" s="21"/>
      <c r="I1192" s="11"/>
    </row>
    <row r="1193" spans="1:9">
      <c r="A1193" s="1" t="str">
        <f t="shared" si="55"/>
        <v>1321202</v>
      </c>
      <c r="B1193" s="1" t="str">
        <f>CONCATENATE(_xlfn.XLOOKUP(D1193-300,[1]怪物设计!$D$77:$D$136,[1]怪物设计!$U$77:$U$136),"-",E1193)</f>
        <v>鳄鱼2-202</v>
      </c>
      <c r="D1193" s="1">
        <v>1321</v>
      </c>
      <c r="E1193" s="1">
        <v>202</v>
      </c>
      <c r="F1193" s="17" t="str">
        <f t="shared" si="54"/>
        <v>-578;-179;10000;0</v>
      </c>
      <c r="G1193" s="1">
        <v>1</v>
      </c>
      <c r="H1193" s="21"/>
      <c r="I1193" s="11"/>
    </row>
    <row r="1194" spans="1:9">
      <c r="A1194" s="1" t="str">
        <f t="shared" si="55"/>
        <v>1321203</v>
      </c>
      <c r="B1194" s="1" t="str">
        <f>CONCATENATE(_xlfn.XLOOKUP(D1194-300,[1]怪物设计!$D$77:$D$136,[1]怪物设计!$U$77:$U$136),"-",E1194)</f>
        <v>鳄鱼2-203</v>
      </c>
      <c r="D1194" s="1">
        <v>1321</v>
      </c>
      <c r="E1194" s="1">
        <v>203</v>
      </c>
      <c r="F1194" s="17" t="str">
        <f t="shared" si="54"/>
        <v>-621;-209;10000;-10</v>
      </c>
      <c r="G1194" s="1">
        <v>1</v>
      </c>
      <c r="H1194" s="21"/>
      <c r="I1194" s="11"/>
    </row>
    <row r="1195" spans="1:9">
      <c r="A1195" s="1" t="str">
        <f t="shared" si="55"/>
        <v>1321204</v>
      </c>
      <c r="B1195" s="1" t="str">
        <f>CONCATENATE(_xlfn.XLOOKUP(D1195-300,[1]怪物设计!$D$77:$D$136,[1]怪物设计!$U$77:$U$136),"-",E1195)</f>
        <v>鳄鱼2-204</v>
      </c>
      <c r="D1195" s="1">
        <v>1321</v>
      </c>
      <c r="E1195" s="1">
        <v>204</v>
      </c>
      <c r="F1195" s="17" t="str">
        <f t="shared" si="54"/>
        <v>-608;-308;5000;0</v>
      </c>
      <c r="G1195" s="1">
        <v>1</v>
      </c>
      <c r="H1195" s="21"/>
      <c r="I1195" s="11"/>
    </row>
    <row r="1196" spans="1:9">
      <c r="A1196" s="1" t="str">
        <f t="shared" si="55"/>
        <v>1321205</v>
      </c>
      <c r="B1196" s="1" t="str">
        <f>CONCATENATE(_xlfn.XLOOKUP(D1196-300,[1]怪物设计!$D$77:$D$136,[1]怪物设计!$U$77:$U$136),"-",E1196)</f>
        <v>鳄鱼2-205</v>
      </c>
      <c r="D1196" s="1">
        <v>1321</v>
      </c>
      <c r="E1196" s="1">
        <v>205</v>
      </c>
      <c r="F1196" s="17" t="str">
        <f t="shared" si="54"/>
        <v>-612;-53;10000;-10</v>
      </c>
      <c r="G1196" s="1">
        <v>1</v>
      </c>
      <c r="H1196" s="21"/>
      <c r="I1196" s="11"/>
    </row>
    <row r="1197" spans="1:9">
      <c r="A1197" s="1" t="str">
        <f t="shared" si="55"/>
        <v>1321206</v>
      </c>
      <c r="B1197" s="1" t="str">
        <f>CONCATENATE(_xlfn.XLOOKUP(D1197-300,[1]怪物设计!$D$77:$D$136,[1]怪物设计!$U$77:$U$136),"-",E1197)</f>
        <v>鳄鱼2-206</v>
      </c>
      <c r="D1197" s="1">
        <v>1321</v>
      </c>
      <c r="E1197" s="1">
        <v>206</v>
      </c>
      <c r="F1197" s="17" t="str">
        <f t="shared" si="54"/>
        <v>-709;-239;7000;150</v>
      </c>
      <c r="G1197" s="1">
        <v>1</v>
      </c>
      <c r="H1197" s="21"/>
      <c r="I1197" s="11"/>
    </row>
    <row r="1198" spans="1:9">
      <c r="A1198" s="1" t="str">
        <f t="shared" si="55"/>
        <v>1321207</v>
      </c>
      <c r="B1198" s="1" t="str">
        <f>CONCATENATE(_xlfn.XLOOKUP(D1198-300,[1]怪物设计!$D$77:$D$136,[1]怪物设计!$U$77:$U$136),"-",E1198)</f>
        <v>鳄鱼2-207</v>
      </c>
      <c r="D1198" s="1">
        <v>1321</v>
      </c>
      <c r="E1198" s="1">
        <v>207</v>
      </c>
      <c r="F1198" s="17" t="str">
        <f t="shared" si="54"/>
        <v>-800;-206;10000;15</v>
      </c>
      <c r="G1198" s="1">
        <v>1</v>
      </c>
      <c r="H1198" s="21"/>
      <c r="I1198" s="11"/>
    </row>
    <row r="1199" spans="1:9">
      <c r="A1199" s="1" t="str">
        <f t="shared" si="55"/>
        <v>1321301</v>
      </c>
      <c r="B1199" s="1" t="str">
        <f>CONCATENATE(_xlfn.XLOOKUP(D1199-300,[1]怪物设计!$D$77:$D$136,[1]怪物设计!$U$77:$U$136),"-",E1199)</f>
        <v>鳄鱼2-301</v>
      </c>
      <c r="D1199" s="1">
        <v>1321</v>
      </c>
      <c r="E1199" s="1">
        <v>301</v>
      </c>
      <c r="F1199" s="17" t="str">
        <f t="shared" si="54"/>
        <v>-682;-36;10000;0</v>
      </c>
      <c r="G1199" s="1">
        <v>1</v>
      </c>
      <c r="H1199" s="21"/>
      <c r="I1199" s="11"/>
    </row>
    <row r="1200" spans="1:9">
      <c r="A1200" s="1" t="str">
        <f t="shared" si="55"/>
        <v>1321302</v>
      </c>
      <c r="B1200" s="1" t="str">
        <f>CONCATENATE(_xlfn.XLOOKUP(D1200-300,[1]怪物设计!$D$77:$D$136,[1]怪物设计!$U$77:$U$136),"-",E1200)</f>
        <v>鳄鱼2-302</v>
      </c>
      <c r="D1200" s="1">
        <v>1321</v>
      </c>
      <c r="E1200" s="1">
        <v>302</v>
      </c>
      <c r="F1200" s="17" t="str">
        <f t="shared" si="54"/>
        <v>-719;-120;9000;0</v>
      </c>
      <c r="G1200" s="1">
        <v>1</v>
      </c>
      <c r="H1200" s="21"/>
      <c r="I1200" s="11"/>
    </row>
    <row r="1201" spans="1:9">
      <c r="A1201" s="1" t="str">
        <f t="shared" si="55"/>
        <v>1321303</v>
      </c>
      <c r="B1201" s="1" t="str">
        <f>CONCATENATE(_xlfn.XLOOKUP(D1201-300,[1]怪物设计!$D$77:$D$136,[1]怪物设计!$U$77:$U$136),"-",E1201)</f>
        <v>鳄鱼2-303</v>
      </c>
      <c r="D1201" s="1">
        <v>1321</v>
      </c>
      <c r="E1201" s="1">
        <v>303</v>
      </c>
      <c r="F1201" s="17" t="str">
        <f t="shared" si="54"/>
        <v>-653;-139;10000;0</v>
      </c>
      <c r="G1201" s="1">
        <v>1</v>
      </c>
      <c r="H1201" s="21"/>
      <c r="I1201" s="11"/>
    </row>
    <row r="1202" spans="1:9">
      <c r="A1202" s="1" t="str">
        <f t="shared" si="55"/>
        <v>1321304</v>
      </c>
      <c r="B1202" s="1" t="str">
        <f>CONCATENATE(_xlfn.XLOOKUP(D1202-300,[1]怪物设计!$D$77:$D$136,[1]怪物设计!$U$77:$U$136),"-",E1202)</f>
        <v>鳄鱼2-304</v>
      </c>
      <c r="D1202" s="1">
        <v>1321</v>
      </c>
      <c r="E1202" s="1">
        <v>304</v>
      </c>
      <c r="F1202" s="17" t="str">
        <f t="shared" si="54"/>
        <v>-856;-168;10000;5</v>
      </c>
      <c r="G1202" s="1">
        <v>1</v>
      </c>
      <c r="H1202" s="21"/>
      <c r="I1202" s="11"/>
    </row>
    <row r="1203" spans="1:9">
      <c r="A1203" s="1" t="str">
        <f t="shared" si="55"/>
        <v>1321305</v>
      </c>
      <c r="B1203" s="1" t="str">
        <f>CONCATENATE(_xlfn.XLOOKUP(D1203-300,[1]怪物设计!$D$77:$D$136,[1]怪物设计!$U$77:$U$136),"-",E1203)</f>
        <v>鳄鱼2-305</v>
      </c>
      <c r="D1203" s="1">
        <v>1321</v>
      </c>
      <c r="E1203" s="1">
        <v>305</v>
      </c>
      <c r="F1203" s="17" t="str">
        <f t="shared" si="54"/>
        <v>-809;-310;9000;-25</v>
      </c>
      <c r="G1203" s="1">
        <v>1</v>
      </c>
      <c r="H1203" s="21"/>
      <c r="I1203" s="11"/>
    </row>
    <row r="1204" spans="1:9">
      <c r="A1204" s="1" t="str">
        <f t="shared" si="55"/>
        <v>1321401</v>
      </c>
      <c r="B1204" s="1" t="str">
        <f>CONCATENATE(_xlfn.XLOOKUP(D1204-300,[1]怪物设计!$D$77:$D$136,[1]怪物设计!$U$77:$U$136),"-",E1204)</f>
        <v>鳄鱼2-401</v>
      </c>
      <c r="D1204" s="1">
        <v>1321</v>
      </c>
      <c r="E1204" s="1">
        <v>401</v>
      </c>
      <c r="F1204" s="17" t="str">
        <f t="shared" si="54"/>
        <v>-680;-292;10000;0</v>
      </c>
      <c r="G1204" s="1">
        <v>1</v>
      </c>
      <c r="H1204" s="21"/>
      <c r="I1204" s="11"/>
    </row>
    <row r="1205" spans="1:9">
      <c r="A1205" s="1" t="str">
        <f t="shared" si="55"/>
        <v>1321402</v>
      </c>
      <c r="B1205" s="1" t="str">
        <f>CONCATENATE(_xlfn.XLOOKUP(D1205-300,[1]怪物设计!$D$77:$D$136,[1]怪物设计!$U$77:$U$136),"-",E1205)</f>
        <v>鳄鱼2-402</v>
      </c>
      <c r="D1205" s="1">
        <v>1321</v>
      </c>
      <c r="E1205" s="1">
        <v>402</v>
      </c>
      <c r="F1205" s="17" t="str">
        <f t="shared" ref="F1205:F1268" si="56">_xlfn.XLOOKUP(B1205,$B$30:$B$947,$F$30:$F$947,"",0)</f>
        <v>-686;-286;10000;0</v>
      </c>
      <c r="G1205" s="1">
        <v>1</v>
      </c>
      <c r="H1205" s="21"/>
      <c r="I1205" s="11"/>
    </row>
    <row r="1206" spans="1:9">
      <c r="A1206" s="1" t="str">
        <f t="shared" si="55"/>
        <v>1321403</v>
      </c>
      <c r="B1206" s="1" t="str">
        <f>CONCATENATE(_xlfn.XLOOKUP(D1206-300,[1]怪物设计!$D$77:$D$136,[1]怪物设计!$U$77:$U$136),"-",E1206)</f>
        <v>鳄鱼2-403</v>
      </c>
      <c r="D1206" s="1">
        <v>1321</v>
      </c>
      <c r="E1206" s="1">
        <v>403</v>
      </c>
      <c r="F1206" s="17" t="str">
        <f t="shared" si="56"/>
        <v>-696;-279;10000;0</v>
      </c>
      <c r="G1206" s="1">
        <v>1</v>
      </c>
      <c r="H1206" s="21"/>
      <c r="I1206" s="11"/>
    </row>
    <row r="1207" spans="1:9">
      <c r="A1207" s="1" t="str">
        <f t="shared" si="55"/>
        <v>1321404</v>
      </c>
      <c r="B1207" s="1" t="str">
        <f>CONCATENATE(_xlfn.XLOOKUP(D1207-300,[1]怪物设计!$D$77:$D$136,[1]怪物设计!$U$77:$U$136),"-",E1207)</f>
        <v>鳄鱼2-404</v>
      </c>
      <c r="D1207" s="1">
        <v>1321</v>
      </c>
      <c r="E1207" s="1">
        <v>404</v>
      </c>
      <c r="F1207" s="17" t="str">
        <f t="shared" si="56"/>
        <v>-906;-279;10000;0</v>
      </c>
      <c r="G1207" s="1">
        <v>1</v>
      </c>
      <c r="H1207" s="21"/>
      <c r="I1207" s="11"/>
    </row>
    <row r="1208" spans="1:9">
      <c r="A1208" s="1" t="str">
        <f t="shared" si="55"/>
        <v>1321405</v>
      </c>
      <c r="B1208" s="1" t="str">
        <f>CONCATENATE(_xlfn.XLOOKUP(D1208-300,[1]怪物设计!$D$77:$D$136,[1]怪物设计!$U$77:$U$136),"-",E1208)</f>
        <v>鳄鱼2-405</v>
      </c>
      <c r="D1208" s="1">
        <v>1321</v>
      </c>
      <c r="E1208" s="1">
        <v>405</v>
      </c>
      <c r="F1208" s="17" t="str">
        <f t="shared" si="56"/>
        <v>-713;-281;10000;0</v>
      </c>
      <c r="G1208" s="1">
        <v>1</v>
      </c>
      <c r="H1208" s="21"/>
      <c r="I1208" s="11"/>
    </row>
    <row r="1209" spans="1:9">
      <c r="A1209" s="1" t="str">
        <f t="shared" si="55"/>
        <v>1321406</v>
      </c>
      <c r="B1209" s="1" t="str">
        <f>CONCATENATE(_xlfn.XLOOKUP(D1209-300,[1]怪物设计!$D$77:$D$136,[1]怪物设计!$U$77:$U$136),"-",E1209)</f>
        <v>鳄鱼2-406</v>
      </c>
      <c r="D1209" s="1">
        <v>1321</v>
      </c>
      <c r="E1209" s="1">
        <v>406</v>
      </c>
      <c r="F1209" s="17" t="str">
        <f t="shared" si="56"/>
        <v>-770;-269;8000;30</v>
      </c>
      <c r="G1209" s="1">
        <v>1</v>
      </c>
      <c r="H1209" s="21"/>
      <c r="I1209" s="11"/>
    </row>
    <row r="1210" spans="1:9">
      <c r="A1210" s="1" t="str">
        <f t="shared" si="55"/>
        <v>1321407</v>
      </c>
      <c r="B1210" s="1" t="str">
        <f>CONCATENATE(_xlfn.XLOOKUP(D1210-300,[1]怪物设计!$D$77:$D$136,[1]怪物设计!$U$77:$U$136),"-",E1210)</f>
        <v>鳄鱼2-407</v>
      </c>
      <c r="D1210" s="1">
        <v>1321</v>
      </c>
      <c r="E1210" s="1">
        <v>407</v>
      </c>
      <c r="F1210" s="17" t="str">
        <f t="shared" si="56"/>
        <v>-674;-229;10000;-5</v>
      </c>
      <c r="G1210" s="1">
        <v>1</v>
      </c>
      <c r="H1210" s="21"/>
      <c r="I1210" s="11"/>
    </row>
    <row r="1211" spans="1:9">
      <c r="A1211" s="1" t="str">
        <f t="shared" si="55"/>
        <v>1321408</v>
      </c>
      <c r="B1211" s="1" t="str">
        <f>CONCATENATE(_xlfn.XLOOKUP(D1211-300,[1]怪物设计!$D$77:$D$136,[1]怪物设计!$U$77:$U$136),"-",E1211)</f>
        <v>鳄鱼2-408</v>
      </c>
      <c r="D1211" s="1">
        <v>1321</v>
      </c>
      <c r="E1211" s="1">
        <v>408</v>
      </c>
      <c r="F1211" s="17" t="str">
        <f t="shared" si="56"/>
        <v>-581;-352;11000;-15</v>
      </c>
      <c r="G1211" s="1">
        <v>1</v>
      </c>
      <c r="H1211" s="21"/>
      <c r="I1211" s="11"/>
    </row>
    <row r="1212" spans="1:9">
      <c r="A1212" s="1" t="str">
        <f t="shared" si="55"/>
        <v>1321409</v>
      </c>
      <c r="B1212" s="1" t="str">
        <f>CONCATENATE(_xlfn.XLOOKUP(D1212-300,[1]怪物设计!$D$77:$D$136,[1]怪物设计!$U$77:$U$136),"-",E1212)</f>
        <v>鳄鱼2-409</v>
      </c>
      <c r="D1212" s="1">
        <v>1321</v>
      </c>
      <c r="E1212" s="1">
        <v>409</v>
      </c>
      <c r="F1212" s="17" t="str">
        <f t="shared" si="56"/>
        <v>-785;-201;7500;-15</v>
      </c>
      <c r="G1212" s="1">
        <v>1</v>
      </c>
      <c r="H1212" s="21"/>
      <c r="I1212" s="11"/>
    </row>
    <row r="1213" spans="1:9">
      <c r="A1213" s="1" t="str">
        <f t="shared" si="55"/>
        <v>1321501</v>
      </c>
      <c r="B1213" s="1" t="str">
        <f>CONCATENATE(_xlfn.XLOOKUP(D1213-300,[1]怪物设计!$D$77:$D$136,[1]怪物设计!$U$77:$U$136),"-",E1213)</f>
        <v>鳄鱼2-501</v>
      </c>
      <c r="D1213" s="1">
        <v>1321</v>
      </c>
      <c r="E1213" s="1">
        <v>501</v>
      </c>
      <c r="F1213" s="17" t="str">
        <f t="shared" si="56"/>
        <v>-760;-84;11000;45</v>
      </c>
      <c r="G1213" s="1">
        <v>1</v>
      </c>
      <c r="H1213" s="21"/>
      <c r="I1213" s="11"/>
    </row>
    <row r="1214" spans="1:9">
      <c r="A1214" s="1" t="str">
        <f t="shared" si="55"/>
        <v>1321502</v>
      </c>
      <c r="B1214" s="1" t="str">
        <f>CONCATENATE(_xlfn.XLOOKUP(D1214-300,[1]怪物设计!$D$77:$D$136,[1]怪物设计!$U$77:$U$136),"-",E1214)</f>
        <v>鳄鱼2-502</v>
      </c>
      <c r="D1214" s="1">
        <v>1321</v>
      </c>
      <c r="E1214" s="1">
        <v>502</v>
      </c>
      <c r="F1214" s="17" t="str">
        <f t="shared" si="56"/>
        <v>-780;-201;8500;0</v>
      </c>
      <c r="G1214" s="1">
        <v>1</v>
      </c>
      <c r="H1214" s="21"/>
      <c r="I1214" s="11"/>
    </row>
    <row r="1215" spans="1:9">
      <c r="A1215" s="1" t="str">
        <f t="shared" si="55"/>
        <v>1321503</v>
      </c>
      <c r="B1215" s="1" t="str">
        <f>CONCATENATE(_xlfn.XLOOKUP(D1215-300,[1]怪物设计!$D$77:$D$136,[1]怪物设计!$U$77:$U$136),"-",E1215)</f>
        <v>鳄鱼2-503</v>
      </c>
      <c r="D1215" s="1">
        <v>1321</v>
      </c>
      <c r="E1215" s="1">
        <v>503</v>
      </c>
      <c r="F1215" s="17" t="str">
        <f t="shared" si="56"/>
        <v>-852;-252;10000;-15</v>
      </c>
      <c r="G1215" s="1">
        <v>1</v>
      </c>
      <c r="H1215" s="21"/>
      <c r="I1215" s="11"/>
    </row>
    <row r="1216" spans="1:9">
      <c r="A1216" s="1" t="str">
        <f t="shared" si="55"/>
        <v>1321504</v>
      </c>
      <c r="B1216" s="1" t="str">
        <f>CONCATENATE(_xlfn.XLOOKUP(D1216-300,[1]怪物设计!$D$77:$D$136,[1]怪物设计!$U$77:$U$136),"-",E1216)</f>
        <v>鳄鱼2-504</v>
      </c>
      <c r="D1216" s="1">
        <v>1321</v>
      </c>
      <c r="E1216" s="1">
        <v>504</v>
      </c>
      <c r="F1216" s="17" t="str">
        <f t="shared" si="56"/>
        <v>-744;-296;9000;-10</v>
      </c>
      <c r="G1216" s="1">
        <v>1</v>
      </c>
      <c r="H1216" s="21"/>
      <c r="I1216" s="11"/>
    </row>
    <row r="1217" spans="1:9">
      <c r="A1217" s="1" t="str">
        <f t="shared" si="55"/>
        <v>1321505</v>
      </c>
      <c r="B1217" s="1" t="str">
        <f>CONCATENATE(_xlfn.XLOOKUP(D1217-300,[1]怪物设计!$D$77:$D$136,[1]怪物设计!$U$77:$U$136),"-",E1217)</f>
        <v>鳄鱼2-505</v>
      </c>
      <c r="D1217" s="1">
        <v>1321</v>
      </c>
      <c r="E1217" s="1">
        <v>505</v>
      </c>
      <c r="F1217" s="17" t="str">
        <f t="shared" si="56"/>
        <v>-851;-300;10000;-5</v>
      </c>
      <c r="G1217" s="1">
        <v>1</v>
      </c>
      <c r="H1217" s="21"/>
      <c r="I1217" s="11"/>
    </row>
    <row r="1218" spans="1:9">
      <c r="A1218" s="1" t="str">
        <f t="shared" si="55"/>
        <v>1321506</v>
      </c>
      <c r="B1218" s="1" t="str">
        <f>CONCATENATE(_xlfn.XLOOKUP(D1218-300,[1]怪物设计!$D$77:$D$136,[1]怪物设计!$U$77:$U$136),"-",E1218)</f>
        <v>鳄鱼2-506</v>
      </c>
      <c r="D1218" s="1">
        <v>1321</v>
      </c>
      <c r="E1218" s="1">
        <v>506</v>
      </c>
      <c r="F1218" s="17" t="str">
        <f t="shared" si="56"/>
        <v>-585;-246;8000;0</v>
      </c>
      <c r="G1218" s="1">
        <v>1</v>
      </c>
      <c r="H1218" s="21"/>
      <c r="I1218" s="11"/>
    </row>
    <row r="1219" spans="1:9">
      <c r="A1219" s="1" t="str">
        <f t="shared" si="55"/>
        <v>1321507</v>
      </c>
      <c r="B1219" s="1" t="str">
        <f>CONCATENATE(_xlfn.XLOOKUP(D1219-300,[1]怪物设计!$D$77:$D$136,[1]怪物设计!$U$77:$U$136),"-",E1219)</f>
        <v>鳄鱼2-507</v>
      </c>
      <c r="D1219" s="1">
        <v>1321</v>
      </c>
      <c r="E1219" s="1">
        <v>507</v>
      </c>
      <c r="F1219" s="17" t="str">
        <f t="shared" si="56"/>
        <v>-685;-265;10000;5</v>
      </c>
      <c r="G1219" s="1">
        <v>1</v>
      </c>
      <c r="H1219" s="21"/>
      <c r="I1219" s="11"/>
    </row>
    <row r="1220" spans="1:9">
      <c r="A1220" s="1" t="str">
        <f t="shared" si="55"/>
        <v>1332101</v>
      </c>
      <c r="B1220" s="1" t="str">
        <f>CONCATENATE(_xlfn.XLOOKUP(D1220-300,[1]怪物设计!$D$77:$D$136,[1]怪物设计!$U$77:$U$136),"-",E1220)</f>
        <v>鳄鱼3-101</v>
      </c>
      <c r="D1220" s="1">
        <v>1332</v>
      </c>
      <c r="E1220" s="1">
        <v>101</v>
      </c>
      <c r="F1220" s="17" t="str">
        <f t="shared" si="56"/>
        <v>-773;-158;11000;0</v>
      </c>
      <c r="G1220" s="1">
        <v>1</v>
      </c>
      <c r="H1220" s="21"/>
      <c r="I1220" s="11"/>
    </row>
    <row r="1221" spans="1:9">
      <c r="A1221" s="1" t="str">
        <f t="shared" si="55"/>
        <v>1332102</v>
      </c>
      <c r="B1221" s="1" t="str">
        <f>CONCATENATE(_xlfn.XLOOKUP(D1221-300,[1]怪物设计!$D$77:$D$136,[1]怪物设计!$U$77:$U$136),"-",E1221)</f>
        <v>鳄鱼3-102</v>
      </c>
      <c r="D1221" s="1">
        <v>1332</v>
      </c>
      <c r="E1221" s="1">
        <v>102</v>
      </c>
      <c r="F1221" s="17" t="str">
        <f t="shared" si="56"/>
        <v>-636;-173;11000;-10</v>
      </c>
      <c r="G1221" s="1">
        <v>1</v>
      </c>
      <c r="H1221" s="21"/>
      <c r="I1221" s="11"/>
    </row>
    <row r="1222" spans="1:9">
      <c r="A1222" s="1" t="str">
        <f t="shared" si="55"/>
        <v>1332103</v>
      </c>
      <c r="B1222" s="1" t="str">
        <f>CONCATENATE(_xlfn.XLOOKUP(D1222-300,[1]怪物设计!$D$77:$D$136,[1]怪物设计!$U$77:$U$136),"-",E1222)</f>
        <v>鳄鱼3-103</v>
      </c>
      <c r="D1222" s="1">
        <v>1332</v>
      </c>
      <c r="E1222" s="1">
        <v>103</v>
      </c>
      <c r="F1222" s="17" t="str">
        <f t="shared" si="56"/>
        <v>-833;-260;10000;-10</v>
      </c>
      <c r="G1222" s="1">
        <v>1</v>
      </c>
      <c r="H1222" s="21"/>
      <c r="I1222" s="11"/>
    </row>
    <row r="1223" spans="1:9">
      <c r="A1223" s="1" t="str">
        <f t="shared" si="55"/>
        <v>1332104</v>
      </c>
      <c r="B1223" s="1" t="str">
        <f>CONCATENATE(_xlfn.XLOOKUP(D1223-300,[1]怪物设计!$D$77:$D$136,[1]怪物设计!$U$77:$U$136),"-",E1223)</f>
        <v>鳄鱼3-104</v>
      </c>
      <c r="D1223" s="1">
        <v>1332</v>
      </c>
      <c r="E1223" s="1">
        <v>104</v>
      </c>
      <c r="F1223" s="17" t="str">
        <f t="shared" si="56"/>
        <v>-777;-161;11000;0</v>
      </c>
      <c r="G1223" s="1">
        <v>1</v>
      </c>
      <c r="H1223" s="21"/>
      <c r="I1223" s="11"/>
    </row>
    <row r="1224" spans="1:9">
      <c r="A1224" s="1" t="str">
        <f t="shared" si="55"/>
        <v>1332105</v>
      </c>
      <c r="B1224" s="1" t="str">
        <f>CONCATENATE(_xlfn.XLOOKUP(D1224-300,[1]怪物设计!$D$77:$D$136,[1]怪物设计!$U$77:$U$136),"-",E1224)</f>
        <v>鳄鱼3-105</v>
      </c>
      <c r="D1224" s="1">
        <v>1332</v>
      </c>
      <c r="E1224" s="1">
        <v>105</v>
      </c>
      <c r="F1224" s="17" t="str">
        <f t="shared" si="56"/>
        <v>-678;-190;10000;0</v>
      </c>
      <c r="G1224" s="1">
        <v>1</v>
      </c>
      <c r="H1224" s="21"/>
      <c r="I1224" s="11"/>
    </row>
    <row r="1225" spans="1:9">
      <c r="A1225" s="1" t="str">
        <f t="shared" si="55"/>
        <v>1332106</v>
      </c>
      <c r="B1225" s="1" t="str">
        <f>CONCATENATE(_xlfn.XLOOKUP(D1225-300,[1]怪物设计!$D$77:$D$136,[1]怪物设计!$U$77:$U$136),"-",E1225)</f>
        <v>鳄鱼3-106</v>
      </c>
      <c r="D1225" s="1">
        <v>1332</v>
      </c>
      <c r="E1225" s="1">
        <v>106</v>
      </c>
      <c r="F1225" s="17" t="str">
        <f t="shared" si="56"/>
        <v>-811;-207;8000;0</v>
      </c>
      <c r="G1225" s="1">
        <v>1</v>
      </c>
      <c r="H1225" s="21"/>
      <c r="I1225" s="11"/>
    </row>
    <row r="1226" spans="1:9">
      <c r="A1226" s="1" t="str">
        <f t="shared" si="55"/>
        <v>1332201</v>
      </c>
      <c r="B1226" s="1" t="str">
        <f>CONCATENATE(_xlfn.XLOOKUP(D1226-300,[1]怪物设计!$D$77:$D$136,[1]怪物设计!$U$77:$U$136),"-",E1226)</f>
        <v>鳄鱼3-201</v>
      </c>
      <c r="D1226" s="1">
        <v>1332</v>
      </c>
      <c r="E1226" s="1">
        <v>201</v>
      </c>
      <c r="F1226" s="17" t="str">
        <f t="shared" si="56"/>
        <v>-609;-114;10000;-25</v>
      </c>
      <c r="G1226" s="1">
        <v>1</v>
      </c>
      <c r="H1226" s="21"/>
      <c r="I1226" s="11"/>
    </row>
    <row r="1227" spans="1:9">
      <c r="A1227" s="1" t="str">
        <f t="shared" si="55"/>
        <v>1332202</v>
      </c>
      <c r="B1227" s="1" t="str">
        <f>CONCATENATE(_xlfn.XLOOKUP(D1227-300,[1]怪物设计!$D$77:$D$136,[1]怪物设计!$U$77:$U$136),"-",E1227)</f>
        <v>鳄鱼3-202</v>
      </c>
      <c r="D1227" s="1">
        <v>1332</v>
      </c>
      <c r="E1227" s="1">
        <v>202</v>
      </c>
      <c r="F1227" s="17" t="str">
        <f t="shared" si="56"/>
        <v>-578;-179;10000;0</v>
      </c>
      <c r="G1227" s="1">
        <v>1</v>
      </c>
      <c r="H1227" s="21"/>
      <c r="I1227" s="11"/>
    </row>
    <row r="1228" spans="1:9">
      <c r="A1228" s="1" t="str">
        <f t="shared" si="55"/>
        <v>1332203</v>
      </c>
      <c r="B1228" s="1" t="str">
        <f>CONCATENATE(_xlfn.XLOOKUP(D1228-300,[1]怪物设计!$D$77:$D$136,[1]怪物设计!$U$77:$U$136),"-",E1228)</f>
        <v>鳄鱼3-203</v>
      </c>
      <c r="D1228" s="1">
        <v>1332</v>
      </c>
      <c r="E1228" s="1">
        <v>203</v>
      </c>
      <c r="F1228" s="17" t="str">
        <f t="shared" si="56"/>
        <v>-621;-209;10000;-10</v>
      </c>
      <c r="G1228" s="1">
        <v>1</v>
      </c>
      <c r="H1228" s="21"/>
      <c r="I1228" s="11"/>
    </row>
    <row r="1229" spans="1:9">
      <c r="A1229" s="1" t="str">
        <f t="shared" si="55"/>
        <v>1332204</v>
      </c>
      <c r="B1229" s="1" t="str">
        <f>CONCATENATE(_xlfn.XLOOKUP(D1229-300,[1]怪物设计!$D$77:$D$136,[1]怪物设计!$U$77:$U$136),"-",E1229)</f>
        <v>鳄鱼3-204</v>
      </c>
      <c r="D1229" s="1">
        <v>1332</v>
      </c>
      <c r="E1229" s="1">
        <v>204</v>
      </c>
      <c r="F1229" s="17" t="str">
        <f t="shared" si="56"/>
        <v>-608;-308;5000;0</v>
      </c>
      <c r="G1229" s="1">
        <v>1</v>
      </c>
      <c r="H1229" s="21"/>
      <c r="I1229" s="11"/>
    </row>
    <row r="1230" spans="1:9">
      <c r="A1230" s="1" t="str">
        <f t="shared" si="55"/>
        <v>1332205</v>
      </c>
      <c r="B1230" s="1" t="str">
        <f>CONCATENATE(_xlfn.XLOOKUP(D1230-300,[1]怪物设计!$D$77:$D$136,[1]怪物设计!$U$77:$U$136),"-",E1230)</f>
        <v>鳄鱼3-205</v>
      </c>
      <c r="D1230" s="1">
        <v>1332</v>
      </c>
      <c r="E1230" s="1">
        <v>205</v>
      </c>
      <c r="F1230" s="17" t="str">
        <f t="shared" si="56"/>
        <v>-612;-53;10000;-10</v>
      </c>
      <c r="G1230" s="1">
        <v>1</v>
      </c>
      <c r="H1230" s="21"/>
      <c r="I1230" s="11"/>
    </row>
    <row r="1231" spans="1:9">
      <c r="A1231" s="1" t="str">
        <f t="shared" si="55"/>
        <v>1332206</v>
      </c>
      <c r="B1231" s="1" t="str">
        <f>CONCATENATE(_xlfn.XLOOKUP(D1231-300,[1]怪物设计!$D$77:$D$136,[1]怪物设计!$U$77:$U$136),"-",E1231)</f>
        <v>鳄鱼3-206</v>
      </c>
      <c r="D1231" s="1">
        <v>1332</v>
      </c>
      <c r="E1231" s="1">
        <v>206</v>
      </c>
      <c r="F1231" s="17" t="str">
        <f t="shared" si="56"/>
        <v>-709;-239;7000;150</v>
      </c>
      <c r="G1231" s="1">
        <v>1</v>
      </c>
      <c r="H1231" s="21"/>
      <c r="I1231" s="11"/>
    </row>
    <row r="1232" spans="1:9">
      <c r="A1232" s="1" t="str">
        <f t="shared" si="55"/>
        <v>1332207</v>
      </c>
      <c r="B1232" s="1" t="str">
        <f>CONCATENATE(_xlfn.XLOOKUP(D1232-300,[1]怪物设计!$D$77:$D$136,[1]怪物设计!$U$77:$U$136),"-",E1232)</f>
        <v>鳄鱼3-207</v>
      </c>
      <c r="D1232" s="1">
        <v>1332</v>
      </c>
      <c r="E1232" s="1">
        <v>207</v>
      </c>
      <c r="F1232" s="17" t="str">
        <f t="shared" si="56"/>
        <v>-800;-206;10000;15</v>
      </c>
      <c r="G1232" s="1">
        <v>1</v>
      </c>
      <c r="H1232" s="21"/>
      <c r="I1232" s="11"/>
    </row>
    <row r="1233" spans="1:9">
      <c r="A1233" s="1" t="str">
        <f t="shared" si="55"/>
        <v>1332301</v>
      </c>
      <c r="B1233" s="1" t="str">
        <f>CONCATENATE(_xlfn.XLOOKUP(D1233-300,[1]怪物设计!$D$77:$D$136,[1]怪物设计!$U$77:$U$136),"-",E1233)</f>
        <v>鳄鱼3-301</v>
      </c>
      <c r="D1233" s="1">
        <v>1332</v>
      </c>
      <c r="E1233" s="1">
        <v>301</v>
      </c>
      <c r="F1233" s="17" t="str">
        <f t="shared" si="56"/>
        <v>-682;-36;10000;0</v>
      </c>
      <c r="G1233" s="1">
        <v>1</v>
      </c>
      <c r="H1233" s="21"/>
      <c r="I1233" s="11"/>
    </row>
    <row r="1234" spans="1:9">
      <c r="A1234" s="1" t="str">
        <f t="shared" si="55"/>
        <v>1332302</v>
      </c>
      <c r="B1234" s="1" t="str">
        <f>CONCATENATE(_xlfn.XLOOKUP(D1234-300,[1]怪物设计!$D$77:$D$136,[1]怪物设计!$U$77:$U$136),"-",E1234)</f>
        <v>鳄鱼3-302</v>
      </c>
      <c r="D1234" s="1">
        <v>1332</v>
      </c>
      <c r="E1234" s="1">
        <v>302</v>
      </c>
      <c r="F1234" s="17" t="str">
        <f t="shared" si="56"/>
        <v>-719;-120;9000;0</v>
      </c>
      <c r="G1234" s="1">
        <v>1</v>
      </c>
      <c r="H1234" s="21"/>
      <c r="I1234" s="11"/>
    </row>
    <row r="1235" spans="1:9">
      <c r="A1235" s="1" t="str">
        <f t="shared" si="55"/>
        <v>1332303</v>
      </c>
      <c r="B1235" s="1" t="str">
        <f>CONCATENATE(_xlfn.XLOOKUP(D1235-300,[1]怪物设计!$D$77:$D$136,[1]怪物设计!$U$77:$U$136),"-",E1235)</f>
        <v>鳄鱼3-303</v>
      </c>
      <c r="D1235" s="1">
        <v>1332</v>
      </c>
      <c r="E1235" s="1">
        <v>303</v>
      </c>
      <c r="F1235" s="17" t="str">
        <f t="shared" si="56"/>
        <v>-653;-139;10000;0</v>
      </c>
      <c r="G1235" s="1">
        <v>1</v>
      </c>
      <c r="H1235" s="21"/>
      <c r="I1235" s="11"/>
    </row>
    <row r="1236" spans="1:9">
      <c r="A1236" s="1" t="str">
        <f t="shared" si="55"/>
        <v>1332304</v>
      </c>
      <c r="B1236" s="1" t="str">
        <f>CONCATENATE(_xlfn.XLOOKUP(D1236-300,[1]怪物设计!$D$77:$D$136,[1]怪物设计!$U$77:$U$136),"-",E1236)</f>
        <v>鳄鱼3-304</v>
      </c>
      <c r="D1236" s="1">
        <v>1332</v>
      </c>
      <c r="E1236" s="1">
        <v>304</v>
      </c>
      <c r="F1236" s="17" t="str">
        <f t="shared" si="56"/>
        <v>-856;-168;10000;5</v>
      </c>
      <c r="G1236" s="1">
        <v>1</v>
      </c>
      <c r="H1236" s="21"/>
      <c r="I1236" s="11"/>
    </row>
    <row r="1237" spans="1:9">
      <c r="A1237" s="1" t="str">
        <f t="shared" si="55"/>
        <v>1332305</v>
      </c>
      <c r="B1237" s="1" t="str">
        <f>CONCATENATE(_xlfn.XLOOKUP(D1237-300,[1]怪物设计!$D$77:$D$136,[1]怪物设计!$U$77:$U$136),"-",E1237)</f>
        <v>鳄鱼3-305</v>
      </c>
      <c r="D1237" s="1">
        <v>1332</v>
      </c>
      <c r="E1237" s="1">
        <v>305</v>
      </c>
      <c r="F1237" s="17" t="str">
        <f t="shared" si="56"/>
        <v>-809;-310;9000;-25</v>
      </c>
      <c r="G1237" s="1">
        <v>1</v>
      </c>
      <c r="H1237" s="21"/>
      <c r="I1237" s="11"/>
    </row>
    <row r="1238" spans="1:9">
      <c r="A1238" s="1" t="str">
        <f t="shared" si="55"/>
        <v>1332401</v>
      </c>
      <c r="B1238" s="1" t="str">
        <f>CONCATENATE(_xlfn.XLOOKUP(D1238-300,[1]怪物设计!$D$77:$D$136,[1]怪物设计!$U$77:$U$136),"-",E1238)</f>
        <v>鳄鱼3-401</v>
      </c>
      <c r="D1238" s="1">
        <v>1332</v>
      </c>
      <c r="E1238" s="1">
        <v>401</v>
      </c>
      <c r="F1238" s="17" t="str">
        <f t="shared" si="56"/>
        <v>-680;-292;10000;0</v>
      </c>
      <c r="G1238" s="1">
        <v>1</v>
      </c>
      <c r="H1238" s="21"/>
      <c r="I1238" s="11"/>
    </row>
    <row r="1239" spans="1:9">
      <c r="A1239" s="1" t="str">
        <f t="shared" si="55"/>
        <v>1332402</v>
      </c>
      <c r="B1239" s="1" t="str">
        <f>CONCATENATE(_xlfn.XLOOKUP(D1239-300,[1]怪物设计!$D$77:$D$136,[1]怪物设计!$U$77:$U$136),"-",E1239)</f>
        <v>鳄鱼3-402</v>
      </c>
      <c r="D1239" s="1">
        <v>1332</v>
      </c>
      <c r="E1239" s="1">
        <v>402</v>
      </c>
      <c r="F1239" s="17" t="str">
        <f t="shared" si="56"/>
        <v>-686;-286;10000;0</v>
      </c>
      <c r="G1239" s="1">
        <v>1</v>
      </c>
      <c r="H1239" s="21"/>
      <c r="I1239" s="11"/>
    </row>
    <row r="1240" spans="1:9">
      <c r="A1240" s="1" t="str">
        <f t="shared" si="55"/>
        <v>1332403</v>
      </c>
      <c r="B1240" s="1" t="str">
        <f>CONCATENATE(_xlfn.XLOOKUP(D1240-300,[1]怪物设计!$D$77:$D$136,[1]怪物设计!$U$77:$U$136),"-",E1240)</f>
        <v>鳄鱼3-403</v>
      </c>
      <c r="D1240" s="1">
        <v>1332</v>
      </c>
      <c r="E1240" s="1">
        <v>403</v>
      </c>
      <c r="F1240" s="17" t="str">
        <f t="shared" si="56"/>
        <v>-696;-279;10000;0</v>
      </c>
      <c r="G1240" s="1">
        <v>1</v>
      </c>
      <c r="H1240" s="21"/>
      <c r="I1240" s="11"/>
    </row>
    <row r="1241" spans="1:9">
      <c r="A1241" s="1" t="str">
        <f t="shared" si="55"/>
        <v>1332404</v>
      </c>
      <c r="B1241" s="1" t="str">
        <f>CONCATENATE(_xlfn.XLOOKUP(D1241-300,[1]怪物设计!$D$77:$D$136,[1]怪物设计!$U$77:$U$136),"-",E1241)</f>
        <v>鳄鱼3-404</v>
      </c>
      <c r="D1241" s="1">
        <v>1332</v>
      </c>
      <c r="E1241" s="1">
        <v>404</v>
      </c>
      <c r="F1241" s="17" t="str">
        <f t="shared" si="56"/>
        <v>-906;-279;10000;0</v>
      </c>
      <c r="G1241" s="1">
        <v>1</v>
      </c>
      <c r="H1241" s="21"/>
      <c r="I1241" s="11"/>
    </row>
    <row r="1242" spans="1:9">
      <c r="A1242" s="1" t="str">
        <f t="shared" si="55"/>
        <v>1332405</v>
      </c>
      <c r="B1242" s="1" t="str">
        <f>CONCATENATE(_xlfn.XLOOKUP(D1242-300,[1]怪物设计!$D$77:$D$136,[1]怪物设计!$U$77:$U$136),"-",E1242)</f>
        <v>鳄鱼3-405</v>
      </c>
      <c r="D1242" s="1">
        <v>1332</v>
      </c>
      <c r="E1242" s="1">
        <v>405</v>
      </c>
      <c r="F1242" s="17" t="str">
        <f t="shared" si="56"/>
        <v>-713;-281;10000;0</v>
      </c>
      <c r="G1242" s="1">
        <v>1</v>
      </c>
      <c r="H1242" s="21"/>
      <c r="I1242" s="11"/>
    </row>
    <row r="1243" spans="1:9">
      <c r="A1243" s="1" t="str">
        <f t="shared" si="55"/>
        <v>1332406</v>
      </c>
      <c r="B1243" s="1" t="str">
        <f>CONCATENATE(_xlfn.XLOOKUP(D1243-300,[1]怪物设计!$D$77:$D$136,[1]怪物设计!$U$77:$U$136),"-",E1243)</f>
        <v>鳄鱼3-406</v>
      </c>
      <c r="D1243" s="1">
        <v>1332</v>
      </c>
      <c r="E1243" s="1">
        <v>406</v>
      </c>
      <c r="F1243" s="17" t="str">
        <f t="shared" si="56"/>
        <v>-770;-269;8000;30</v>
      </c>
      <c r="G1243" s="1">
        <v>1</v>
      </c>
      <c r="H1243" s="21"/>
      <c r="I1243" s="11"/>
    </row>
    <row r="1244" spans="1:9">
      <c r="A1244" s="1" t="str">
        <f t="shared" si="55"/>
        <v>1332407</v>
      </c>
      <c r="B1244" s="1" t="str">
        <f>CONCATENATE(_xlfn.XLOOKUP(D1244-300,[1]怪物设计!$D$77:$D$136,[1]怪物设计!$U$77:$U$136),"-",E1244)</f>
        <v>鳄鱼3-407</v>
      </c>
      <c r="D1244" s="1">
        <v>1332</v>
      </c>
      <c r="E1244" s="1">
        <v>407</v>
      </c>
      <c r="F1244" s="17" t="str">
        <f t="shared" si="56"/>
        <v>-674;-229;10000;-5</v>
      </c>
      <c r="G1244" s="1">
        <v>1</v>
      </c>
      <c r="H1244" s="21"/>
      <c r="I1244" s="11"/>
    </row>
    <row r="1245" spans="1:9">
      <c r="A1245" s="1" t="str">
        <f t="shared" si="55"/>
        <v>1332408</v>
      </c>
      <c r="B1245" s="1" t="str">
        <f>CONCATENATE(_xlfn.XLOOKUP(D1245-300,[1]怪物设计!$D$77:$D$136,[1]怪物设计!$U$77:$U$136),"-",E1245)</f>
        <v>鳄鱼3-408</v>
      </c>
      <c r="D1245" s="1">
        <v>1332</v>
      </c>
      <c r="E1245" s="1">
        <v>408</v>
      </c>
      <c r="F1245" s="17" t="str">
        <f t="shared" si="56"/>
        <v>-581;-352;11000;-15</v>
      </c>
      <c r="G1245" s="1">
        <v>1</v>
      </c>
      <c r="H1245" s="21"/>
      <c r="I1245" s="11"/>
    </row>
    <row r="1246" spans="1:9">
      <c r="A1246" s="1" t="str">
        <f t="shared" si="55"/>
        <v>1332409</v>
      </c>
      <c r="B1246" s="1" t="str">
        <f>CONCATENATE(_xlfn.XLOOKUP(D1246-300,[1]怪物设计!$D$77:$D$136,[1]怪物设计!$U$77:$U$136),"-",E1246)</f>
        <v>鳄鱼3-409</v>
      </c>
      <c r="D1246" s="1">
        <v>1332</v>
      </c>
      <c r="E1246" s="1">
        <v>409</v>
      </c>
      <c r="F1246" s="17" t="str">
        <f t="shared" si="56"/>
        <v>-785;-201;7500;-15</v>
      </c>
      <c r="G1246" s="1">
        <v>1</v>
      </c>
      <c r="H1246" s="21"/>
      <c r="I1246" s="11"/>
    </row>
    <row r="1247" spans="1:9">
      <c r="A1247" s="1" t="str">
        <f t="shared" si="55"/>
        <v>1332501</v>
      </c>
      <c r="B1247" s="1" t="str">
        <f>CONCATENATE(_xlfn.XLOOKUP(D1247-300,[1]怪物设计!$D$77:$D$136,[1]怪物设计!$U$77:$U$136),"-",E1247)</f>
        <v>鳄鱼3-501</v>
      </c>
      <c r="D1247" s="1">
        <v>1332</v>
      </c>
      <c r="E1247" s="1">
        <v>501</v>
      </c>
      <c r="F1247" s="17" t="str">
        <f t="shared" si="56"/>
        <v>-760;-84;11000;45</v>
      </c>
      <c r="G1247" s="1">
        <v>1</v>
      </c>
      <c r="H1247" s="21"/>
      <c r="I1247" s="11"/>
    </row>
    <row r="1248" spans="1:9">
      <c r="A1248" s="1" t="str">
        <f t="shared" si="55"/>
        <v>1332502</v>
      </c>
      <c r="B1248" s="1" t="str">
        <f>CONCATENATE(_xlfn.XLOOKUP(D1248-300,[1]怪物设计!$D$77:$D$136,[1]怪物设计!$U$77:$U$136),"-",E1248)</f>
        <v>鳄鱼3-502</v>
      </c>
      <c r="D1248" s="1">
        <v>1332</v>
      </c>
      <c r="E1248" s="1">
        <v>502</v>
      </c>
      <c r="F1248" s="17" t="str">
        <f t="shared" si="56"/>
        <v>-780;-201;8500;0</v>
      </c>
      <c r="G1248" s="1">
        <v>1</v>
      </c>
      <c r="H1248" s="21"/>
      <c r="I1248" s="11"/>
    </row>
    <row r="1249" spans="1:9">
      <c r="A1249" s="1" t="str">
        <f t="shared" si="55"/>
        <v>1332503</v>
      </c>
      <c r="B1249" s="1" t="str">
        <f>CONCATENATE(_xlfn.XLOOKUP(D1249-300,[1]怪物设计!$D$77:$D$136,[1]怪物设计!$U$77:$U$136),"-",E1249)</f>
        <v>鳄鱼3-503</v>
      </c>
      <c r="D1249" s="1">
        <v>1332</v>
      </c>
      <c r="E1249" s="1">
        <v>503</v>
      </c>
      <c r="F1249" s="17" t="str">
        <f t="shared" si="56"/>
        <v>-852;-252;10000;-15</v>
      </c>
      <c r="G1249" s="1">
        <v>1</v>
      </c>
      <c r="H1249" s="21"/>
      <c r="I1249" s="11"/>
    </row>
    <row r="1250" spans="1:9">
      <c r="A1250" s="1" t="str">
        <f t="shared" si="55"/>
        <v>1332504</v>
      </c>
      <c r="B1250" s="1" t="str">
        <f>CONCATENATE(_xlfn.XLOOKUP(D1250-300,[1]怪物设计!$D$77:$D$136,[1]怪物设计!$U$77:$U$136),"-",E1250)</f>
        <v>鳄鱼3-504</v>
      </c>
      <c r="D1250" s="1">
        <v>1332</v>
      </c>
      <c r="E1250" s="1">
        <v>504</v>
      </c>
      <c r="F1250" s="17" t="str">
        <f t="shared" si="56"/>
        <v>-744;-296;9000;-10</v>
      </c>
      <c r="G1250" s="1">
        <v>1</v>
      </c>
      <c r="H1250" s="21"/>
      <c r="I1250" s="11"/>
    </row>
    <row r="1251" spans="1:9">
      <c r="A1251" s="1" t="str">
        <f t="shared" ref="A1251:A1314" si="57">CONCATENATE(D1251,E1251)</f>
        <v>1332505</v>
      </c>
      <c r="B1251" s="1" t="str">
        <f>CONCATENATE(_xlfn.XLOOKUP(D1251-300,[1]怪物设计!$D$77:$D$136,[1]怪物设计!$U$77:$U$136),"-",E1251)</f>
        <v>鳄鱼3-505</v>
      </c>
      <c r="D1251" s="1">
        <v>1332</v>
      </c>
      <c r="E1251" s="1">
        <v>505</v>
      </c>
      <c r="F1251" s="17" t="str">
        <f t="shared" si="56"/>
        <v>-851;-300;10000;-5</v>
      </c>
      <c r="G1251" s="1">
        <v>1</v>
      </c>
      <c r="H1251" s="21"/>
      <c r="I1251" s="11"/>
    </row>
    <row r="1252" spans="1:9">
      <c r="A1252" s="1" t="str">
        <f t="shared" si="57"/>
        <v>1332506</v>
      </c>
      <c r="B1252" s="1" t="str">
        <f>CONCATENATE(_xlfn.XLOOKUP(D1252-300,[1]怪物设计!$D$77:$D$136,[1]怪物设计!$U$77:$U$136),"-",E1252)</f>
        <v>鳄鱼3-506</v>
      </c>
      <c r="D1252" s="1">
        <v>1332</v>
      </c>
      <c r="E1252" s="1">
        <v>506</v>
      </c>
      <c r="F1252" s="17" t="str">
        <f t="shared" si="56"/>
        <v>-585;-246;8000;0</v>
      </c>
      <c r="G1252" s="1">
        <v>1</v>
      </c>
      <c r="H1252" s="21"/>
      <c r="I1252" s="11"/>
    </row>
    <row r="1253" spans="1:9">
      <c r="A1253" s="1" t="str">
        <f t="shared" si="57"/>
        <v>1332507</v>
      </c>
      <c r="B1253" s="1" t="str">
        <f>CONCATENATE(_xlfn.XLOOKUP(D1253-300,[1]怪物设计!$D$77:$D$136,[1]怪物设计!$U$77:$U$136),"-",E1253)</f>
        <v>鳄鱼3-507</v>
      </c>
      <c r="D1253" s="1">
        <v>1332</v>
      </c>
      <c r="E1253" s="1">
        <v>507</v>
      </c>
      <c r="F1253" s="17" t="str">
        <f t="shared" si="56"/>
        <v>-685;-265;10000;5</v>
      </c>
      <c r="G1253" s="1">
        <v>1</v>
      </c>
      <c r="H1253" s="21"/>
      <c r="I1253" s="11"/>
    </row>
    <row r="1254" spans="1:9">
      <c r="A1254" s="1" t="str">
        <f t="shared" si="57"/>
        <v>2311101</v>
      </c>
      <c r="B1254" s="1" t="str">
        <f>CONCATENATE(_xlfn.XLOOKUP(D1254-300,[1]怪物设计!$D$77:$D$136,[1]怪物设计!$U$77:$U$136),"-",E1254)</f>
        <v>兔子1-101</v>
      </c>
      <c r="D1254" s="1">
        <v>2311</v>
      </c>
      <c r="E1254" s="1">
        <v>101</v>
      </c>
      <c r="F1254" s="17" t="str">
        <f t="shared" si="56"/>
        <v>-627;-73;11000;0</v>
      </c>
      <c r="G1254" s="1">
        <v>1</v>
      </c>
      <c r="H1254" s="21"/>
      <c r="I1254" s="11"/>
    </row>
    <row r="1255" spans="1:9">
      <c r="A1255" s="1" t="str">
        <f t="shared" si="57"/>
        <v>2311102</v>
      </c>
      <c r="B1255" s="1" t="str">
        <f>CONCATENATE(_xlfn.XLOOKUP(D1255-300,[1]怪物设计!$D$77:$D$136,[1]怪物设计!$U$77:$U$136),"-",E1255)</f>
        <v>兔子1-102</v>
      </c>
      <c r="D1255" s="1">
        <v>2311</v>
      </c>
      <c r="E1255" s="1">
        <v>102</v>
      </c>
      <c r="F1255" s="17" t="str">
        <f t="shared" si="56"/>
        <v>-490;-88;11000;-10</v>
      </c>
      <c r="G1255" s="1">
        <v>1</v>
      </c>
      <c r="H1255" s="21"/>
      <c r="I1255" s="11"/>
    </row>
    <row r="1256" spans="1:9">
      <c r="A1256" s="1" t="str">
        <f t="shared" si="57"/>
        <v>2311103</v>
      </c>
      <c r="B1256" s="1" t="str">
        <f>CONCATENATE(_xlfn.XLOOKUP(D1256-300,[1]怪物设计!$D$77:$D$136,[1]怪物设计!$U$77:$U$136),"-",E1256)</f>
        <v>兔子1-103</v>
      </c>
      <c r="D1256" s="1">
        <v>2311</v>
      </c>
      <c r="E1256" s="1">
        <v>103</v>
      </c>
      <c r="F1256" s="17" t="str">
        <f t="shared" si="56"/>
        <v>-687;-175;10000;-10</v>
      </c>
      <c r="G1256" s="1">
        <v>1</v>
      </c>
      <c r="H1256" s="21"/>
      <c r="I1256" s="11"/>
    </row>
    <row r="1257" spans="1:9">
      <c r="A1257" s="1" t="str">
        <f t="shared" si="57"/>
        <v>2311104</v>
      </c>
      <c r="B1257" s="1" t="str">
        <f>CONCATENATE(_xlfn.XLOOKUP(D1257-300,[1]怪物设计!$D$77:$D$136,[1]怪物设计!$U$77:$U$136),"-",E1257)</f>
        <v>兔子1-104</v>
      </c>
      <c r="D1257" s="1">
        <v>2311</v>
      </c>
      <c r="E1257" s="1">
        <v>104</v>
      </c>
      <c r="F1257" s="17" t="str">
        <f t="shared" si="56"/>
        <v>-631;-76;11000;0</v>
      </c>
      <c r="G1257" s="1">
        <v>1</v>
      </c>
      <c r="H1257" s="21"/>
      <c r="I1257" s="11"/>
    </row>
    <row r="1258" spans="1:9">
      <c r="A1258" s="1" t="str">
        <f t="shared" si="57"/>
        <v>2311105</v>
      </c>
      <c r="B1258" s="1" t="str">
        <f>CONCATENATE(_xlfn.XLOOKUP(D1258-300,[1]怪物设计!$D$77:$D$136,[1]怪物设计!$U$77:$U$136),"-",E1258)</f>
        <v>兔子1-105</v>
      </c>
      <c r="D1258" s="1">
        <v>2311</v>
      </c>
      <c r="E1258" s="1">
        <v>105</v>
      </c>
      <c r="F1258" s="17" t="str">
        <f t="shared" si="56"/>
        <v>-532;-105;10000;0</v>
      </c>
      <c r="G1258" s="1">
        <v>1</v>
      </c>
      <c r="H1258" s="21"/>
      <c r="I1258" s="11"/>
    </row>
    <row r="1259" spans="1:9">
      <c r="A1259" s="1" t="str">
        <f t="shared" si="57"/>
        <v>2311106</v>
      </c>
      <c r="B1259" s="1" t="str">
        <f>CONCATENATE(_xlfn.XLOOKUP(D1259-300,[1]怪物设计!$D$77:$D$136,[1]怪物设计!$U$77:$U$136),"-",E1259)</f>
        <v>兔子1-106</v>
      </c>
      <c r="D1259" s="1">
        <v>2311</v>
      </c>
      <c r="E1259" s="1">
        <v>106</v>
      </c>
      <c r="F1259" s="17" t="str">
        <f t="shared" si="56"/>
        <v>-665;-122;8000;0</v>
      </c>
      <c r="G1259" s="1">
        <v>1</v>
      </c>
      <c r="H1259" s="21"/>
      <c r="I1259" s="11"/>
    </row>
    <row r="1260" spans="1:9">
      <c r="A1260" s="1" t="str">
        <f t="shared" si="57"/>
        <v>2311201</v>
      </c>
      <c r="B1260" s="1" t="str">
        <f>CONCATENATE(_xlfn.XLOOKUP(D1260-300,[1]怪物设计!$D$77:$D$136,[1]怪物设计!$U$77:$U$136),"-",E1260)</f>
        <v>兔子1-201</v>
      </c>
      <c r="D1260" s="1">
        <v>2311</v>
      </c>
      <c r="E1260" s="1">
        <v>201</v>
      </c>
      <c r="F1260" s="17" t="str">
        <f t="shared" si="56"/>
        <v>-463;-29;10000;-25</v>
      </c>
      <c r="G1260" s="1">
        <v>1</v>
      </c>
      <c r="H1260" s="21"/>
      <c r="I1260" s="11"/>
    </row>
    <row r="1261" spans="1:9">
      <c r="A1261" s="1" t="str">
        <f t="shared" si="57"/>
        <v>2311202</v>
      </c>
      <c r="B1261" s="1" t="str">
        <f>CONCATENATE(_xlfn.XLOOKUP(D1261-300,[1]怪物设计!$D$77:$D$136,[1]怪物设计!$U$77:$U$136),"-",E1261)</f>
        <v>兔子1-202</v>
      </c>
      <c r="D1261" s="1">
        <v>2311</v>
      </c>
      <c r="E1261" s="1">
        <v>202</v>
      </c>
      <c r="F1261" s="17" t="str">
        <f t="shared" si="56"/>
        <v>-432;-94;10000;0</v>
      </c>
      <c r="G1261" s="1">
        <v>1</v>
      </c>
      <c r="H1261" s="21"/>
      <c r="I1261" s="11"/>
    </row>
    <row r="1262" spans="1:9">
      <c r="A1262" s="1" t="str">
        <f t="shared" si="57"/>
        <v>2311203</v>
      </c>
      <c r="B1262" s="1" t="str">
        <f>CONCATENATE(_xlfn.XLOOKUP(D1262-300,[1]怪物设计!$D$77:$D$136,[1]怪物设计!$U$77:$U$136),"-",E1262)</f>
        <v>兔子1-203</v>
      </c>
      <c r="D1262" s="1">
        <v>2311</v>
      </c>
      <c r="E1262" s="1">
        <v>203</v>
      </c>
      <c r="F1262" s="17" t="str">
        <f t="shared" si="56"/>
        <v>-475;-124;10000;-10</v>
      </c>
      <c r="G1262" s="1">
        <v>1</v>
      </c>
      <c r="H1262" s="21"/>
      <c r="I1262" s="11"/>
    </row>
    <row r="1263" spans="1:9">
      <c r="A1263" s="1" t="str">
        <f t="shared" si="57"/>
        <v>2311204</v>
      </c>
      <c r="B1263" s="1" t="str">
        <f>CONCATENATE(_xlfn.XLOOKUP(D1263-300,[1]怪物设计!$D$77:$D$136,[1]怪物设计!$U$77:$U$136),"-",E1263)</f>
        <v>兔子1-204</v>
      </c>
      <c r="D1263" s="1">
        <v>2311</v>
      </c>
      <c r="E1263" s="1">
        <v>204</v>
      </c>
      <c r="F1263" s="17" t="str">
        <f t="shared" si="56"/>
        <v>-462;-223;5000;0</v>
      </c>
      <c r="G1263" s="1">
        <v>1</v>
      </c>
      <c r="H1263" s="21"/>
      <c r="I1263" s="11"/>
    </row>
    <row r="1264" spans="1:9">
      <c r="A1264" s="1" t="str">
        <f t="shared" si="57"/>
        <v>2311205</v>
      </c>
      <c r="B1264" s="1" t="str">
        <f>CONCATENATE(_xlfn.XLOOKUP(D1264-300,[1]怪物设计!$D$77:$D$136,[1]怪物设计!$U$77:$U$136),"-",E1264)</f>
        <v>兔子1-205</v>
      </c>
      <c r="D1264" s="1">
        <v>2311</v>
      </c>
      <c r="E1264" s="1">
        <v>205</v>
      </c>
      <c r="F1264" s="17" t="str">
        <f t="shared" si="56"/>
        <v>-466;32;10000;-10</v>
      </c>
      <c r="G1264" s="1">
        <v>1</v>
      </c>
      <c r="H1264" s="21"/>
      <c r="I1264" s="11"/>
    </row>
    <row r="1265" spans="1:9">
      <c r="A1265" s="1" t="str">
        <f t="shared" si="57"/>
        <v>2311206</v>
      </c>
      <c r="B1265" s="1" t="str">
        <f>CONCATENATE(_xlfn.XLOOKUP(D1265-300,[1]怪物设计!$D$77:$D$136,[1]怪物设计!$U$77:$U$136),"-",E1265)</f>
        <v>兔子1-206</v>
      </c>
      <c r="D1265" s="1">
        <v>2311</v>
      </c>
      <c r="E1265" s="1">
        <v>206</v>
      </c>
      <c r="F1265" s="17" t="str">
        <f t="shared" si="56"/>
        <v>-563;-154;7000;150</v>
      </c>
      <c r="G1265" s="1">
        <v>1</v>
      </c>
      <c r="H1265" s="21"/>
      <c r="I1265" s="11"/>
    </row>
    <row r="1266" spans="1:9">
      <c r="A1266" s="1" t="str">
        <f t="shared" si="57"/>
        <v>2311207</v>
      </c>
      <c r="B1266" s="1" t="str">
        <f>CONCATENATE(_xlfn.XLOOKUP(D1266-300,[1]怪物设计!$D$77:$D$136,[1]怪物设计!$U$77:$U$136),"-",E1266)</f>
        <v>兔子1-207</v>
      </c>
      <c r="D1266" s="1">
        <v>2311</v>
      </c>
      <c r="E1266" s="1">
        <v>207</v>
      </c>
      <c r="F1266" s="17" t="str">
        <f t="shared" si="56"/>
        <v>-654;-121;10000;15</v>
      </c>
      <c r="G1266" s="1">
        <v>1</v>
      </c>
      <c r="H1266" s="21"/>
      <c r="I1266" s="11"/>
    </row>
    <row r="1267" spans="1:9">
      <c r="A1267" s="1" t="str">
        <f t="shared" si="57"/>
        <v>2311301</v>
      </c>
      <c r="B1267" s="1" t="str">
        <f>CONCATENATE(_xlfn.XLOOKUP(D1267-300,[1]怪物设计!$D$77:$D$136,[1]怪物设计!$U$77:$U$136),"-",E1267)</f>
        <v>兔子1-301</v>
      </c>
      <c r="D1267" s="1">
        <v>2311</v>
      </c>
      <c r="E1267" s="1">
        <v>301</v>
      </c>
      <c r="F1267" s="17" t="str">
        <f t="shared" si="56"/>
        <v>-536;49;10000;0</v>
      </c>
      <c r="G1267" s="1">
        <v>1</v>
      </c>
      <c r="H1267" s="21"/>
      <c r="I1267" s="11"/>
    </row>
    <row r="1268" spans="1:9">
      <c r="A1268" s="1" t="str">
        <f t="shared" si="57"/>
        <v>2311302</v>
      </c>
      <c r="B1268" s="1" t="str">
        <f>CONCATENATE(_xlfn.XLOOKUP(D1268-300,[1]怪物设计!$D$77:$D$136,[1]怪物设计!$U$77:$U$136),"-",E1268)</f>
        <v>兔子1-302</v>
      </c>
      <c r="D1268" s="1">
        <v>2311</v>
      </c>
      <c r="E1268" s="1">
        <v>302</v>
      </c>
      <c r="F1268" s="17" t="str">
        <f t="shared" si="56"/>
        <v>-573;-35;9000;0</v>
      </c>
      <c r="G1268" s="1">
        <v>1</v>
      </c>
      <c r="H1268" s="21"/>
      <c r="I1268" s="11"/>
    </row>
    <row r="1269" spans="1:9">
      <c r="A1269" s="1" t="str">
        <f t="shared" si="57"/>
        <v>2311303</v>
      </c>
      <c r="B1269" s="1" t="str">
        <f>CONCATENATE(_xlfn.XLOOKUP(D1269-300,[1]怪物设计!$D$77:$D$136,[1]怪物设计!$U$77:$U$136),"-",E1269)</f>
        <v>兔子1-303</v>
      </c>
      <c r="D1269" s="1">
        <v>2311</v>
      </c>
      <c r="E1269" s="1">
        <v>303</v>
      </c>
      <c r="F1269" s="17" t="str">
        <f t="shared" ref="F1269:F1332" si="58">_xlfn.XLOOKUP(B1269,$B$30:$B$947,$F$30:$F$947,"",0)</f>
        <v>-507;-54;10000;0</v>
      </c>
      <c r="G1269" s="1">
        <v>1</v>
      </c>
      <c r="H1269" s="21"/>
      <c r="I1269" s="11"/>
    </row>
    <row r="1270" spans="1:9">
      <c r="A1270" s="1" t="str">
        <f t="shared" si="57"/>
        <v>2311304</v>
      </c>
      <c r="B1270" s="1" t="str">
        <f>CONCATENATE(_xlfn.XLOOKUP(D1270-300,[1]怪物设计!$D$77:$D$136,[1]怪物设计!$U$77:$U$136),"-",E1270)</f>
        <v>兔子1-304</v>
      </c>
      <c r="D1270" s="1">
        <v>2311</v>
      </c>
      <c r="E1270" s="1">
        <v>304</v>
      </c>
      <c r="F1270" s="17" t="str">
        <f t="shared" si="58"/>
        <v>-710;-83;10000;5</v>
      </c>
      <c r="G1270" s="1">
        <v>1</v>
      </c>
      <c r="H1270" s="21"/>
      <c r="I1270" s="11"/>
    </row>
    <row r="1271" spans="1:9">
      <c r="A1271" s="1" t="str">
        <f t="shared" si="57"/>
        <v>2311305</v>
      </c>
      <c r="B1271" s="1" t="str">
        <f>CONCATENATE(_xlfn.XLOOKUP(D1271-300,[1]怪物设计!$D$77:$D$136,[1]怪物设计!$U$77:$U$136),"-",E1271)</f>
        <v>兔子1-305</v>
      </c>
      <c r="D1271" s="1">
        <v>2311</v>
      </c>
      <c r="E1271" s="1">
        <v>305</v>
      </c>
      <c r="F1271" s="17" t="str">
        <f t="shared" si="58"/>
        <v>-663;-225;9000;-25</v>
      </c>
      <c r="G1271" s="1">
        <v>1</v>
      </c>
      <c r="H1271" s="21"/>
      <c r="I1271" s="11"/>
    </row>
    <row r="1272" spans="1:9">
      <c r="A1272" s="1" t="str">
        <f t="shared" si="57"/>
        <v>2311401</v>
      </c>
      <c r="B1272" s="1" t="str">
        <f>CONCATENATE(_xlfn.XLOOKUP(D1272-300,[1]怪物设计!$D$77:$D$136,[1]怪物设计!$U$77:$U$136),"-",E1272)</f>
        <v>兔子1-401</v>
      </c>
      <c r="D1272" s="1">
        <v>2311</v>
      </c>
      <c r="E1272" s="1">
        <v>401</v>
      </c>
      <c r="F1272" s="17" t="str">
        <f t="shared" si="58"/>
        <v>-534;-207;10000;0</v>
      </c>
      <c r="G1272" s="1">
        <v>1</v>
      </c>
      <c r="H1272" s="21"/>
      <c r="I1272" s="11"/>
    </row>
    <row r="1273" spans="1:9">
      <c r="A1273" s="1" t="str">
        <f t="shared" si="57"/>
        <v>2311402</v>
      </c>
      <c r="B1273" s="1" t="str">
        <f>CONCATENATE(_xlfn.XLOOKUP(D1273-300,[1]怪物设计!$D$77:$D$136,[1]怪物设计!$U$77:$U$136),"-",E1273)</f>
        <v>兔子1-402</v>
      </c>
      <c r="D1273" s="1">
        <v>2311</v>
      </c>
      <c r="E1273" s="1">
        <v>402</v>
      </c>
      <c r="F1273" s="17" t="str">
        <f t="shared" si="58"/>
        <v>-540;-201;10000;0</v>
      </c>
      <c r="G1273" s="1">
        <v>1</v>
      </c>
      <c r="H1273" s="21"/>
      <c r="I1273" s="11"/>
    </row>
    <row r="1274" spans="1:9">
      <c r="A1274" s="1" t="str">
        <f t="shared" si="57"/>
        <v>2311403</v>
      </c>
      <c r="B1274" s="1" t="str">
        <f>CONCATENATE(_xlfn.XLOOKUP(D1274-300,[1]怪物设计!$D$77:$D$136,[1]怪物设计!$U$77:$U$136),"-",E1274)</f>
        <v>兔子1-403</v>
      </c>
      <c r="D1274" s="1">
        <v>2311</v>
      </c>
      <c r="E1274" s="1">
        <v>403</v>
      </c>
      <c r="F1274" s="17" t="str">
        <f t="shared" si="58"/>
        <v>-550;-194;10000;0</v>
      </c>
      <c r="G1274" s="1">
        <v>1</v>
      </c>
      <c r="H1274" s="21"/>
      <c r="I1274" s="11"/>
    </row>
    <row r="1275" spans="1:9">
      <c r="A1275" s="1" t="str">
        <f t="shared" si="57"/>
        <v>2311404</v>
      </c>
      <c r="B1275" s="1" t="str">
        <f>CONCATENATE(_xlfn.XLOOKUP(D1275-300,[1]怪物设计!$D$77:$D$136,[1]怪物设计!$U$77:$U$136),"-",E1275)</f>
        <v>兔子1-404</v>
      </c>
      <c r="D1275" s="1">
        <v>2311</v>
      </c>
      <c r="E1275" s="1">
        <v>404</v>
      </c>
      <c r="F1275" s="17" t="str">
        <f t="shared" si="58"/>
        <v>-760;-194;10000;0</v>
      </c>
      <c r="G1275" s="1">
        <v>1</v>
      </c>
      <c r="H1275" s="21"/>
      <c r="I1275" s="11"/>
    </row>
    <row r="1276" spans="1:9">
      <c r="A1276" s="1" t="str">
        <f t="shared" si="57"/>
        <v>2311405</v>
      </c>
      <c r="B1276" s="1" t="str">
        <f>CONCATENATE(_xlfn.XLOOKUP(D1276-300,[1]怪物设计!$D$77:$D$136,[1]怪物设计!$U$77:$U$136),"-",E1276)</f>
        <v>兔子1-405</v>
      </c>
      <c r="D1276" s="1">
        <v>2311</v>
      </c>
      <c r="E1276" s="1">
        <v>405</v>
      </c>
      <c r="F1276" s="17" t="str">
        <f t="shared" si="58"/>
        <v>-567;-196;10000;0</v>
      </c>
      <c r="G1276" s="1">
        <v>1</v>
      </c>
      <c r="H1276" s="21"/>
      <c r="I1276" s="11"/>
    </row>
    <row r="1277" spans="1:9">
      <c r="A1277" s="1" t="str">
        <f t="shared" si="57"/>
        <v>2311406</v>
      </c>
      <c r="B1277" s="1" t="str">
        <f>CONCATENATE(_xlfn.XLOOKUP(D1277-300,[1]怪物设计!$D$77:$D$136,[1]怪物设计!$U$77:$U$136),"-",E1277)</f>
        <v>兔子1-406</v>
      </c>
      <c r="D1277" s="1">
        <v>2311</v>
      </c>
      <c r="E1277" s="1">
        <v>406</v>
      </c>
      <c r="F1277" s="17" t="str">
        <f t="shared" si="58"/>
        <v>-624;-184;8000;30</v>
      </c>
      <c r="G1277" s="1">
        <v>1</v>
      </c>
      <c r="H1277" s="21"/>
      <c r="I1277" s="11"/>
    </row>
    <row r="1278" spans="1:9">
      <c r="A1278" s="1" t="str">
        <f t="shared" si="57"/>
        <v>2311407</v>
      </c>
      <c r="B1278" s="1" t="str">
        <f>CONCATENATE(_xlfn.XLOOKUP(D1278-300,[1]怪物设计!$D$77:$D$136,[1]怪物设计!$U$77:$U$136),"-",E1278)</f>
        <v>兔子1-407</v>
      </c>
      <c r="D1278" s="1">
        <v>2311</v>
      </c>
      <c r="E1278" s="1">
        <v>407</v>
      </c>
      <c r="F1278" s="17" t="str">
        <f t="shared" si="58"/>
        <v>-528;-144;10000;-5</v>
      </c>
      <c r="G1278" s="1">
        <v>1</v>
      </c>
      <c r="H1278" s="21"/>
      <c r="I1278" s="11"/>
    </row>
    <row r="1279" spans="1:9">
      <c r="A1279" s="1" t="str">
        <f t="shared" si="57"/>
        <v>2311408</v>
      </c>
      <c r="B1279" s="1" t="str">
        <f>CONCATENATE(_xlfn.XLOOKUP(D1279-300,[1]怪物设计!$D$77:$D$136,[1]怪物设计!$U$77:$U$136),"-",E1279)</f>
        <v>兔子1-408</v>
      </c>
      <c r="D1279" s="1">
        <v>2311</v>
      </c>
      <c r="E1279" s="1">
        <v>408</v>
      </c>
      <c r="F1279" s="17" t="str">
        <f t="shared" si="58"/>
        <v>-435;-267;11000;-15</v>
      </c>
      <c r="G1279" s="1">
        <v>1</v>
      </c>
      <c r="H1279" s="21"/>
      <c r="I1279" s="11"/>
    </row>
    <row r="1280" spans="1:9">
      <c r="A1280" s="1" t="str">
        <f t="shared" si="57"/>
        <v>2311409</v>
      </c>
      <c r="B1280" s="1" t="str">
        <f>CONCATENATE(_xlfn.XLOOKUP(D1280-300,[1]怪物设计!$D$77:$D$136,[1]怪物设计!$U$77:$U$136),"-",E1280)</f>
        <v>兔子1-409</v>
      </c>
      <c r="D1280" s="1">
        <v>2311</v>
      </c>
      <c r="E1280" s="1">
        <v>409</v>
      </c>
      <c r="F1280" s="17" t="str">
        <f t="shared" si="58"/>
        <v>-639;-116;7500;-15</v>
      </c>
      <c r="G1280" s="1">
        <v>1</v>
      </c>
      <c r="H1280" s="21"/>
      <c r="I1280" s="11"/>
    </row>
    <row r="1281" spans="1:9">
      <c r="A1281" s="1" t="str">
        <f t="shared" si="57"/>
        <v>2311501</v>
      </c>
      <c r="B1281" s="1" t="str">
        <f>CONCATENATE(_xlfn.XLOOKUP(D1281-300,[1]怪物设计!$D$77:$D$136,[1]怪物设计!$U$77:$U$136),"-",E1281)</f>
        <v>兔子1-501</v>
      </c>
      <c r="D1281" s="1">
        <v>2311</v>
      </c>
      <c r="E1281" s="1">
        <v>501</v>
      </c>
      <c r="F1281" s="17" t="str">
        <f t="shared" si="58"/>
        <v>-614;1;11000;45</v>
      </c>
      <c r="G1281" s="1">
        <v>1</v>
      </c>
      <c r="H1281" s="21"/>
      <c r="I1281" s="11"/>
    </row>
    <row r="1282" spans="1:9">
      <c r="A1282" s="1" t="str">
        <f t="shared" si="57"/>
        <v>2311502</v>
      </c>
      <c r="B1282" s="1" t="str">
        <f>CONCATENATE(_xlfn.XLOOKUP(D1282-300,[1]怪物设计!$D$77:$D$136,[1]怪物设计!$U$77:$U$136),"-",E1282)</f>
        <v>兔子1-502</v>
      </c>
      <c r="D1282" s="1">
        <v>2311</v>
      </c>
      <c r="E1282" s="1">
        <v>502</v>
      </c>
      <c r="F1282" s="17" t="str">
        <f t="shared" si="58"/>
        <v>-634;-116;8500;0</v>
      </c>
      <c r="G1282" s="1">
        <v>1</v>
      </c>
      <c r="H1282" s="21"/>
      <c r="I1282" s="11"/>
    </row>
    <row r="1283" spans="1:9">
      <c r="A1283" s="1" t="str">
        <f t="shared" si="57"/>
        <v>2311503</v>
      </c>
      <c r="B1283" s="1" t="str">
        <f>CONCATENATE(_xlfn.XLOOKUP(D1283-300,[1]怪物设计!$D$77:$D$136,[1]怪物设计!$U$77:$U$136),"-",E1283)</f>
        <v>兔子1-503</v>
      </c>
      <c r="D1283" s="1">
        <v>2311</v>
      </c>
      <c r="E1283" s="1">
        <v>503</v>
      </c>
      <c r="F1283" s="17" t="str">
        <f t="shared" si="58"/>
        <v>-706;-167;10000;-15</v>
      </c>
      <c r="G1283" s="1">
        <v>1</v>
      </c>
      <c r="H1283" s="21"/>
      <c r="I1283" s="11"/>
    </row>
    <row r="1284" spans="1:9">
      <c r="A1284" s="1" t="str">
        <f t="shared" si="57"/>
        <v>2311504</v>
      </c>
      <c r="B1284" s="1" t="str">
        <f>CONCATENATE(_xlfn.XLOOKUP(D1284-300,[1]怪物设计!$D$77:$D$136,[1]怪物设计!$U$77:$U$136),"-",E1284)</f>
        <v>兔子1-504</v>
      </c>
      <c r="D1284" s="1">
        <v>2311</v>
      </c>
      <c r="E1284" s="1">
        <v>504</v>
      </c>
      <c r="F1284" s="17" t="str">
        <f t="shared" si="58"/>
        <v>-598;-211;9000;-10</v>
      </c>
      <c r="G1284" s="1">
        <v>1</v>
      </c>
      <c r="H1284" s="21"/>
      <c r="I1284" s="11"/>
    </row>
    <row r="1285" spans="1:9">
      <c r="A1285" s="1" t="str">
        <f t="shared" si="57"/>
        <v>2311505</v>
      </c>
      <c r="B1285" s="1" t="str">
        <f>CONCATENATE(_xlfn.XLOOKUP(D1285-300,[1]怪物设计!$D$77:$D$136,[1]怪物设计!$U$77:$U$136),"-",E1285)</f>
        <v>兔子1-505</v>
      </c>
      <c r="D1285" s="1">
        <v>2311</v>
      </c>
      <c r="E1285" s="1">
        <v>505</v>
      </c>
      <c r="F1285" s="17" t="str">
        <f t="shared" si="58"/>
        <v>-705;-215;10000;-5</v>
      </c>
      <c r="G1285" s="1">
        <v>1</v>
      </c>
      <c r="H1285" s="21"/>
      <c r="I1285" s="11"/>
    </row>
    <row r="1286" spans="1:9">
      <c r="A1286" s="1" t="str">
        <f t="shared" si="57"/>
        <v>2311506</v>
      </c>
      <c r="B1286" s="1" t="str">
        <f>CONCATENATE(_xlfn.XLOOKUP(D1286-300,[1]怪物设计!$D$77:$D$136,[1]怪物设计!$U$77:$U$136),"-",E1286)</f>
        <v>兔子1-506</v>
      </c>
      <c r="D1286" s="1">
        <v>2311</v>
      </c>
      <c r="E1286" s="1">
        <v>506</v>
      </c>
      <c r="F1286" s="17" t="str">
        <f t="shared" si="58"/>
        <v>-439;-161;8000;0</v>
      </c>
      <c r="G1286" s="1">
        <v>1</v>
      </c>
      <c r="H1286" s="21"/>
      <c r="I1286" s="11"/>
    </row>
    <row r="1287" spans="1:9">
      <c r="A1287" s="1" t="str">
        <f t="shared" si="57"/>
        <v>2311507</v>
      </c>
      <c r="B1287" s="1" t="str">
        <f>CONCATENATE(_xlfn.XLOOKUP(D1287-300,[1]怪物设计!$D$77:$D$136,[1]怪物设计!$U$77:$U$136),"-",E1287)</f>
        <v>兔子1-507</v>
      </c>
      <c r="D1287" s="1">
        <v>2311</v>
      </c>
      <c r="E1287" s="1">
        <v>507</v>
      </c>
      <c r="F1287" s="17" t="str">
        <f t="shared" si="58"/>
        <v>-539;-180;10000;5</v>
      </c>
      <c r="G1287" s="1">
        <v>1</v>
      </c>
      <c r="H1287" s="21"/>
      <c r="I1287" s="11"/>
    </row>
    <row r="1288" spans="1:9">
      <c r="A1288" s="1" t="str">
        <f t="shared" si="57"/>
        <v>2322101</v>
      </c>
      <c r="B1288" s="1" t="str">
        <f>CONCATENATE(_xlfn.XLOOKUP(D1288-300,[1]怪物设计!$D$77:$D$136,[1]怪物设计!$U$77:$U$136),"-",E1288)</f>
        <v>兔子2-101</v>
      </c>
      <c r="D1288" s="1">
        <v>2322</v>
      </c>
      <c r="E1288" s="1">
        <v>101</v>
      </c>
      <c r="F1288" s="17" t="str">
        <f t="shared" si="58"/>
        <v>-627;-73;11000;0</v>
      </c>
      <c r="G1288" s="1">
        <v>1</v>
      </c>
      <c r="H1288" s="21"/>
      <c r="I1288" s="11"/>
    </row>
    <row r="1289" spans="1:9">
      <c r="A1289" s="1" t="str">
        <f t="shared" si="57"/>
        <v>2322102</v>
      </c>
      <c r="B1289" s="1" t="str">
        <f>CONCATENATE(_xlfn.XLOOKUP(D1289-300,[1]怪物设计!$D$77:$D$136,[1]怪物设计!$U$77:$U$136),"-",E1289)</f>
        <v>兔子2-102</v>
      </c>
      <c r="D1289" s="1">
        <v>2322</v>
      </c>
      <c r="E1289" s="1">
        <v>102</v>
      </c>
      <c r="F1289" s="17" t="str">
        <f t="shared" si="58"/>
        <v>-490;-88;11000;-10</v>
      </c>
      <c r="G1289" s="1">
        <v>1</v>
      </c>
      <c r="H1289" s="21"/>
      <c r="I1289" s="11"/>
    </row>
    <row r="1290" spans="1:9">
      <c r="A1290" s="1" t="str">
        <f t="shared" si="57"/>
        <v>2322103</v>
      </c>
      <c r="B1290" s="1" t="str">
        <f>CONCATENATE(_xlfn.XLOOKUP(D1290-300,[1]怪物设计!$D$77:$D$136,[1]怪物设计!$U$77:$U$136),"-",E1290)</f>
        <v>兔子2-103</v>
      </c>
      <c r="D1290" s="1">
        <v>2322</v>
      </c>
      <c r="E1290" s="1">
        <v>103</v>
      </c>
      <c r="F1290" s="17" t="str">
        <f t="shared" si="58"/>
        <v>-687;-175;10000;-10</v>
      </c>
      <c r="G1290" s="1">
        <v>1</v>
      </c>
      <c r="H1290" s="21"/>
      <c r="I1290" s="11"/>
    </row>
    <row r="1291" spans="1:9">
      <c r="A1291" s="1" t="str">
        <f t="shared" si="57"/>
        <v>2322104</v>
      </c>
      <c r="B1291" s="1" t="str">
        <f>CONCATENATE(_xlfn.XLOOKUP(D1291-300,[1]怪物设计!$D$77:$D$136,[1]怪物设计!$U$77:$U$136),"-",E1291)</f>
        <v>兔子2-104</v>
      </c>
      <c r="D1291" s="1">
        <v>2322</v>
      </c>
      <c r="E1291" s="1">
        <v>104</v>
      </c>
      <c r="F1291" s="17" t="str">
        <f t="shared" si="58"/>
        <v>-631;-76;11000;0</v>
      </c>
      <c r="G1291" s="1">
        <v>1</v>
      </c>
      <c r="H1291" s="21"/>
      <c r="I1291" s="11"/>
    </row>
    <row r="1292" spans="1:9">
      <c r="A1292" s="1" t="str">
        <f t="shared" si="57"/>
        <v>2322105</v>
      </c>
      <c r="B1292" s="1" t="str">
        <f>CONCATENATE(_xlfn.XLOOKUP(D1292-300,[1]怪物设计!$D$77:$D$136,[1]怪物设计!$U$77:$U$136),"-",E1292)</f>
        <v>兔子2-105</v>
      </c>
      <c r="D1292" s="1">
        <v>2322</v>
      </c>
      <c r="E1292" s="1">
        <v>105</v>
      </c>
      <c r="F1292" s="17" t="str">
        <f t="shared" si="58"/>
        <v>-532;-105;10000;0</v>
      </c>
      <c r="G1292" s="1">
        <v>1</v>
      </c>
      <c r="H1292" s="21"/>
      <c r="I1292" s="11"/>
    </row>
    <row r="1293" spans="1:9">
      <c r="A1293" s="1" t="str">
        <f t="shared" si="57"/>
        <v>2322106</v>
      </c>
      <c r="B1293" s="1" t="str">
        <f>CONCATENATE(_xlfn.XLOOKUP(D1293-300,[1]怪物设计!$D$77:$D$136,[1]怪物设计!$U$77:$U$136),"-",E1293)</f>
        <v>兔子2-106</v>
      </c>
      <c r="D1293" s="1">
        <v>2322</v>
      </c>
      <c r="E1293" s="1">
        <v>106</v>
      </c>
      <c r="F1293" s="17" t="str">
        <f t="shared" si="58"/>
        <v>-665;-122;8000;0</v>
      </c>
      <c r="G1293" s="1">
        <v>1</v>
      </c>
      <c r="H1293" s="21"/>
      <c r="I1293" s="11"/>
    </row>
    <row r="1294" spans="1:9">
      <c r="A1294" s="1" t="str">
        <f t="shared" si="57"/>
        <v>2322201</v>
      </c>
      <c r="B1294" s="1" t="str">
        <f>CONCATENATE(_xlfn.XLOOKUP(D1294-300,[1]怪物设计!$D$77:$D$136,[1]怪物设计!$U$77:$U$136),"-",E1294)</f>
        <v>兔子2-201</v>
      </c>
      <c r="D1294" s="1">
        <v>2322</v>
      </c>
      <c r="E1294" s="1">
        <v>201</v>
      </c>
      <c r="F1294" s="17" t="str">
        <f t="shared" si="58"/>
        <v>-463;-29;10000;-25</v>
      </c>
      <c r="G1294" s="1">
        <v>1</v>
      </c>
      <c r="H1294" s="21"/>
      <c r="I1294" s="11"/>
    </row>
    <row r="1295" spans="1:9">
      <c r="A1295" s="1" t="str">
        <f t="shared" si="57"/>
        <v>2322202</v>
      </c>
      <c r="B1295" s="1" t="str">
        <f>CONCATENATE(_xlfn.XLOOKUP(D1295-300,[1]怪物设计!$D$77:$D$136,[1]怪物设计!$U$77:$U$136),"-",E1295)</f>
        <v>兔子2-202</v>
      </c>
      <c r="D1295" s="1">
        <v>2322</v>
      </c>
      <c r="E1295" s="1">
        <v>202</v>
      </c>
      <c r="F1295" s="17" t="str">
        <f t="shared" si="58"/>
        <v>-432;-94;10000;0</v>
      </c>
      <c r="G1295" s="1">
        <v>1</v>
      </c>
      <c r="H1295" s="21"/>
      <c r="I1295" s="11"/>
    </row>
    <row r="1296" spans="1:9">
      <c r="A1296" s="1" t="str">
        <f t="shared" si="57"/>
        <v>2322203</v>
      </c>
      <c r="B1296" s="1" t="str">
        <f>CONCATENATE(_xlfn.XLOOKUP(D1296-300,[1]怪物设计!$D$77:$D$136,[1]怪物设计!$U$77:$U$136),"-",E1296)</f>
        <v>兔子2-203</v>
      </c>
      <c r="D1296" s="1">
        <v>2322</v>
      </c>
      <c r="E1296" s="1">
        <v>203</v>
      </c>
      <c r="F1296" s="17" t="str">
        <f t="shared" si="58"/>
        <v>-475;-124;10000;-10</v>
      </c>
      <c r="G1296" s="1">
        <v>1</v>
      </c>
      <c r="H1296" s="21"/>
      <c r="I1296" s="11"/>
    </row>
    <row r="1297" spans="1:9">
      <c r="A1297" s="1" t="str">
        <f t="shared" si="57"/>
        <v>2322204</v>
      </c>
      <c r="B1297" s="1" t="str">
        <f>CONCATENATE(_xlfn.XLOOKUP(D1297-300,[1]怪物设计!$D$77:$D$136,[1]怪物设计!$U$77:$U$136),"-",E1297)</f>
        <v>兔子2-204</v>
      </c>
      <c r="D1297" s="1">
        <v>2322</v>
      </c>
      <c r="E1297" s="1">
        <v>204</v>
      </c>
      <c r="F1297" s="17" t="str">
        <f t="shared" si="58"/>
        <v>-462;-223;5000;0</v>
      </c>
      <c r="G1297" s="1">
        <v>1</v>
      </c>
      <c r="H1297" s="21"/>
      <c r="I1297" s="11"/>
    </row>
    <row r="1298" spans="1:9">
      <c r="A1298" s="1" t="str">
        <f t="shared" si="57"/>
        <v>2322205</v>
      </c>
      <c r="B1298" s="1" t="str">
        <f>CONCATENATE(_xlfn.XLOOKUP(D1298-300,[1]怪物设计!$D$77:$D$136,[1]怪物设计!$U$77:$U$136),"-",E1298)</f>
        <v>兔子2-205</v>
      </c>
      <c r="D1298" s="1">
        <v>2322</v>
      </c>
      <c r="E1298" s="1">
        <v>205</v>
      </c>
      <c r="F1298" s="17" t="str">
        <f t="shared" si="58"/>
        <v>-466;32;10000;-10</v>
      </c>
      <c r="G1298" s="1">
        <v>1</v>
      </c>
      <c r="H1298" s="21"/>
      <c r="I1298" s="11"/>
    </row>
    <row r="1299" spans="1:9">
      <c r="A1299" s="1" t="str">
        <f t="shared" si="57"/>
        <v>2322206</v>
      </c>
      <c r="B1299" s="1" t="str">
        <f>CONCATENATE(_xlfn.XLOOKUP(D1299-300,[1]怪物设计!$D$77:$D$136,[1]怪物设计!$U$77:$U$136),"-",E1299)</f>
        <v>兔子2-206</v>
      </c>
      <c r="D1299" s="1">
        <v>2322</v>
      </c>
      <c r="E1299" s="1">
        <v>206</v>
      </c>
      <c r="F1299" s="17" t="str">
        <f t="shared" si="58"/>
        <v>-563;-154;7000;150</v>
      </c>
      <c r="G1299" s="1">
        <v>1</v>
      </c>
      <c r="H1299" s="21"/>
      <c r="I1299" s="11"/>
    </row>
    <row r="1300" spans="1:9">
      <c r="A1300" s="1" t="str">
        <f t="shared" si="57"/>
        <v>2322207</v>
      </c>
      <c r="B1300" s="1" t="str">
        <f>CONCATENATE(_xlfn.XLOOKUP(D1300-300,[1]怪物设计!$D$77:$D$136,[1]怪物设计!$U$77:$U$136),"-",E1300)</f>
        <v>兔子2-207</v>
      </c>
      <c r="D1300" s="1">
        <v>2322</v>
      </c>
      <c r="E1300" s="1">
        <v>207</v>
      </c>
      <c r="F1300" s="17" t="str">
        <f t="shared" si="58"/>
        <v>-654;-121;10000;15</v>
      </c>
      <c r="G1300" s="1">
        <v>1</v>
      </c>
      <c r="H1300" s="21"/>
      <c r="I1300" s="11"/>
    </row>
    <row r="1301" spans="1:9">
      <c r="A1301" s="1" t="str">
        <f t="shared" si="57"/>
        <v>2322301</v>
      </c>
      <c r="B1301" s="1" t="str">
        <f>CONCATENATE(_xlfn.XLOOKUP(D1301-300,[1]怪物设计!$D$77:$D$136,[1]怪物设计!$U$77:$U$136),"-",E1301)</f>
        <v>兔子2-301</v>
      </c>
      <c r="D1301" s="1">
        <v>2322</v>
      </c>
      <c r="E1301" s="1">
        <v>301</v>
      </c>
      <c r="F1301" s="17" t="str">
        <f t="shared" si="58"/>
        <v>-536;49;10000;0</v>
      </c>
      <c r="G1301" s="1">
        <v>1</v>
      </c>
      <c r="H1301" s="21"/>
      <c r="I1301" s="11"/>
    </row>
    <row r="1302" spans="1:9">
      <c r="A1302" s="1" t="str">
        <f t="shared" si="57"/>
        <v>2322302</v>
      </c>
      <c r="B1302" s="1" t="str">
        <f>CONCATENATE(_xlfn.XLOOKUP(D1302-300,[1]怪物设计!$D$77:$D$136,[1]怪物设计!$U$77:$U$136),"-",E1302)</f>
        <v>兔子2-302</v>
      </c>
      <c r="D1302" s="1">
        <v>2322</v>
      </c>
      <c r="E1302" s="1">
        <v>302</v>
      </c>
      <c r="F1302" s="17" t="str">
        <f t="shared" si="58"/>
        <v>-573;-35;9000;0</v>
      </c>
      <c r="G1302" s="1">
        <v>1</v>
      </c>
      <c r="H1302" s="21"/>
      <c r="I1302" s="11"/>
    </row>
    <row r="1303" spans="1:9">
      <c r="A1303" s="1" t="str">
        <f t="shared" si="57"/>
        <v>2322303</v>
      </c>
      <c r="B1303" s="1" t="str">
        <f>CONCATENATE(_xlfn.XLOOKUP(D1303-300,[1]怪物设计!$D$77:$D$136,[1]怪物设计!$U$77:$U$136),"-",E1303)</f>
        <v>兔子2-303</v>
      </c>
      <c r="D1303" s="1">
        <v>2322</v>
      </c>
      <c r="E1303" s="1">
        <v>303</v>
      </c>
      <c r="F1303" s="17" t="str">
        <f t="shared" si="58"/>
        <v>-507;-54;10000;0</v>
      </c>
      <c r="G1303" s="1">
        <v>1</v>
      </c>
      <c r="H1303" s="21"/>
      <c r="I1303" s="11"/>
    </row>
    <row r="1304" spans="1:9">
      <c r="A1304" s="1" t="str">
        <f t="shared" si="57"/>
        <v>2322304</v>
      </c>
      <c r="B1304" s="1" t="str">
        <f>CONCATENATE(_xlfn.XLOOKUP(D1304-300,[1]怪物设计!$D$77:$D$136,[1]怪物设计!$U$77:$U$136),"-",E1304)</f>
        <v>兔子2-304</v>
      </c>
      <c r="D1304" s="1">
        <v>2322</v>
      </c>
      <c r="E1304" s="1">
        <v>304</v>
      </c>
      <c r="F1304" s="17" t="str">
        <f t="shared" si="58"/>
        <v>-710;-83;10000;5</v>
      </c>
      <c r="G1304" s="1">
        <v>1</v>
      </c>
      <c r="H1304" s="21"/>
      <c r="I1304" s="11"/>
    </row>
    <row r="1305" spans="1:9">
      <c r="A1305" s="1" t="str">
        <f t="shared" si="57"/>
        <v>2322305</v>
      </c>
      <c r="B1305" s="1" t="str">
        <f>CONCATENATE(_xlfn.XLOOKUP(D1305-300,[1]怪物设计!$D$77:$D$136,[1]怪物设计!$U$77:$U$136),"-",E1305)</f>
        <v>兔子2-305</v>
      </c>
      <c r="D1305" s="1">
        <v>2322</v>
      </c>
      <c r="E1305" s="1">
        <v>305</v>
      </c>
      <c r="F1305" s="17" t="str">
        <f t="shared" si="58"/>
        <v>-663;-225;9000;-25</v>
      </c>
      <c r="G1305" s="1">
        <v>1</v>
      </c>
      <c r="H1305" s="21"/>
      <c r="I1305" s="11"/>
    </row>
    <row r="1306" spans="1:9">
      <c r="A1306" s="1" t="str">
        <f t="shared" si="57"/>
        <v>2322401</v>
      </c>
      <c r="B1306" s="1" t="str">
        <f>CONCATENATE(_xlfn.XLOOKUP(D1306-300,[1]怪物设计!$D$77:$D$136,[1]怪物设计!$U$77:$U$136),"-",E1306)</f>
        <v>兔子2-401</v>
      </c>
      <c r="D1306" s="1">
        <v>2322</v>
      </c>
      <c r="E1306" s="1">
        <v>401</v>
      </c>
      <c r="F1306" s="17" t="str">
        <f t="shared" si="58"/>
        <v>-534;-207;10000;0</v>
      </c>
      <c r="G1306" s="1">
        <v>1</v>
      </c>
      <c r="H1306" s="21"/>
      <c r="I1306" s="11"/>
    </row>
    <row r="1307" spans="1:9">
      <c r="A1307" s="1" t="str">
        <f t="shared" si="57"/>
        <v>2322402</v>
      </c>
      <c r="B1307" s="1" t="str">
        <f>CONCATENATE(_xlfn.XLOOKUP(D1307-300,[1]怪物设计!$D$77:$D$136,[1]怪物设计!$U$77:$U$136),"-",E1307)</f>
        <v>兔子2-402</v>
      </c>
      <c r="D1307" s="1">
        <v>2322</v>
      </c>
      <c r="E1307" s="1">
        <v>402</v>
      </c>
      <c r="F1307" s="17" t="str">
        <f t="shared" si="58"/>
        <v>-540;-201;10000;0</v>
      </c>
      <c r="G1307" s="1">
        <v>1</v>
      </c>
      <c r="H1307" s="21"/>
      <c r="I1307" s="11"/>
    </row>
    <row r="1308" spans="1:9">
      <c r="A1308" s="1" t="str">
        <f t="shared" si="57"/>
        <v>2322403</v>
      </c>
      <c r="B1308" s="1" t="str">
        <f>CONCATENATE(_xlfn.XLOOKUP(D1308-300,[1]怪物设计!$D$77:$D$136,[1]怪物设计!$U$77:$U$136),"-",E1308)</f>
        <v>兔子2-403</v>
      </c>
      <c r="D1308" s="1">
        <v>2322</v>
      </c>
      <c r="E1308" s="1">
        <v>403</v>
      </c>
      <c r="F1308" s="17" t="str">
        <f t="shared" si="58"/>
        <v>-550;-194;10000;0</v>
      </c>
      <c r="G1308" s="1">
        <v>1</v>
      </c>
      <c r="H1308" s="21"/>
      <c r="I1308" s="11"/>
    </row>
    <row r="1309" spans="1:9">
      <c r="A1309" s="1" t="str">
        <f t="shared" si="57"/>
        <v>2322404</v>
      </c>
      <c r="B1309" s="1" t="str">
        <f>CONCATENATE(_xlfn.XLOOKUP(D1309-300,[1]怪物设计!$D$77:$D$136,[1]怪物设计!$U$77:$U$136),"-",E1309)</f>
        <v>兔子2-404</v>
      </c>
      <c r="D1309" s="1">
        <v>2322</v>
      </c>
      <c r="E1309" s="1">
        <v>404</v>
      </c>
      <c r="F1309" s="17" t="str">
        <f t="shared" si="58"/>
        <v>-760;-194;10000;0</v>
      </c>
      <c r="G1309" s="1">
        <v>1</v>
      </c>
      <c r="H1309" s="21"/>
      <c r="I1309" s="11"/>
    </row>
    <row r="1310" spans="1:9">
      <c r="A1310" s="1" t="str">
        <f t="shared" si="57"/>
        <v>2322405</v>
      </c>
      <c r="B1310" s="1" t="str">
        <f>CONCATENATE(_xlfn.XLOOKUP(D1310-300,[1]怪物设计!$D$77:$D$136,[1]怪物设计!$U$77:$U$136),"-",E1310)</f>
        <v>兔子2-405</v>
      </c>
      <c r="D1310" s="1">
        <v>2322</v>
      </c>
      <c r="E1310" s="1">
        <v>405</v>
      </c>
      <c r="F1310" s="17" t="str">
        <f t="shared" si="58"/>
        <v>-567;-196;10000;0</v>
      </c>
      <c r="G1310" s="1">
        <v>1</v>
      </c>
      <c r="H1310" s="21"/>
      <c r="I1310" s="11"/>
    </row>
    <row r="1311" spans="1:9">
      <c r="A1311" s="1" t="str">
        <f t="shared" si="57"/>
        <v>2322406</v>
      </c>
      <c r="B1311" s="1" t="str">
        <f>CONCATENATE(_xlfn.XLOOKUP(D1311-300,[1]怪物设计!$D$77:$D$136,[1]怪物设计!$U$77:$U$136),"-",E1311)</f>
        <v>兔子2-406</v>
      </c>
      <c r="D1311" s="1">
        <v>2322</v>
      </c>
      <c r="E1311" s="1">
        <v>406</v>
      </c>
      <c r="F1311" s="17" t="str">
        <f t="shared" si="58"/>
        <v>-624;-184;8000;30</v>
      </c>
      <c r="G1311" s="1">
        <v>1</v>
      </c>
      <c r="H1311" s="21"/>
      <c r="I1311" s="11"/>
    </row>
    <row r="1312" spans="1:9">
      <c r="A1312" s="1" t="str">
        <f t="shared" si="57"/>
        <v>2322407</v>
      </c>
      <c r="B1312" s="1" t="str">
        <f>CONCATENATE(_xlfn.XLOOKUP(D1312-300,[1]怪物设计!$D$77:$D$136,[1]怪物设计!$U$77:$U$136),"-",E1312)</f>
        <v>兔子2-407</v>
      </c>
      <c r="D1312" s="1">
        <v>2322</v>
      </c>
      <c r="E1312" s="1">
        <v>407</v>
      </c>
      <c r="F1312" s="17" t="str">
        <f t="shared" si="58"/>
        <v>-528;-144;10000;-5</v>
      </c>
      <c r="G1312" s="1">
        <v>1</v>
      </c>
      <c r="H1312" s="21"/>
      <c r="I1312" s="11"/>
    </row>
    <row r="1313" spans="1:9">
      <c r="A1313" s="1" t="str">
        <f t="shared" si="57"/>
        <v>2322408</v>
      </c>
      <c r="B1313" s="1" t="str">
        <f>CONCATENATE(_xlfn.XLOOKUP(D1313-300,[1]怪物设计!$D$77:$D$136,[1]怪物设计!$U$77:$U$136),"-",E1313)</f>
        <v>兔子2-408</v>
      </c>
      <c r="D1313" s="1">
        <v>2322</v>
      </c>
      <c r="E1313" s="1">
        <v>408</v>
      </c>
      <c r="F1313" s="17" t="str">
        <f t="shared" si="58"/>
        <v>-435;-267;11000;-15</v>
      </c>
      <c r="G1313" s="1">
        <v>1</v>
      </c>
      <c r="H1313" s="21"/>
      <c r="I1313" s="11"/>
    </row>
    <row r="1314" spans="1:9">
      <c r="A1314" s="1" t="str">
        <f t="shared" si="57"/>
        <v>2322409</v>
      </c>
      <c r="B1314" s="1" t="str">
        <f>CONCATENATE(_xlfn.XLOOKUP(D1314-300,[1]怪物设计!$D$77:$D$136,[1]怪物设计!$U$77:$U$136),"-",E1314)</f>
        <v>兔子2-409</v>
      </c>
      <c r="D1314" s="1">
        <v>2322</v>
      </c>
      <c r="E1314" s="1">
        <v>409</v>
      </c>
      <c r="F1314" s="17" t="str">
        <f t="shared" si="58"/>
        <v>-639;-116;7500;-15</v>
      </c>
      <c r="G1314" s="1">
        <v>1</v>
      </c>
      <c r="H1314" s="21"/>
      <c r="I1314" s="11"/>
    </row>
    <row r="1315" spans="1:9">
      <c r="A1315" s="1" t="str">
        <f t="shared" ref="A1315:A1378" si="59">CONCATENATE(D1315,E1315)</f>
        <v>2322501</v>
      </c>
      <c r="B1315" s="1" t="str">
        <f>CONCATENATE(_xlfn.XLOOKUP(D1315-300,[1]怪物设计!$D$77:$D$136,[1]怪物设计!$U$77:$U$136),"-",E1315)</f>
        <v>兔子2-501</v>
      </c>
      <c r="D1315" s="1">
        <v>2322</v>
      </c>
      <c r="E1315" s="1">
        <v>501</v>
      </c>
      <c r="F1315" s="17" t="str">
        <f t="shared" si="58"/>
        <v>-614;1;11000;45</v>
      </c>
      <c r="G1315" s="1">
        <v>1</v>
      </c>
      <c r="H1315" s="21"/>
      <c r="I1315" s="11"/>
    </row>
    <row r="1316" spans="1:9">
      <c r="A1316" s="1" t="str">
        <f t="shared" si="59"/>
        <v>2322502</v>
      </c>
      <c r="B1316" s="1" t="str">
        <f>CONCATENATE(_xlfn.XLOOKUP(D1316-300,[1]怪物设计!$D$77:$D$136,[1]怪物设计!$U$77:$U$136),"-",E1316)</f>
        <v>兔子2-502</v>
      </c>
      <c r="D1316" s="1">
        <v>2322</v>
      </c>
      <c r="E1316" s="1">
        <v>502</v>
      </c>
      <c r="F1316" s="17" t="str">
        <f t="shared" si="58"/>
        <v>-634;-116;8500;0</v>
      </c>
      <c r="G1316" s="1">
        <v>1</v>
      </c>
      <c r="H1316" s="21"/>
      <c r="I1316" s="11"/>
    </row>
    <row r="1317" spans="1:9">
      <c r="A1317" s="1" t="str">
        <f t="shared" si="59"/>
        <v>2322503</v>
      </c>
      <c r="B1317" s="1" t="str">
        <f>CONCATENATE(_xlfn.XLOOKUP(D1317-300,[1]怪物设计!$D$77:$D$136,[1]怪物设计!$U$77:$U$136),"-",E1317)</f>
        <v>兔子2-503</v>
      </c>
      <c r="D1317" s="1">
        <v>2322</v>
      </c>
      <c r="E1317" s="1">
        <v>503</v>
      </c>
      <c r="F1317" s="17" t="str">
        <f t="shared" si="58"/>
        <v>-706;-167;10000;-15</v>
      </c>
      <c r="G1317" s="1">
        <v>1</v>
      </c>
      <c r="H1317" s="21"/>
      <c r="I1317" s="11"/>
    </row>
    <row r="1318" spans="1:9">
      <c r="A1318" s="1" t="str">
        <f t="shared" si="59"/>
        <v>2322504</v>
      </c>
      <c r="B1318" s="1" t="str">
        <f>CONCATENATE(_xlfn.XLOOKUP(D1318-300,[1]怪物设计!$D$77:$D$136,[1]怪物设计!$U$77:$U$136),"-",E1318)</f>
        <v>兔子2-504</v>
      </c>
      <c r="D1318" s="1">
        <v>2322</v>
      </c>
      <c r="E1318" s="1">
        <v>504</v>
      </c>
      <c r="F1318" s="17" t="str">
        <f t="shared" si="58"/>
        <v>-598;-211;9000;-10</v>
      </c>
      <c r="G1318" s="1">
        <v>1</v>
      </c>
      <c r="H1318" s="21"/>
      <c r="I1318" s="11"/>
    </row>
    <row r="1319" spans="1:9">
      <c r="A1319" s="1" t="str">
        <f t="shared" si="59"/>
        <v>2322505</v>
      </c>
      <c r="B1319" s="1" t="str">
        <f>CONCATENATE(_xlfn.XLOOKUP(D1319-300,[1]怪物设计!$D$77:$D$136,[1]怪物设计!$U$77:$U$136),"-",E1319)</f>
        <v>兔子2-505</v>
      </c>
      <c r="D1319" s="1">
        <v>2322</v>
      </c>
      <c r="E1319" s="1">
        <v>505</v>
      </c>
      <c r="F1319" s="17" t="str">
        <f t="shared" si="58"/>
        <v>-705;-215;10000;-5</v>
      </c>
      <c r="G1319" s="1">
        <v>1</v>
      </c>
      <c r="H1319" s="21"/>
      <c r="I1319" s="11"/>
    </row>
    <row r="1320" spans="1:9">
      <c r="A1320" s="1" t="str">
        <f t="shared" si="59"/>
        <v>2322506</v>
      </c>
      <c r="B1320" s="1" t="str">
        <f>CONCATENATE(_xlfn.XLOOKUP(D1320-300,[1]怪物设计!$D$77:$D$136,[1]怪物设计!$U$77:$U$136),"-",E1320)</f>
        <v>兔子2-506</v>
      </c>
      <c r="D1320" s="1">
        <v>2322</v>
      </c>
      <c r="E1320" s="1">
        <v>506</v>
      </c>
      <c r="F1320" s="17" t="str">
        <f t="shared" si="58"/>
        <v>-439;-161;8000;0</v>
      </c>
      <c r="G1320" s="1">
        <v>1</v>
      </c>
      <c r="H1320" s="21"/>
      <c r="I1320" s="11"/>
    </row>
    <row r="1321" spans="1:9">
      <c r="A1321" s="1" t="str">
        <f t="shared" si="59"/>
        <v>2322507</v>
      </c>
      <c r="B1321" s="1" t="str">
        <f>CONCATENATE(_xlfn.XLOOKUP(D1321-300,[1]怪物设计!$D$77:$D$136,[1]怪物设计!$U$77:$U$136),"-",E1321)</f>
        <v>兔子2-507</v>
      </c>
      <c r="D1321" s="1">
        <v>2322</v>
      </c>
      <c r="E1321" s="1">
        <v>507</v>
      </c>
      <c r="F1321" s="17" t="str">
        <f t="shared" si="58"/>
        <v>-539;-180;10000;5</v>
      </c>
      <c r="G1321" s="1">
        <v>1</v>
      </c>
      <c r="H1321" s="21"/>
      <c r="I1321" s="11"/>
    </row>
    <row r="1322" spans="1:9">
      <c r="A1322" s="1" t="str">
        <f t="shared" si="59"/>
        <v>2323101</v>
      </c>
      <c r="B1322" s="1" t="str">
        <f>CONCATENATE(_xlfn.XLOOKUP(D1322-300,[1]怪物设计!$D$77:$D$136,[1]怪物设计!$U$77:$U$136),"-",E1322)</f>
        <v>兔子3-101</v>
      </c>
      <c r="D1322" s="1">
        <v>2323</v>
      </c>
      <c r="E1322" s="1">
        <v>101</v>
      </c>
      <c r="F1322" s="17" t="str">
        <f t="shared" si="58"/>
        <v>-627;-73;11000;0</v>
      </c>
      <c r="G1322" s="1">
        <v>1</v>
      </c>
      <c r="H1322" s="21"/>
      <c r="I1322" s="11"/>
    </row>
    <row r="1323" spans="1:9">
      <c r="A1323" s="1" t="str">
        <f t="shared" si="59"/>
        <v>2323102</v>
      </c>
      <c r="B1323" s="1" t="str">
        <f>CONCATENATE(_xlfn.XLOOKUP(D1323-300,[1]怪物设计!$D$77:$D$136,[1]怪物设计!$U$77:$U$136),"-",E1323)</f>
        <v>兔子3-102</v>
      </c>
      <c r="D1323" s="1">
        <v>2323</v>
      </c>
      <c r="E1323" s="1">
        <v>102</v>
      </c>
      <c r="F1323" s="17" t="str">
        <f t="shared" si="58"/>
        <v>-490;-88;11000;-10</v>
      </c>
      <c r="G1323" s="1">
        <v>1</v>
      </c>
      <c r="H1323" s="21"/>
      <c r="I1323" s="11"/>
    </row>
    <row r="1324" spans="1:9">
      <c r="A1324" s="1" t="str">
        <f t="shared" si="59"/>
        <v>2323103</v>
      </c>
      <c r="B1324" s="1" t="str">
        <f>CONCATENATE(_xlfn.XLOOKUP(D1324-300,[1]怪物设计!$D$77:$D$136,[1]怪物设计!$U$77:$U$136),"-",E1324)</f>
        <v>兔子3-103</v>
      </c>
      <c r="D1324" s="1">
        <v>2323</v>
      </c>
      <c r="E1324" s="1">
        <v>103</v>
      </c>
      <c r="F1324" s="17" t="str">
        <f t="shared" si="58"/>
        <v>-687;-175;10000;-10</v>
      </c>
      <c r="G1324" s="1">
        <v>1</v>
      </c>
      <c r="H1324" s="21"/>
      <c r="I1324" s="11"/>
    </row>
    <row r="1325" spans="1:9">
      <c r="A1325" s="1" t="str">
        <f t="shared" si="59"/>
        <v>2323104</v>
      </c>
      <c r="B1325" s="1" t="str">
        <f>CONCATENATE(_xlfn.XLOOKUP(D1325-300,[1]怪物设计!$D$77:$D$136,[1]怪物设计!$U$77:$U$136),"-",E1325)</f>
        <v>兔子3-104</v>
      </c>
      <c r="D1325" s="1">
        <v>2323</v>
      </c>
      <c r="E1325" s="1">
        <v>104</v>
      </c>
      <c r="F1325" s="17" t="str">
        <f t="shared" si="58"/>
        <v>-631;-76;11000;0</v>
      </c>
      <c r="G1325" s="1">
        <v>1</v>
      </c>
      <c r="H1325" s="21"/>
      <c r="I1325" s="11"/>
    </row>
    <row r="1326" spans="1:9">
      <c r="A1326" s="1" t="str">
        <f t="shared" si="59"/>
        <v>2323105</v>
      </c>
      <c r="B1326" s="1" t="str">
        <f>CONCATENATE(_xlfn.XLOOKUP(D1326-300,[1]怪物设计!$D$77:$D$136,[1]怪物设计!$U$77:$U$136),"-",E1326)</f>
        <v>兔子3-105</v>
      </c>
      <c r="D1326" s="1">
        <v>2323</v>
      </c>
      <c r="E1326" s="1">
        <v>105</v>
      </c>
      <c r="F1326" s="17" t="str">
        <f t="shared" si="58"/>
        <v>-532;-105;10000;0</v>
      </c>
      <c r="G1326" s="1">
        <v>1</v>
      </c>
      <c r="H1326" s="21"/>
      <c r="I1326" s="11"/>
    </row>
    <row r="1327" spans="1:9">
      <c r="A1327" s="1" t="str">
        <f t="shared" si="59"/>
        <v>2323106</v>
      </c>
      <c r="B1327" s="1" t="str">
        <f>CONCATENATE(_xlfn.XLOOKUP(D1327-300,[1]怪物设计!$D$77:$D$136,[1]怪物设计!$U$77:$U$136),"-",E1327)</f>
        <v>兔子3-106</v>
      </c>
      <c r="D1327" s="1">
        <v>2323</v>
      </c>
      <c r="E1327" s="1">
        <v>106</v>
      </c>
      <c r="F1327" s="17" t="str">
        <f t="shared" si="58"/>
        <v>-665;-122;8000;0</v>
      </c>
      <c r="G1327" s="1">
        <v>1</v>
      </c>
      <c r="H1327" s="21"/>
      <c r="I1327" s="11"/>
    </row>
    <row r="1328" spans="1:9">
      <c r="A1328" s="1" t="str">
        <f t="shared" si="59"/>
        <v>2323201</v>
      </c>
      <c r="B1328" s="1" t="str">
        <f>CONCATENATE(_xlfn.XLOOKUP(D1328-300,[1]怪物设计!$D$77:$D$136,[1]怪物设计!$U$77:$U$136),"-",E1328)</f>
        <v>兔子3-201</v>
      </c>
      <c r="D1328" s="1">
        <v>2323</v>
      </c>
      <c r="E1328" s="1">
        <v>201</v>
      </c>
      <c r="F1328" s="17" t="str">
        <f t="shared" si="58"/>
        <v>-463;-29;10000;-25</v>
      </c>
      <c r="G1328" s="1">
        <v>1</v>
      </c>
      <c r="H1328" s="21"/>
      <c r="I1328" s="11"/>
    </row>
    <row r="1329" spans="1:9">
      <c r="A1329" s="1" t="str">
        <f t="shared" si="59"/>
        <v>2323202</v>
      </c>
      <c r="B1329" s="1" t="str">
        <f>CONCATENATE(_xlfn.XLOOKUP(D1329-300,[1]怪物设计!$D$77:$D$136,[1]怪物设计!$U$77:$U$136),"-",E1329)</f>
        <v>兔子3-202</v>
      </c>
      <c r="D1329" s="1">
        <v>2323</v>
      </c>
      <c r="E1329" s="1">
        <v>202</v>
      </c>
      <c r="F1329" s="17" t="str">
        <f t="shared" si="58"/>
        <v>-432;-94;10000;0</v>
      </c>
      <c r="G1329" s="1">
        <v>1</v>
      </c>
      <c r="H1329" s="21"/>
      <c r="I1329" s="11"/>
    </row>
    <row r="1330" spans="1:9">
      <c r="A1330" s="1" t="str">
        <f t="shared" si="59"/>
        <v>2323203</v>
      </c>
      <c r="B1330" s="1" t="str">
        <f>CONCATENATE(_xlfn.XLOOKUP(D1330-300,[1]怪物设计!$D$77:$D$136,[1]怪物设计!$U$77:$U$136),"-",E1330)</f>
        <v>兔子3-203</v>
      </c>
      <c r="D1330" s="1">
        <v>2323</v>
      </c>
      <c r="E1330" s="1">
        <v>203</v>
      </c>
      <c r="F1330" s="17" t="str">
        <f t="shared" si="58"/>
        <v>-475;-124;10000;-10</v>
      </c>
      <c r="G1330" s="1">
        <v>1</v>
      </c>
      <c r="H1330" s="21"/>
      <c r="I1330" s="11"/>
    </row>
    <row r="1331" spans="1:9">
      <c r="A1331" s="1" t="str">
        <f t="shared" si="59"/>
        <v>2323204</v>
      </c>
      <c r="B1331" s="1" t="str">
        <f>CONCATENATE(_xlfn.XLOOKUP(D1331-300,[1]怪物设计!$D$77:$D$136,[1]怪物设计!$U$77:$U$136),"-",E1331)</f>
        <v>兔子3-204</v>
      </c>
      <c r="D1331" s="1">
        <v>2323</v>
      </c>
      <c r="E1331" s="1">
        <v>204</v>
      </c>
      <c r="F1331" s="17" t="str">
        <f t="shared" si="58"/>
        <v>-462;-223;5000;0</v>
      </c>
      <c r="G1331" s="1">
        <v>1</v>
      </c>
      <c r="H1331" s="21"/>
      <c r="I1331" s="11"/>
    </row>
    <row r="1332" spans="1:9">
      <c r="A1332" s="1" t="str">
        <f t="shared" si="59"/>
        <v>2323205</v>
      </c>
      <c r="B1332" s="1" t="str">
        <f>CONCATENATE(_xlfn.XLOOKUP(D1332-300,[1]怪物设计!$D$77:$D$136,[1]怪物设计!$U$77:$U$136),"-",E1332)</f>
        <v>兔子3-205</v>
      </c>
      <c r="D1332" s="1">
        <v>2323</v>
      </c>
      <c r="E1332" s="1">
        <v>205</v>
      </c>
      <c r="F1332" s="17" t="str">
        <f t="shared" si="58"/>
        <v>-466;32;10000;-10</v>
      </c>
      <c r="G1332" s="1">
        <v>1</v>
      </c>
      <c r="H1332" s="21"/>
      <c r="I1332" s="11"/>
    </row>
    <row r="1333" spans="1:9">
      <c r="A1333" s="1" t="str">
        <f t="shared" si="59"/>
        <v>2323206</v>
      </c>
      <c r="B1333" s="1" t="str">
        <f>CONCATENATE(_xlfn.XLOOKUP(D1333-300,[1]怪物设计!$D$77:$D$136,[1]怪物设计!$U$77:$U$136),"-",E1333)</f>
        <v>兔子3-206</v>
      </c>
      <c r="D1333" s="1">
        <v>2323</v>
      </c>
      <c r="E1333" s="1">
        <v>206</v>
      </c>
      <c r="F1333" s="17" t="str">
        <f t="shared" ref="F1333:F1396" si="60">_xlfn.XLOOKUP(B1333,$B$30:$B$947,$F$30:$F$947,"",0)</f>
        <v>-563;-154;7000;150</v>
      </c>
      <c r="G1333" s="1">
        <v>1</v>
      </c>
      <c r="H1333" s="21"/>
      <c r="I1333" s="11"/>
    </row>
    <row r="1334" spans="1:9">
      <c r="A1334" s="1" t="str">
        <f t="shared" si="59"/>
        <v>2323207</v>
      </c>
      <c r="B1334" s="1" t="str">
        <f>CONCATENATE(_xlfn.XLOOKUP(D1334-300,[1]怪物设计!$D$77:$D$136,[1]怪物设计!$U$77:$U$136),"-",E1334)</f>
        <v>兔子3-207</v>
      </c>
      <c r="D1334" s="1">
        <v>2323</v>
      </c>
      <c r="E1334" s="1">
        <v>207</v>
      </c>
      <c r="F1334" s="17" t="str">
        <f t="shared" si="60"/>
        <v>-654;-121;10000;15</v>
      </c>
      <c r="G1334" s="1">
        <v>1</v>
      </c>
      <c r="H1334" s="21"/>
      <c r="I1334" s="11"/>
    </row>
    <row r="1335" spans="1:9">
      <c r="A1335" s="1" t="str">
        <f t="shared" si="59"/>
        <v>2323301</v>
      </c>
      <c r="B1335" s="1" t="str">
        <f>CONCATENATE(_xlfn.XLOOKUP(D1335-300,[1]怪物设计!$D$77:$D$136,[1]怪物设计!$U$77:$U$136),"-",E1335)</f>
        <v>兔子3-301</v>
      </c>
      <c r="D1335" s="1">
        <v>2323</v>
      </c>
      <c r="E1335" s="1">
        <v>301</v>
      </c>
      <c r="F1335" s="17" t="str">
        <f t="shared" si="60"/>
        <v>-536;49;10000;0</v>
      </c>
      <c r="G1335" s="1">
        <v>1</v>
      </c>
      <c r="H1335" s="21"/>
      <c r="I1335" s="11"/>
    </row>
    <row r="1336" spans="1:9">
      <c r="A1336" s="1" t="str">
        <f t="shared" si="59"/>
        <v>2323302</v>
      </c>
      <c r="B1336" s="1" t="str">
        <f>CONCATENATE(_xlfn.XLOOKUP(D1336-300,[1]怪物设计!$D$77:$D$136,[1]怪物设计!$U$77:$U$136),"-",E1336)</f>
        <v>兔子3-302</v>
      </c>
      <c r="D1336" s="1">
        <v>2323</v>
      </c>
      <c r="E1336" s="1">
        <v>302</v>
      </c>
      <c r="F1336" s="17" t="str">
        <f t="shared" si="60"/>
        <v>-573;-35;9000;0</v>
      </c>
      <c r="G1336" s="1">
        <v>1</v>
      </c>
      <c r="H1336" s="21"/>
      <c r="I1336" s="11"/>
    </row>
    <row r="1337" spans="1:9">
      <c r="A1337" s="1" t="str">
        <f t="shared" si="59"/>
        <v>2323303</v>
      </c>
      <c r="B1337" s="1" t="str">
        <f>CONCATENATE(_xlfn.XLOOKUP(D1337-300,[1]怪物设计!$D$77:$D$136,[1]怪物设计!$U$77:$U$136),"-",E1337)</f>
        <v>兔子3-303</v>
      </c>
      <c r="D1337" s="1">
        <v>2323</v>
      </c>
      <c r="E1337" s="1">
        <v>303</v>
      </c>
      <c r="F1337" s="17" t="str">
        <f t="shared" si="60"/>
        <v>-507;-54;10000;0</v>
      </c>
      <c r="G1337" s="1">
        <v>1</v>
      </c>
      <c r="H1337" s="21"/>
      <c r="I1337" s="11"/>
    </row>
    <row r="1338" spans="1:9">
      <c r="A1338" s="1" t="str">
        <f t="shared" si="59"/>
        <v>2323304</v>
      </c>
      <c r="B1338" s="1" t="str">
        <f>CONCATENATE(_xlfn.XLOOKUP(D1338-300,[1]怪物设计!$D$77:$D$136,[1]怪物设计!$U$77:$U$136),"-",E1338)</f>
        <v>兔子3-304</v>
      </c>
      <c r="D1338" s="1">
        <v>2323</v>
      </c>
      <c r="E1338" s="1">
        <v>304</v>
      </c>
      <c r="F1338" s="17" t="str">
        <f t="shared" si="60"/>
        <v>-710;-83;10000;5</v>
      </c>
      <c r="G1338" s="1">
        <v>1</v>
      </c>
      <c r="H1338" s="21"/>
      <c r="I1338" s="11"/>
    </row>
    <row r="1339" spans="1:9">
      <c r="A1339" s="1" t="str">
        <f t="shared" si="59"/>
        <v>2323305</v>
      </c>
      <c r="B1339" s="1" t="str">
        <f>CONCATENATE(_xlfn.XLOOKUP(D1339-300,[1]怪物设计!$D$77:$D$136,[1]怪物设计!$U$77:$U$136),"-",E1339)</f>
        <v>兔子3-305</v>
      </c>
      <c r="D1339" s="1">
        <v>2323</v>
      </c>
      <c r="E1339" s="1">
        <v>305</v>
      </c>
      <c r="F1339" s="17" t="str">
        <f t="shared" si="60"/>
        <v>-663;-225;9000;-25</v>
      </c>
      <c r="G1339" s="1">
        <v>1</v>
      </c>
      <c r="H1339" s="21"/>
      <c r="I1339" s="11"/>
    </row>
    <row r="1340" spans="1:9">
      <c r="A1340" s="1" t="str">
        <f t="shared" si="59"/>
        <v>2323401</v>
      </c>
      <c r="B1340" s="1" t="str">
        <f>CONCATENATE(_xlfn.XLOOKUP(D1340-300,[1]怪物设计!$D$77:$D$136,[1]怪物设计!$U$77:$U$136),"-",E1340)</f>
        <v>兔子3-401</v>
      </c>
      <c r="D1340" s="1">
        <v>2323</v>
      </c>
      <c r="E1340" s="1">
        <v>401</v>
      </c>
      <c r="F1340" s="17" t="str">
        <f t="shared" si="60"/>
        <v>-534;-207;10000;0</v>
      </c>
      <c r="G1340" s="1">
        <v>1</v>
      </c>
      <c r="H1340" s="21"/>
      <c r="I1340" s="11"/>
    </row>
    <row r="1341" spans="1:9">
      <c r="A1341" s="1" t="str">
        <f t="shared" si="59"/>
        <v>2323402</v>
      </c>
      <c r="B1341" s="1" t="str">
        <f>CONCATENATE(_xlfn.XLOOKUP(D1341-300,[1]怪物设计!$D$77:$D$136,[1]怪物设计!$U$77:$U$136),"-",E1341)</f>
        <v>兔子3-402</v>
      </c>
      <c r="D1341" s="1">
        <v>2323</v>
      </c>
      <c r="E1341" s="1">
        <v>402</v>
      </c>
      <c r="F1341" s="17" t="str">
        <f t="shared" si="60"/>
        <v>-540;-201;10000;0</v>
      </c>
      <c r="G1341" s="1">
        <v>1</v>
      </c>
      <c r="H1341" s="21"/>
      <c r="I1341" s="11"/>
    </row>
    <row r="1342" spans="1:9">
      <c r="A1342" s="1" t="str">
        <f t="shared" si="59"/>
        <v>2323403</v>
      </c>
      <c r="B1342" s="1" t="str">
        <f>CONCATENATE(_xlfn.XLOOKUP(D1342-300,[1]怪物设计!$D$77:$D$136,[1]怪物设计!$U$77:$U$136),"-",E1342)</f>
        <v>兔子3-403</v>
      </c>
      <c r="D1342" s="1">
        <v>2323</v>
      </c>
      <c r="E1342" s="1">
        <v>403</v>
      </c>
      <c r="F1342" s="17" t="str">
        <f t="shared" si="60"/>
        <v>-550;-194;10000;0</v>
      </c>
      <c r="G1342" s="1">
        <v>1</v>
      </c>
      <c r="H1342" s="21"/>
      <c r="I1342" s="11"/>
    </row>
    <row r="1343" spans="1:9">
      <c r="A1343" s="1" t="str">
        <f t="shared" si="59"/>
        <v>2323404</v>
      </c>
      <c r="B1343" s="1" t="str">
        <f>CONCATENATE(_xlfn.XLOOKUP(D1343-300,[1]怪物设计!$D$77:$D$136,[1]怪物设计!$U$77:$U$136),"-",E1343)</f>
        <v>兔子3-404</v>
      </c>
      <c r="D1343" s="1">
        <v>2323</v>
      </c>
      <c r="E1343" s="1">
        <v>404</v>
      </c>
      <c r="F1343" s="17" t="str">
        <f t="shared" si="60"/>
        <v>-760;-194;10000;0</v>
      </c>
      <c r="G1343" s="1">
        <v>1</v>
      </c>
      <c r="H1343" s="21"/>
      <c r="I1343" s="11"/>
    </row>
    <row r="1344" spans="1:9">
      <c r="A1344" s="1" t="str">
        <f t="shared" si="59"/>
        <v>2323405</v>
      </c>
      <c r="B1344" s="1" t="str">
        <f>CONCATENATE(_xlfn.XLOOKUP(D1344-300,[1]怪物设计!$D$77:$D$136,[1]怪物设计!$U$77:$U$136),"-",E1344)</f>
        <v>兔子3-405</v>
      </c>
      <c r="D1344" s="1">
        <v>2323</v>
      </c>
      <c r="E1344" s="1">
        <v>405</v>
      </c>
      <c r="F1344" s="17" t="str">
        <f t="shared" si="60"/>
        <v>-567;-196;10000;0</v>
      </c>
      <c r="G1344" s="1">
        <v>1</v>
      </c>
      <c r="H1344" s="21"/>
      <c r="I1344" s="11"/>
    </row>
    <row r="1345" spans="1:9">
      <c r="A1345" s="1" t="str">
        <f t="shared" si="59"/>
        <v>2323406</v>
      </c>
      <c r="B1345" s="1" t="str">
        <f>CONCATENATE(_xlfn.XLOOKUP(D1345-300,[1]怪物设计!$D$77:$D$136,[1]怪物设计!$U$77:$U$136),"-",E1345)</f>
        <v>兔子3-406</v>
      </c>
      <c r="D1345" s="1">
        <v>2323</v>
      </c>
      <c r="E1345" s="1">
        <v>406</v>
      </c>
      <c r="F1345" s="17" t="str">
        <f t="shared" si="60"/>
        <v>-624;-184;8000;30</v>
      </c>
      <c r="G1345" s="1">
        <v>1</v>
      </c>
      <c r="H1345" s="21"/>
      <c r="I1345" s="11"/>
    </row>
    <row r="1346" spans="1:9">
      <c r="A1346" s="1" t="str">
        <f t="shared" si="59"/>
        <v>2323407</v>
      </c>
      <c r="B1346" s="1" t="str">
        <f>CONCATENATE(_xlfn.XLOOKUP(D1346-300,[1]怪物设计!$D$77:$D$136,[1]怪物设计!$U$77:$U$136),"-",E1346)</f>
        <v>兔子3-407</v>
      </c>
      <c r="D1346" s="1">
        <v>2323</v>
      </c>
      <c r="E1346" s="1">
        <v>407</v>
      </c>
      <c r="F1346" s="17" t="str">
        <f t="shared" si="60"/>
        <v>-528;-144;10000;-5</v>
      </c>
      <c r="G1346" s="1">
        <v>1</v>
      </c>
      <c r="H1346" s="21"/>
      <c r="I1346" s="11"/>
    </row>
    <row r="1347" spans="1:9">
      <c r="A1347" s="1" t="str">
        <f t="shared" si="59"/>
        <v>2323408</v>
      </c>
      <c r="B1347" s="1" t="str">
        <f>CONCATENATE(_xlfn.XLOOKUP(D1347-300,[1]怪物设计!$D$77:$D$136,[1]怪物设计!$U$77:$U$136),"-",E1347)</f>
        <v>兔子3-408</v>
      </c>
      <c r="D1347" s="1">
        <v>2323</v>
      </c>
      <c r="E1347" s="1">
        <v>408</v>
      </c>
      <c r="F1347" s="17" t="str">
        <f t="shared" si="60"/>
        <v>-435;-267;11000;-15</v>
      </c>
      <c r="G1347" s="1">
        <v>1</v>
      </c>
      <c r="H1347" s="21"/>
      <c r="I1347" s="11"/>
    </row>
    <row r="1348" spans="1:9">
      <c r="A1348" s="1" t="str">
        <f t="shared" si="59"/>
        <v>2323409</v>
      </c>
      <c r="B1348" s="1" t="str">
        <f>CONCATENATE(_xlfn.XLOOKUP(D1348-300,[1]怪物设计!$D$77:$D$136,[1]怪物设计!$U$77:$U$136),"-",E1348)</f>
        <v>兔子3-409</v>
      </c>
      <c r="D1348" s="1">
        <v>2323</v>
      </c>
      <c r="E1348" s="1">
        <v>409</v>
      </c>
      <c r="F1348" s="17" t="str">
        <f t="shared" si="60"/>
        <v>-639;-116;7500;-15</v>
      </c>
      <c r="G1348" s="1">
        <v>1</v>
      </c>
      <c r="H1348" s="21"/>
      <c r="I1348" s="11"/>
    </row>
    <row r="1349" spans="1:9">
      <c r="A1349" s="1" t="str">
        <f t="shared" si="59"/>
        <v>2323501</v>
      </c>
      <c r="B1349" s="1" t="str">
        <f>CONCATENATE(_xlfn.XLOOKUP(D1349-300,[1]怪物设计!$D$77:$D$136,[1]怪物设计!$U$77:$U$136),"-",E1349)</f>
        <v>兔子3-501</v>
      </c>
      <c r="D1349" s="1">
        <v>2323</v>
      </c>
      <c r="E1349" s="1">
        <v>501</v>
      </c>
      <c r="F1349" s="17" t="str">
        <f t="shared" si="60"/>
        <v>-614;1;11000;45</v>
      </c>
      <c r="G1349" s="1">
        <v>1</v>
      </c>
      <c r="H1349" s="21"/>
      <c r="I1349" s="11"/>
    </row>
    <row r="1350" spans="1:9">
      <c r="A1350" s="1" t="str">
        <f t="shared" si="59"/>
        <v>2323502</v>
      </c>
      <c r="B1350" s="1" t="str">
        <f>CONCATENATE(_xlfn.XLOOKUP(D1350-300,[1]怪物设计!$D$77:$D$136,[1]怪物设计!$U$77:$U$136),"-",E1350)</f>
        <v>兔子3-502</v>
      </c>
      <c r="D1350" s="1">
        <v>2323</v>
      </c>
      <c r="E1350" s="1">
        <v>502</v>
      </c>
      <c r="F1350" s="17" t="str">
        <f t="shared" si="60"/>
        <v>-634;-116;8500;0</v>
      </c>
      <c r="G1350" s="1">
        <v>1</v>
      </c>
      <c r="H1350" s="21"/>
      <c r="I1350" s="11"/>
    </row>
    <row r="1351" spans="1:9">
      <c r="A1351" s="1" t="str">
        <f t="shared" si="59"/>
        <v>2323503</v>
      </c>
      <c r="B1351" s="1" t="str">
        <f>CONCATENATE(_xlfn.XLOOKUP(D1351-300,[1]怪物设计!$D$77:$D$136,[1]怪物设计!$U$77:$U$136),"-",E1351)</f>
        <v>兔子3-503</v>
      </c>
      <c r="D1351" s="1">
        <v>2323</v>
      </c>
      <c r="E1351" s="1">
        <v>503</v>
      </c>
      <c r="F1351" s="17" t="str">
        <f t="shared" si="60"/>
        <v>-706;-167;10000;-15</v>
      </c>
      <c r="G1351" s="1">
        <v>1</v>
      </c>
      <c r="H1351" s="21"/>
      <c r="I1351" s="11"/>
    </row>
    <row r="1352" spans="1:9">
      <c r="A1352" s="1" t="str">
        <f t="shared" si="59"/>
        <v>2323504</v>
      </c>
      <c r="B1352" s="1" t="str">
        <f>CONCATENATE(_xlfn.XLOOKUP(D1352-300,[1]怪物设计!$D$77:$D$136,[1]怪物设计!$U$77:$U$136),"-",E1352)</f>
        <v>兔子3-504</v>
      </c>
      <c r="D1352" s="1">
        <v>2323</v>
      </c>
      <c r="E1352" s="1">
        <v>504</v>
      </c>
      <c r="F1352" s="17" t="str">
        <f t="shared" si="60"/>
        <v>-598;-211;9000;-10</v>
      </c>
      <c r="G1352" s="1">
        <v>1</v>
      </c>
      <c r="H1352" s="21"/>
      <c r="I1352" s="11"/>
    </row>
    <row r="1353" spans="1:9">
      <c r="A1353" s="1" t="str">
        <f t="shared" si="59"/>
        <v>2323505</v>
      </c>
      <c r="B1353" s="1" t="str">
        <f>CONCATENATE(_xlfn.XLOOKUP(D1353-300,[1]怪物设计!$D$77:$D$136,[1]怪物设计!$U$77:$U$136),"-",E1353)</f>
        <v>兔子3-505</v>
      </c>
      <c r="D1353" s="1">
        <v>2323</v>
      </c>
      <c r="E1353" s="1">
        <v>505</v>
      </c>
      <c r="F1353" s="17" t="str">
        <f t="shared" si="60"/>
        <v>-705;-215;10000;-5</v>
      </c>
      <c r="G1353" s="1">
        <v>1</v>
      </c>
      <c r="H1353" s="21"/>
      <c r="I1353" s="11"/>
    </row>
    <row r="1354" spans="1:9">
      <c r="A1354" s="1" t="str">
        <f t="shared" si="59"/>
        <v>2323506</v>
      </c>
      <c r="B1354" s="1" t="str">
        <f>CONCATENATE(_xlfn.XLOOKUP(D1354-300,[1]怪物设计!$D$77:$D$136,[1]怪物设计!$U$77:$U$136),"-",E1354)</f>
        <v>兔子3-506</v>
      </c>
      <c r="D1354" s="1">
        <v>2323</v>
      </c>
      <c r="E1354" s="1">
        <v>506</v>
      </c>
      <c r="F1354" s="17" t="str">
        <f t="shared" si="60"/>
        <v>-439;-161;8000;0</v>
      </c>
      <c r="G1354" s="1">
        <v>1</v>
      </c>
      <c r="H1354" s="21"/>
      <c r="I1354" s="11"/>
    </row>
    <row r="1355" spans="1:9">
      <c r="A1355" s="1" t="str">
        <f t="shared" si="59"/>
        <v>2323507</v>
      </c>
      <c r="B1355" s="1" t="str">
        <f>CONCATENATE(_xlfn.XLOOKUP(D1355-300,[1]怪物设计!$D$77:$D$136,[1]怪物设计!$U$77:$U$136),"-",E1355)</f>
        <v>兔子3-507</v>
      </c>
      <c r="D1355" s="1">
        <v>2323</v>
      </c>
      <c r="E1355" s="1">
        <v>507</v>
      </c>
      <c r="F1355" s="17" t="str">
        <f t="shared" si="60"/>
        <v>-539;-180;10000;5</v>
      </c>
      <c r="G1355" s="1">
        <v>1</v>
      </c>
      <c r="H1355" s="21"/>
      <c r="I1355" s="11"/>
    </row>
    <row r="1356" spans="1:9">
      <c r="A1356" s="1" t="str">
        <f t="shared" si="59"/>
        <v>2312101</v>
      </c>
      <c r="B1356" s="1" t="str">
        <f>CONCATENATE(_xlfn.XLOOKUP(D1356-300,[1]怪物设计!$D$77:$D$136,[1]怪物设计!$U$77:$U$136),"-",E1356)</f>
        <v>老虎1-101</v>
      </c>
      <c r="D1356" s="1">
        <v>2312</v>
      </c>
      <c r="E1356" s="1">
        <v>101</v>
      </c>
      <c r="F1356" s="17" t="str">
        <f t="shared" si="60"/>
        <v>-1019;-123;11000;0</v>
      </c>
      <c r="G1356" s="1">
        <v>1</v>
      </c>
      <c r="H1356" s="21"/>
      <c r="I1356" s="11"/>
    </row>
    <row r="1357" spans="1:9">
      <c r="A1357" s="1" t="str">
        <f t="shared" si="59"/>
        <v>2312102</v>
      </c>
      <c r="B1357" s="1" t="str">
        <f>CONCATENATE(_xlfn.XLOOKUP(D1357-300,[1]怪物设计!$D$77:$D$136,[1]怪物设计!$U$77:$U$136),"-",E1357)</f>
        <v>老虎1-102</v>
      </c>
      <c r="D1357" s="1">
        <v>2312</v>
      </c>
      <c r="E1357" s="1">
        <v>102</v>
      </c>
      <c r="F1357" s="17" t="str">
        <f t="shared" si="60"/>
        <v>-882;-138;11000;-10</v>
      </c>
      <c r="G1357" s="1">
        <v>1</v>
      </c>
      <c r="H1357" s="21"/>
      <c r="I1357" s="11"/>
    </row>
    <row r="1358" spans="1:9">
      <c r="A1358" s="1" t="str">
        <f t="shared" si="59"/>
        <v>2312103</v>
      </c>
      <c r="B1358" s="1" t="str">
        <f>CONCATENATE(_xlfn.XLOOKUP(D1358-300,[1]怪物设计!$D$77:$D$136,[1]怪物设计!$U$77:$U$136),"-",E1358)</f>
        <v>老虎1-103</v>
      </c>
      <c r="D1358" s="1">
        <v>2312</v>
      </c>
      <c r="E1358" s="1">
        <v>103</v>
      </c>
      <c r="F1358" s="17" t="str">
        <f t="shared" si="60"/>
        <v>-1079;-225;10000;-10</v>
      </c>
      <c r="G1358" s="1">
        <v>1</v>
      </c>
      <c r="H1358" s="21"/>
      <c r="I1358" s="11"/>
    </row>
    <row r="1359" spans="1:9">
      <c r="A1359" s="1" t="str">
        <f t="shared" si="59"/>
        <v>2312104</v>
      </c>
      <c r="B1359" s="1" t="str">
        <f>CONCATENATE(_xlfn.XLOOKUP(D1359-300,[1]怪物设计!$D$77:$D$136,[1]怪物设计!$U$77:$U$136),"-",E1359)</f>
        <v>老虎1-104</v>
      </c>
      <c r="D1359" s="1">
        <v>2312</v>
      </c>
      <c r="E1359" s="1">
        <v>104</v>
      </c>
      <c r="F1359" s="17" t="str">
        <f t="shared" si="60"/>
        <v>-1023;-126;11000;0</v>
      </c>
      <c r="G1359" s="1">
        <v>1</v>
      </c>
      <c r="H1359" s="21"/>
      <c r="I1359" s="11"/>
    </row>
    <row r="1360" spans="1:9">
      <c r="A1360" s="1" t="str">
        <f t="shared" si="59"/>
        <v>2312105</v>
      </c>
      <c r="B1360" s="1" t="str">
        <f>CONCATENATE(_xlfn.XLOOKUP(D1360-300,[1]怪物设计!$D$77:$D$136,[1]怪物设计!$U$77:$U$136),"-",E1360)</f>
        <v>老虎1-105</v>
      </c>
      <c r="D1360" s="1">
        <v>2312</v>
      </c>
      <c r="E1360" s="1">
        <v>105</v>
      </c>
      <c r="F1360" s="17" t="str">
        <f t="shared" si="60"/>
        <v>-924;-155;10000;0</v>
      </c>
      <c r="G1360" s="1">
        <v>1</v>
      </c>
      <c r="H1360" s="21"/>
      <c r="I1360" s="11"/>
    </row>
    <row r="1361" spans="1:9">
      <c r="A1361" s="1" t="str">
        <f t="shared" si="59"/>
        <v>2312106</v>
      </c>
      <c r="B1361" s="1" t="str">
        <f>CONCATENATE(_xlfn.XLOOKUP(D1361-300,[1]怪物设计!$D$77:$D$136,[1]怪物设计!$U$77:$U$136),"-",E1361)</f>
        <v>老虎1-106</v>
      </c>
      <c r="D1361" s="1">
        <v>2312</v>
      </c>
      <c r="E1361" s="1">
        <v>106</v>
      </c>
      <c r="F1361" s="17" t="str">
        <f t="shared" si="60"/>
        <v>-1057;-172;8000;0</v>
      </c>
      <c r="G1361" s="1">
        <v>1</v>
      </c>
      <c r="H1361" s="21"/>
      <c r="I1361" s="11"/>
    </row>
    <row r="1362" spans="1:9">
      <c r="A1362" s="1" t="str">
        <f t="shared" si="59"/>
        <v>2312201</v>
      </c>
      <c r="B1362" s="1" t="str">
        <f>CONCATENATE(_xlfn.XLOOKUP(D1362-300,[1]怪物设计!$D$77:$D$136,[1]怪物设计!$U$77:$U$136),"-",E1362)</f>
        <v>老虎1-201</v>
      </c>
      <c r="D1362" s="1">
        <v>2312</v>
      </c>
      <c r="E1362" s="1">
        <v>201</v>
      </c>
      <c r="F1362" s="17" t="str">
        <f t="shared" si="60"/>
        <v>-855;-79;10000;-25</v>
      </c>
      <c r="G1362" s="1">
        <v>1</v>
      </c>
      <c r="H1362" s="21"/>
      <c r="I1362" s="11"/>
    </row>
    <row r="1363" spans="1:9">
      <c r="A1363" s="1" t="str">
        <f t="shared" si="59"/>
        <v>2312202</v>
      </c>
      <c r="B1363" s="1" t="str">
        <f>CONCATENATE(_xlfn.XLOOKUP(D1363-300,[1]怪物设计!$D$77:$D$136,[1]怪物设计!$U$77:$U$136),"-",E1363)</f>
        <v>老虎1-202</v>
      </c>
      <c r="D1363" s="1">
        <v>2312</v>
      </c>
      <c r="E1363" s="1">
        <v>202</v>
      </c>
      <c r="F1363" s="17" t="str">
        <f t="shared" si="60"/>
        <v>-824;-144;10000;0</v>
      </c>
      <c r="G1363" s="1">
        <v>1</v>
      </c>
      <c r="H1363" s="21"/>
      <c r="I1363" s="11"/>
    </row>
    <row r="1364" spans="1:9">
      <c r="A1364" s="1" t="str">
        <f t="shared" si="59"/>
        <v>2312203</v>
      </c>
      <c r="B1364" s="1" t="str">
        <f>CONCATENATE(_xlfn.XLOOKUP(D1364-300,[1]怪物设计!$D$77:$D$136,[1]怪物设计!$U$77:$U$136),"-",E1364)</f>
        <v>老虎1-203</v>
      </c>
      <c r="D1364" s="1">
        <v>2312</v>
      </c>
      <c r="E1364" s="1">
        <v>203</v>
      </c>
      <c r="F1364" s="17" t="str">
        <f t="shared" si="60"/>
        <v>-867;-174;10000;-10</v>
      </c>
      <c r="G1364" s="1">
        <v>1</v>
      </c>
      <c r="H1364" s="21"/>
      <c r="I1364" s="11"/>
    </row>
    <row r="1365" spans="1:9">
      <c r="A1365" s="1" t="str">
        <f t="shared" si="59"/>
        <v>2312204</v>
      </c>
      <c r="B1365" s="1" t="str">
        <f>CONCATENATE(_xlfn.XLOOKUP(D1365-300,[1]怪物设计!$D$77:$D$136,[1]怪物设计!$U$77:$U$136),"-",E1365)</f>
        <v>老虎1-204</v>
      </c>
      <c r="D1365" s="1">
        <v>2312</v>
      </c>
      <c r="E1365" s="1">
        <v>204</v>
      </c>
      <c r="F1365" s="17" t="str">
        <f t="shared" si="60"/>
        <v>-854;-273;5000;0</v>
      </c>
      <c r="G1365" s="1">
        <v>1</v>
      </c>
      <c r="H1365" s="21"/>
      <c r="I1365" s="11"/>
    </row>
    <row r="1366" spans="1:9">
      <c r="A1366" s="1" t="str">
        <f t="shared" si="59"/>
        <v>2312205</v>
      </c>
      <c r="B1366" s="1" t="str">
        <f>CONCATENATE(_xlfn.XLOOKUP(D1366-300,[1]怪物设计!$D$77:$D$136,[1]怪物设计!$U$77:$U$136),"-",E1366)</f>
        <v>老虎1-205</v>
      </c>
      <c r="D1366" s="1">
        <v>2312</v>
      </c>
      <c r="E1366" s="1">
        <v>205</v>
      </c>
      <c r="F1366" s="17" t="str">
        <f t="shared" si="60"/>
        <v>-858;-18;10000;-10</v>
      </c>
      <c r="G1366" s="1">
        <v>1</v>
      </c>
      <c r="H1366" s="21"/>
      <c r="I1366" s="11"/>
    </row>
    <row r="1367" spans="1:9">
      <c r="A1367" s="1" t="str">
        <f t="shared" si="59"/>
        <v>2312206</v>
      </c>
      <c r="B1367" s="1" t="str">
        <f>CONCATENATE(_xlfn.XLOOKUP(D1367-300,[1]怪物设计!$D$77:$D$136,[1]怪物设计!$U$77:$U$136),"-",E1367)</f>
        <v>老虎1-206</v>
      </c>
      <c r="D1367" s="1">
        <v>2312</v>
      </c>
      <c r="E1367" s="1">
        <v>206</v>
      </c>
      <c r="F1367" s="17" t="str">
        <f t="shared" si="60"/>
        <v>-955;-204;7000;150</v>
      </c>
      <c r="G1367" s="1">
        <v>1</v>
      </c>
      <c r="H1367" s="21"/>
      <c r="I1367" s="11"/>
    </row>
    <row r="1368" spans="1:9">
      <c r="A1368" s="1" t="str">
        <f t="shared" si="59"/>
        <v>2312207</v>
      </c>
      <c r="B1368" s="1" t="str">
        <f>CONCATENATE(_xlfn.XLOOKUP(D1368-300,[1]怪物设计!$D$77:$D$136,[1]怪物设计!$U$77:$U$136),"-",E1368)</f>
        <v>老虎1-207</v>
      </c>
      <c r="D1368" s="1">
        <v>2312</v>
      </c>
      <c r="E1368" s="1">
        <v>207</v>
      </c>
      <c r="F1368" s="17" t="str">
        <f t="shared" si="60"/>
        <v>-1046;-171;10000;15</v>
      </c>
      <c r="G1368" s="1">
        <v>1</v>
      </c>
      <c r="H1368" s="21"/>
      <c r="I1368" s="11"/>
    </row>
    <row r="1369" spans="1:9">
      <c r="A1369" s="1" t="str">
        <f t="shared" si="59"/>
        <v>2312301</v>
      </c>
      <c r="B1369" s="1" t="str">
        <f>CONCATENATE(_xlfn.XLOOKUP(D1369-300,[1]怪物设计!$D$77:$D$136,[1]怪物设计!$U$77:$U$136),"-",E1369)</f>
        <v>老虎1-301</v>
      </c>
      <c r="D1369" s="1">
        <v>2312</v>
      </c>
      <c r="E1369" s="1">
        <v>301</v>
      </c>
      <c r="F1369" s="17" t="str">
        <f t="shared" si="60"/>
        <v>-928;-1;10000;0</v>
      </c>
      <c r="G1369" s="1">
        <v>1</v>
      </c>
      <c r="H1369" s="21"/>
      <c r="I1369" s="11"/>
    </row>
    <row r="1370" spans="1:9">
      <c r="A1370" s="1" t="str">
        <f t="shared" si="59"/>
        <v>2312302</v>
      </c>
      <c r="B1370" s="1" t="str">
        <f>CONCATENATE(_xlfn.XLOOKUP(D1370-300,[1]怪物设计!$D$77:$D$136,[1]怪物设计!$U$77:$U$136),"-",E1370)</f>
        <v>老虎1-302</v>
      </c>
      <c r="D1370" s="1">
        <v>2312</v>
      </c>
      <c r="E1370" s="1">
        <v>302</v>
      </c>
      <c r="F1370" s="17" t="str">
        <f t="shared" si="60"/>
        <v>-965;-85;9000;0</v>
      </c>
      <c r="G1370" s="1">
        <v>1</v>
      </c>
      <c r="H1370" s="21"/>
      <c r="I1370" s="11"/>
    </row>
    <row r="1371" spans="1:9">
      <c r="A1371" s="1" t="str">
        <f t="shared" si="59"/>
        <v>2312303</v>
      </c>
      <c r="B1371" s="1" t="str">
        <f>CONCATENATE(_xlfn.XLOOKUP(D1371-300,[1]怪物设计!$D$77:$D$136,[1]怪物设计!$U$77:$U$136),"-",E1371)</f>
        <v>老虎1-303</v>
      </c>
      <c r="D1371" s="1">
        <v>2312</v>
      </c>
      <c r="E1371" s="1">
        <v>303</v>
      </c>
      <c r="F1371" s="17" t="str">
        <f t="shared" si="60"/>
        <v>-899;-104;10000;0</v>
      </c>
      <c r="G1371" s="1">
        <v>1</v>
      </c>
      <c r="H1371" s="21"/>
      <c r="I1371" s="11"/>
    </row>
    <row r="1372" spans="1:9">
      <c r="A1372" s="1" t="str">
        <f t="shared" si="59"/>
        <v>2312304</v>
      </c>
      <c r="B1372" s="1" t="str">
        <f>CONCATENATE(_xlfn.XLOOKUP(D1372-300,[1]怪物设计!$D$77:$D$136,[1]怪物设计!$U$77:$U$136),"-",E1372)</f>
        <v>老虎1-304</v>
      </c>
      <c r="D1372" s="1">
        <v>2312</v>
      </c>
      <c r="E1372" s="1">
        <v>304</v>
      </c>
      <c r="F1372" s="17" t="str">
        <f t="shared" si="60"/>
        <v>-1102;-133;10000;5</v>
      </c>
      <c r="G1372" s="1">
        <v>1</v>
      </c>
      <c r="H1372" s="21"/>
      <c r="I1372" s="11"/>
    </row>
    <row r="1373" spans="1:9">
      <c r="A1373" s="1" t="str">
        <f t="shared" si="59"/>
        <v>2312305</v>
      </c>
      <c r="B1373" s="1" t="str">
        <f>CONCATENATE(_xlfn.XLOOKUP(D1373-300,[1]怪物设计!$D$77:$D$136,[1]怪物设计!$U$77:$U$136),"-",E1373)</f>
        <v>老虎1-305</v>
      </c>
      <c r="D1373" s="1">
        <v>2312</v>
      </c>
      <c r="E1373" s="1">
        <v>305</v>
      </c>
      <c r="F1373" s="17" t="str">
        <f t="shared" si="60"/>
        <v>-1055;-275;9000;-25</v>
      </c>
      <c r="G1373" s="1">
        <v>1</v>
      </c>
      <c r="H1373" s="21"/>
      <c r="I1373" s="11"/>
    </row>
    <row r="1374" spans="1:9">
      <c r="A1374" s="1" t="str">
        <f t="shared" si="59"/>
        <v>2312401</v>
      </c>
      <c r="B1374" s="1" t="str">
        <f>CONCATENATE(_xlfn.XLOOKUP(D1374-300,[1]怪物设计!$D$77:$D$136,[1]怪物设计!$U$77:$U$136),"-",E1374)</f>
        <v>老虎1-401</v>
      </c>
      <c r="D1374" s="1">
        <v>2312</v>
      </c>
      <c r="E1374" s="1">
        <v>401</v>
      </c>
      <c r="F1374" s="17" t="str">
        <f t="shared" si="60"/>
        <v>-926;-257;10000;0</v>
      </c>
      <c r="G1374" s="1">
        <v>1</v>
      </c>
      <c r="H1374" s="21"/>
      <c r="I1374" s="11"/>
    </row>
    <row r="1375" spans="1:9">
      <c r="A1375" s="1" t="str">
        <f t="shared" si="59"/>
        <v>2312402</v>
      </c>
      <c r="B1375" s="1" t="str">
        <f>CONCATENATE(_xlfn.XLOOKUP(D1375-300,[1]怪物设计!$D$77:$D$136,[1]怪物设计!$U$77:$U$136),"-",E1375)</f>
        <v>老虎1-402</v>
      </c>
      <c r="D1375" s="1">
        <v>2312</v>
      </c>
      <c r="E1375" s="1">
        <v>402</v>
      </c>
      <c r="F1375" s="17" t="str">
        <f t="shared" si="60"/>
        <v>-932;-251;10000;0</v>
      </c>
      <c r="G1375" s="1">
        <v>1</v>
      </c>
      <c r="H1375" s="21"/>
      <c r="I1375" s="11"/>
    </row>
    <row r="1376" spans="1:9">
      <c r="A1376" s="1" t="str">
        <f t="shared" si="59"/>
        <v>2312403</v>
      </c>
      <c r="B1376" s="1" t="str">
        <f>CONCATENATE(_xlfn.XLOOKUP(D1376-300,[1]怪物设计!$D$77:$D$136,[1]怪物设计!$U$77:$U$136),"-",E1376)</f>
        <v>老虎1-403</v>
      </c>
      <c r="D1376" s="1">
        <v>2312</v>
      </c>
      <c r="E1376" s="1">
        <v>403</v>
      </c>
      <c r="F1376" s="17" t="str">
        <f t="shared" si="60"/>
        <v>-942;-244;10000;0</v>
      </c>
      <c r="G1376" s="1">
        <v>1</v>
      </c>
      <c r="H1376" s="21"/>
      <c r="I1376" s="11"/>
    </row>
    <row r="1377" spans="1:9">
      <c r="A1377" s="1" t="str">
        <f t="shared" si="59"/>
        <v>2312404</v>
      </c>
      <c r="B1377" s="1" t="str">
        <f>CONCATENATE(_xlfn.XLOOKUP(D1377-300,[1]怪物设计!$D$77:$D$136,[1]怪物设计!$U$77:$U$136),"-",E1377)</f>
        <v>老虎1-404</v>
      </c>
      <c r="D1377" s="1">
        <v>2312</v>
      </c>
      <c r="E1377" s="1">
        <v>404</v>
      </c>
      <c r="F1377" s="17" t="str">
        <f t="shared" si="60"/>
        <v>-1152;-244;10000;0</v>
      </c>
      <c r="G1377" s="1">
        <v>1</v>
      </c>
      <c r="H1377" s="21"/>
      <c r="I1377" s="11"/>
    </row>
    <row r="1378" spans="1:9">
      <c r="A1378" s="1" t="str">
        <f t="shared" si="59"/>
        <v>2312405</v>
      </c>
      <c r="B1378" s="1" t="str">
        <f>CONCATENATE(_xlfn.XLOOKUP(D1378-300,[1]怪物设计!$D$77:$D$136,[1]怪物设计!$U$77:$U$136),"-",E1378)</f>
        <v>老虎1-405</v>
      </c>
      <c r="D1378" s="1">
        <v>2312</v>
      </c>
      <c r="E1378" s="1">
        <v>405</v>
      </c>
      <c r="F1378" s="17" t="str">
        <f t="shared" si="60"/>
        <v>-959;-246;10000;0</v>
      </c>
      <c r="G1378" s="1">
        <v>1</v>
      </c>
      <c r="H1378" s="21"/>
      <c r="I1378" s="11"/>
    </row>
    <row r="1379" spans="1:9">
      <c r="A1379" s="1" t="str">
        <f t="shared" ref="A1379:A1442" si="61">CONCATENATE(D1379,E1379)</f>
        <v>2312406</v>
      </c>
      <c r="B1379" s="1" t="str">
        <f>CONCATENATE(_xlfn.XLOOKUP(D1379-300,[1]怪物设计!$D$77:$D$136,[1]怪物设计!$U$77:$U$136),"-",E1379)</f>
        <v>老虎1-406</v>
      </c>
      <c r="D1379" s="1">
        <v>2312</v>
      </c>
      <c r="E1379" s="1">
        <v>406</v>
      </c>
      <c r="F1379" s="17" t="str">
        <f t="shared" si="60"/>
        <v>-1016;-234;8000;30</v>
      </c>
      <c r="G1379" s="1">
        <v>1</v>
      </c>
      <c r="H1379" s="21"/>
      <c r="I1379" s="11"/>
    </row>
    <row r="1380" spans="1:9">
      <c r="A1380" s="1" t="str">
        <f t="shared" si="61"/>
        <v>2312407</v>
      </c>
      <c r="B1380" s="1" t="str">
        <f>CONCATENATE(_xlfn.XLOOKUP(D1380-300,[1]怪物设计!$D$77:$D$136,[1]怪物设计!$U$77:$U$136),"-",E1380)</f>
        <v>老虎1-407</v>
      </c>
      <c r="D1380" s="1">
        <v>2312</v>
      </c>
      <c r="E1380" s="1">
        <v>407</v>
      </c>
      <c r="F1380" s="17" t="str">
        <f t="shared" si="60"/>
        <v>-920;-194;10000;-5</v>
      </c>
      <c r="G1380" s="1">
        <v>1</v>
      </c>
      <c r="H1380" s="21"/>
      <c r="I1380" s="11"/>
    </row>
    <row r="1381" spans="1:9">
      <c r="A1381" s="1" t="str">
        <f t="shared" si="61"/>
        <v>2312408</v>
      </c>
      <c r="B1381" s="1" t="str">
        <f>CONCATENATE(_xlfn.XLOOKUP(D1381-300,[1]怪物设计!$D$77:$D$136,[1]怪物设计!$U$77:$U$136),"-",E1381)</f>
        <v>老虎1-408</v>
      </c>
      <c r="D1381" s="1">
        <v>2312</v>
      </c>
      <c r="E1381" s="1">
        <v>408</v>
      </c>
      <c r="F1381" s="17" t="str">
        <f t="shared" si="60"/>
        <v>-827;-317;11000;-15</v>
      </c>
      <c r="G1381" s="1">
        <v>1</v>
      </c>
      <c r="H1381" s="21"/>
      <c r="I1381" s="11"/>
    </row>
    <row r="1382" spans="1:9">
      <c r="A1382" s="1" t="str">
        <f t="shared" si="61"/>
        <v>2312409</v>
      </c>
      <c r="B1382" s="1" t="str">
        <f>CONCATENATE(_xlfn.XLOOKUP(D1382-300,[1]怪物设计!$D$77:$D$136,[1]怪物设计!$U$77:$U$136),"-",E1382)</f>
        <v>老虎1-409</v>
      </c>
      <c r="D1382" s="1">
        <v>2312</v>
      </c>
      <c r="E1382" s="1">
        <v>409</v>
      </c>
      <c r="F1382" s="17" t="str">
        <f t="shared" si="60"/>
        <v>-1031;-166;7500;-15</v>
      </c>
      <c r="G1382" s="1">
        <v>1</v>
      </c>
      <c r="H1382" s="21"/>
      <c r="I1382" s="11"/>
    </row>
    <row r="1383" spans="1:9">
      <c r="A1383" s="1" t="str">
        <f t="shared" si="61"/>
        <v>2312501</v>
      </c>
      <c r="B1383" s="1" t="str">
        <f>CONCATENATE(_xlfn.XLOOKUP(D1383-300,[1]怪物设计!$D$77:$D$136,[1]怪物设计!$U$77:$U$136),"-",E1383)</f>
        <v>老虎1-501</v>
      </c>
      <c r="D1383" s="1">
        <v>2312</v>
      </c>
      <c r="E1383" s="1">
        <v>501</v>
      </c>
      <c r="F1383" s="17" t="str">
        <f t="shared" si="60"/>
        <v>-1006;-49;11000;45</v>
      </c>
      <c r="G1383" s="1">
        <v>1</v>
      </c>
      <c r="H1383" s="21"/>
      <c r="I1383" s="11"/>
    </row>
    <row r="1384" spans="1:9">
      <c r="A1384" s="1" t="str">
        <f t="shared" si="61"/>
        <v>2312502</v>
      </c>
      <c r="B1384" s="1" t="str">
        <f>CONCATENATE(_xlfn.XLOOKUP(D1384-300,[1]怪物设计!$D$77:$D$136,[1]怪物设计!$U$77:$U$136),"-",E1384)</f>
        <v>老虎1-502</v>
      </c>
      <c r="D1384" s="1">
        <v>2312</v>
      </c>
      <c r="E1384" s="1">
        <v>502</v>
      </c>
      <c r="F1384" s="17" t="str">
        <f t="shared" si="60"/>
        <v>-1026;-166;8500;0</v>
      </c>
      <c r="G1384" s="1">
        <v>1</v>
      </c>
      <c r="H1384" s="21"/>
      <c r="I1384" s="11"/>
    </row>
    <row r="1385" spans="1:9">
      <c r="A1385" s="1" t="str">
        <f t="shared" si="61"/>
        <v>2312503</v>
      </c>
      <c r="B1385" s="1" t="str">
        <f>CONCATENATE(_xlfn.XLOOKUP(D1385-300,[1]怪物设计!$D$77:$D$136,[1]怪物设计!$U$77:$U$136),"-",E1385)</f>
        <v>老虎1-503</v>
      </c>
      <c r="D1385" s="1">
        <v>2312</v>
      </c>
      <c r="E1385" s="1">
        <v>503</v>
      </c>
      <c r="F1385" s="17" t="str">
        <f t="shared" si="60"/>
        <v>-1098;-217;10000;-15</v>
      </c>
      <c r="G1385" s="1">
        <v>1</v>
      </c>
      <c r="H1385" s="21"/>
      <c r="I1385" s="11"/>
    </row>
    <row r="1386" spans="1:9">
      <c r="A1386" s="1" t="str">
        <f t="shared" si="61"/>
        <v>2312504</v>
      </c>
      <c r="B1386" s="1" t="str">
        <f>CONCATENATE(_xlfn.XLOOKUP(D1386-300,[1]怪物设计!$D$77:$D$136,[1]怪物设计!$U$77:$U$136),"-",E1386)</f>
        <v>老虎1-504</v>
      </c>
      <c r="D1386" s="1">
        <v>2312</v>
      </c>
      <c r="E1386" s="1">
        <v>504</v>
      </c>
      <c r="F1386" s="17" t="str">
        <f t="shared" si="60"/>
        <v>-990;-261;9000;-10</v>
      </c>
      <c r="G1386" s="1">
        <v>1</v>
      </c>
      <c r="H1386" s="21"/>
      <c r="I1386" s="11"/>
    </row>
    <row r="1387" spans="1:9">
      <c r="A1387" s="1" t="str">
        <f t="shared" si="61"/>
        <v>2312505</v>
      </c>
      <c r="B1387" s="1" t="str">
        <f>CONCATENATE(_xlfn.XLOOKUP(D1387-300,[1]怪物设计!$D$77:$D$136,[1]怪物设计!$U$77:$U$136),"-",E1387)</f>
        <v>老虎1-505</v>
      </c>
      <c r="D1387" s="1">
        <v>2312</v>
      </c>
      <c r="E1387" s="1">
        <v>505</v>
      </c>
      <c r="F1387" s="17" t="str">
        <f t="shared" si="60"/>
        <v>-1097;-265;10000;-5</v>
      </c>
      <c r="G1387" s="1">
        <v>1</v>
      </c>
      <c r="H1387" s="21"/>
      <c r="I1387" s="11"/>
    </row>
    <row r="1388" spans="1:9">
      <c r="A1388" s="1" t="str">
        <f t="shared" si="61"/>
        <v>2312506</v>
      </c>
      <c r="B1388" s="1" t="str">
        <f>CONCATENATE(_xlfn.XLOOKUP(D1388-300,[1]怪物设计!$D$77:$D$136,[1]怪物设计!$U$77:$U$136),"-",E1388)</f>
        <v>老虎1-506</v>
      </c>
      <c r="D1388" s="1">
        <v>2312</v>
      </c>
      <c r="E1388" s="1">
        <v>506</v>
      </c>
      <c r="F1388" s="17" t="str">
        <f t="shared" si="60"/>
        <v>-831;-211;8000;0</v>
      </c>
      <c r="G1388" s="1">
        <v>1</v>
      </c>
      <c r="H1388" s="21"/>
      <c r="I1388" s="11"/>
    </row>
    <row r="1389" spans="1:9">
      <c r="A1389" s="1" t="str">
        <f t="shared" si="61"/>
        <v>2312507</v>
      </c>
      <c r="B1389" s="1" t="str">
        <f>CONCATENATE(_xlfn.XLOOKUP(D1389-300,[1]怪物设计!$D$77:$D$136,[1]怪物设计!$U$77:$U$136),"-",E1389)</f>
        <v>老虎1-507</v>
      </c>
      <c r="D1389" s="1">
        <v>2312</v>
      </c>
      <c r="E1389" s="1">
        <v>507</v>
      </c>
      <c r="F1389" s="17" t="str">
        <f t="shared" si="60"/>
        <v>-931;-230;10000;5</v>
      </c>
      <c r="G1389" s="1">
        <v>1</v>
      </c>
      <c r="H1389" s="21"/>
      <c r="I1389" s="11"/>
    </row>
    <row r="1390" spans="1:9">
      <c r="A1390" s="1" t="str">
        <f t="shared" si="61"/>
        <v>2321101</v>
      </c>
      <c r="B1390" s="1" t="str">
        <f>CONCATENATE(_xlfn.XLOOKUP(D1390-300,[1]怪物设计!$D$77:$D$136,[1]怪物设计!$U$77:$U$136),"-",E1390)</f>
        <v>老虎2-101</v>
      </c>
      <c r="D1390" s="1">
        <v>2321</v>
      </c>
      <c r="E1390" s="1">
        <v>101</v>
      </c>
      <c r="F1390" s="17" t="str">
        <f t="shared" si="60"/>
        <v>-1019;-123;11000;0</v>
      </c>
      <c r="G1390" s="1">
        <v>1</v>
      </c>
      <c r="H1390" s="21"/>
      <c r="I1390" s="11"/>
    </row>
    <row r="1391" spans="1:9">
      <c r="A1391" s="1" t="str">
        <f t="shared" si="61"/>
        <v>2321102</v>
      </c>
      <c r="B1391" s="1" t="str">
        <f>CONCATENATE(_xlfn.XLOOKUP(D1391-300,[1]怪物设计!$D$77:$D$136,[1]怪物设计!$U$77:$U$136),"-",E1391)</f>
        <v>老虎2-102</v>
      </c>
      <c r="D1391" s="1">
        <v>2321</v>
      </c>
      <c r="E1391" s="1">
        <v>102</v>
      </c>
      <c r="F1391" s="17" t="str">
        <f t="shared" si="60"/>
        <v>-882;-138;11000;-10</v>
      </c>
      <c r="G1391" s="1">
        <v>1</v>
      </c>
      <c r="H1391" s="21"/>
      <c r="I1391" s="11"/>
    </row>
    <row r="1392" spans="1:9">
      <c r="A1392" s="1" t="str">
        <f t="shared" si="61"/>
        <v>2321103</v>
      </c>
      <c r="B1392" s="1" t="str">
        <f>CONCATENATE(_xlfn.XLOOKUP(D1392-300,[1]怪物设计!$D$77:$D$136,[1]怪物设计!$U$77:$U$136),"-",E1392)</f>
        <v>老虎2-103</v>
      </c>
      <c r="D1392" s="1">
        <v>2321</v>
      </c>
      <c r="E1392" s="1">
        <v>103</v>
      </c>
      <c r="F1392" s="17" t="str">
        <f t="shared" si="60"/>
        <v>-1079;-225;10000;-10</v>
      </c>
      <c r="G1392" s="1">
        <v>1</v>
      </c>
      <c r="H1392" s="21"/>
      <c r="I1392" s="11"/>
    </row>
    <row r="1393" spans="1:9">
      <c r="A1393" s="1" t="str">
        <f t="shared" si="61"/>
        <v>2321104</v>
      </c>
      <c r="B1393" s="1" t="str">
        <f>CONCATENATE(_xlfn.XLOOKUP(D1393-300,[1]怪物设计!$D$77:$D$136,[1]怪物设计!$U$77:$U$136),"-",E1393)</f>
        <v>老虎2-104</v>
      </c>
      <c r="D1393" s="1">
        <v>2321</v>
      </c>
      <c r="E1393" s="1">
        <v>104</v>
      </c>
      <c r="F1393" s="17" t="str">
        <f t="shared" si="60"/>
        <v>-1023;-126;11000;0</v>
      </c>
      <c r="G1393" s="1">
        <v>1</v>
      </c>
      <c r="H1393" s="21"/>
      <c r="I1393" s="11"/>
    </row>
    <row r="1394" spans="1:9">
      <c r="A1394" s="1" t="str">
        <f t="shared" si="61"/>
        <v>2321105</v>
      </c>
      <c r="B1394" s="1" t="str">
        <f>CONCATENATE(_xlfn.XLOOKUP(D1394-300,[1]怪物设计!$D$77:$D$136,[1]怪物设计!$U$77:$U$136),"-",E1394)</f>
        <v>老虎2-105</v>
      </c>
      <c r="D1394" s="1">
        <v>2321</v>
      </c>
      <c r="E1394" s="1">
        <v>105</v>
      </c>
      <c r="F1394" s="17" t="str">
        <f t="shared" si="60"/>
        <v>-924;-155;10000;0</v>
      </c>
      <c r="G1394" s="1">
        <v>1</v>
      </c>
      <c r="H1394" s="21"/>
      <c r="I1394" s="11"/>
    </row>
    <row r="1395" spans="1:9">
      <c r="A1395" s="1" t="str">
        <f t="shared" si="61"/>
        <v>2321106</v>
      </c>
      <c r="B1395" s="1" t="str">
        <f>CONCATENATE(_xlfn.XLOOKUP(D1395-300,[1]怪物设计!$D$77:$D$136,[1]怪物设计!$U$77:$U$136),"-",E1395)</f>
        <v>老虎2-106</v>
      </c>
      <c r="D1395" s="1">
        <v>2321</v>
      </c>
      <c r="E1395" s="1">
        <v>106</v>
      </c>
      <c r="F1395" s="17" t="str">
        <f t="shared" si="60"/>
        <v>-1057;-172;8000;0</v>
      </c>
      <c r="G1395" s="1">
        <v>1</v>
      </c>
      <c r="H1395" s="21"/>
      <c r="I1395" s="11"/>
    </row>
    <row r="1396" spans="1:9">
      <c r="A1396" s="1" t="str">
        <f t="shared" si="61"/>
        <v>2321201</v>
      </c>
      <c r="B1396" s="1" t="str">
        <f>CONCATENATE(_xlfn.XLOOKUP(D1396-300,[1]怪物设计!$D$77:$D$136,[1]怪物设计!$U$77:$U$136),"-",E1396)</f>
        <v>老虎2-201</v>
      </c>
      <c r="D1396" s="1">
        <v>2321</v>
      </c>
      <c r="E1396" s="1">
        <v>201</v>
      </c>
      <c r="F1396" s="17" t="str">
        <f t="shared" si="60"/>
        <v>-855;-79;10000;-25</v>
      </c>
      <c r="G1396" s="1">
        <v>1</v>
      </c>
      <c r="H1396" s="21"/>
      <c r="I1396" s="11"/>
    </row>
    <row r="1397" spans="1:9">
      <c r="A1397" s="1" t="str">
        <f t="shared" si="61"/>
        <v>2321202</v>
      </c>
      <c r="B1397" s="1" t="str">
        <f>CONCATENATE(_xlfn.XLOOKUP(D1397-300,[1]怪物设计!$D$77:$D$136,[1]怪物设计!$U$77:$U$136),"-",E1397)</f>
        <v>老虎2-202</v>
      </c>
      <c r="D1397" s="1">
        <v>2321</v>
      </c>
      <c r="E1397" s="1">
        <v>202</v>
      </c>
      <c r="F1397" s="17" t="str">
        <f t="shared" ref="F1397:F1460" si="62">_xlfn.XLOOKUP(B1397,$B$30:$B$947,$F$30:$F$947,"",0)</f>
        <v>-824;-144;10000;0</v>
      </c>
      <c r="G1397" s="1">
        <v>1</v>
      </c>
      <c r="H1397" s="21"/>
      <c r="I1397" s="11"/>
    </row>
    <row r="1398" spans="1:9">
      <c r="A1398" s="1" t="str">
        <f t="shared" si="61"/>
        <v>2321203</v>
      </c>
      <c r="B1398" s="1" t="str">
        <f>CONCATENATE(_xlfn.XLOOKUP(D1398-300,[1]怪物设计!$D$77:$D$136,[1]怪物设计!$U$77:$U$136),"-",E1398)</f>
        <v>老虎2-203</v>
      </c>
      <c r="D1398" s="1">
        <v>2321</v>
      </c>
      <c r="E1398" s="1">
        <v>203</v>
      </c>
      <c r="F1398" s="17" t="str">
        <f t="shared" si="62"/>
        <v>-867;-174;10000;-10</v>
      </c>
      <c r="G1398" s="1">
        <v>1</v>
      </c>
      <c r="H1398" s="21"/>
      <c r="I1398" s="11"/>
    </row>
    <row r="1399" spans="1:9">
      <c r="A1399" s="1" t="str">
        <f t="shared" si="61"/>
        <v>2321204</v>
      </c>
      <c r="B1399" s="1" t="str">
        <f>CONCATENATE(_xlfn.XLOOKUP(D1399-300,[1]怪物设计!$D$77:$D$136,[1]怪物设计!$U$77:$U$136),"-",E1399)</f>
        <v>老虎2-204</v>
      </c>
      <c r="D1399" s="1">
        <v>2321</v>
      </c>
      <c r="E1399" s="1">
        <v>204</v>
      </c>
      <c r="F1399" s="17" t="str">
        <f t="shared" si="62"/>
        <v>-854;-273;5000;0</v>
      </c>
      <c r="G1399" s="1">
        <v>1</v>
      </c>
      <c r="H1399" s="21"/>
      <c r="I1399" s="11"/>
    </row>
    <row r="1400" spans="1:9">
      <c r="A1400" s="1" t="str">
        <f t="shared" si="61"/>
        <v>2321205</v>
      </c>
      <c r="B1400" s="1" t="str">
        <f>CONCATENATE(_xlfn.XLOOKUP(D1400-300,[1]怪物设计!$D$77:$D$136,[1]怪物设计!$U$77:$U$136),"-",E1400)</f>
        <v>老虎2-205</v>
      </c>
      <c r="D1400" s="1">
        <v>2321</v>
      </c>
      <c r="E1400" s="1">
        <v>205</v>
      </c>
      <c r="F1400" s="17" t="str">
        <f t="shared" si="62"/>
        <v>-858;-18;10000;-10</v>
      </c>
      <c r="G1400" s="1">
        <v>1</v>
      </c>
      <c r="H1400" s="21"/>
      <c r="I1400" s="11"/>
    </row>
    <row r="1401" spans="1:9">
      <c r="A1401" s="1" t="str">
        <f t="shared" si="61"/>
        <v>2321206</v>
      </c>
      <c r="B1401" s="1" t="str">
        <f>CONCATENATE(_xlfn.XLOOKUP(D1401-300,[1]怪物设计!$D$77:$D$136,[1]怪物设计!$U$77:$U$136),"-",E1401)</f>
        <v>老虎2-206</v>
      </c>
      <c r="D1401" s="1">
        <v>2321</v>
      </c>
      <c r="E1401" s="1">
        <v>206</v>
      </c>
      <c r="F1401" s="17" t="str">
        <f t="shared" si="62"/>
        <v>-955;-204;7000;150</v>
      </c>
      <c r="G1401" s="1">
        <v>1</v>
      </c>
      <c r="H1401" s="21"/>
      <c r="I1401" s="11"/>
    </row>
    <row r="1402" spans="1:9">
      <c r="A1402" s="1" t="str">
        <f t="shared" si="61"/>
        <v>2321207</v>
      </c>
      <c r="B1402" s="1" t="str">
        <f>CONCATENATE(_xlfn.XLOOKUP(D1402-300,[1]怪物设计!$D$77:$D$136,[1]怪物设计!$U$77:$U$136),"-",E1402)</f>
        <v>老虎2-207</v>
      </c>
      <c r="D1402" s="1">
        <v>2321</v>
      </c>
      <c r="E1402" s="1">
        <v>207</v>
      </c>
      <c r="F1402" s="17" t="str">
        <f t="shared" si="62"/>
        <v>-1046;-171;10000;15</v>
      </c>
      <c r="G1402" s="1">
        <v>1</v>
      </c>
      <c r="H1402" s="21"/>
      <c r="I1402" s="11"/>
    </row>
    <row r="1403" spans="1:9">
      <c r="A1403" s="1" t="str">
        <f t="shared" si="61"/>
        <v>2321301</v>
      </c>
      <c r="B1403" s="1" t="str">
        <f>CONCATENATE(_xlfn.XLOOKUP(D1403-300,[1]怪物设计!$D$77:$D$136,[1]怪物设计!$U$77:$U$136),"-",E1403)</f>
        <v>老虎2-301</v>
      </c>
      <c r="D1403" s="1">
        <v>2321</v>
      </c>
      <c r="E1403" s="1">
        <v>301</v>
      </c>
      <c r="F1403" s="17" t="str">
        <f t="shared" si="62"/>
        <v>-928;-1;10000;0</v>
      </c>
      <c r="G1403" s="1">
        <v>1</v>
      </c>
      <c r="H1403" s="21"/>
      <c r="I1403" s="11"/>
    </row>
    <row r="1404" spans="1:9">
      <c r="A1404" s="1" t="str">
        <f t="shared" si="61"/>
        <v>2321302</v>
      </c>
      <c r="B1404" s="1" t="str">
        <f>CONCATENATE(_xlfn.XLOOKUP(D1404-300,[1]怪物设计!$D$77:$D$136,[1]怪物设计!$U$77:$U$136),"-",E1404)</f>
        <v>老虎2-302</v>
      </c>
      <c r="D1404" s="1">
        <v>2321</v>
      </c>
      <c r="E1404" s="1">
        <v>302</v>
      </c>
      <c r="F1404" s="17" t="str">
        <f t="shared" si="62"/>
        <v>-965;-85;9000;0</v>
      </c>
      <c r="G1404" s="1">
        <v>1</v>
      </c>
      <c r="H1404" s="21"/>
      <c r="I1404" s="11"/>
    </row>
    <row r="1405" spans="1:9">
      <c r="A1405" s="1" t="str">
        <f t="shared" si="61"/>
        <v>2321303</v>
      </c>
      <c r="B1405" s="1" t="str">
        <f>CONCATENATE(_xlfn.XLOOKUP(D1405-300,[1]怪物设计!$D$77:$D$136,[1]怪物设计!$U$77:$U$136),"-",E1405)</f>
        <v>老虎2-303</v>
      </c>
      <c r="D1405" s="1">
        <v>2321</v>
      </c>
      <c r="E1405" s="1">
        <v>303</v>
      </c>
      <c r="F1405" s="17" t="str">
        <f t="shared" si="62"/>
        <v>-899;-104;10000;0</v>
      </c>
      <c r="G1405" s="1">
        <v>1</v>
      </c>
      <c r="H1405" s="21"/>
      <c r="I1405" s="11"/>
    </row>
    <row r="1406" spans="1:9">
      <c r="A1406" s="1" t="str">
        <f t="shared" si="61"/>
        <v>2321304</v>
      </c>
      <c r="B1406" s="1" t="str">
        <f>CONCATENATE(_xlfn.XLOOKUP(D1406-300,[1]怪物设计!$D$77:$D$136,[1]怪物设计!$U$77:$U$136),"-",E1406)</f>
        <v>老虎2-304</v>
      </c>
      <c r="D1406" s="1">
        <v>2321</v>
      </c>
      <c r="E1406" s="1">
        <v>304</v>
      </c>
      <c r="F1406" s="17" t="str">
        <f t="shared" si="62"/>
        <v>-1102;-133;10000;5</v>
      </c>
      <c r="G1406" s="1">
        <v>1</v>
      </c>
      <c r="H1406" s="21"/>
      <c r="I1406" s="11"/>
    </row>
    <row r="1407" spans="1:9">
      <c r="A1407" s="1" t="str">
        <f t="shared" si="61"/>
        <v>2321305</v>
      </c>
      <c r="B1407" s="1" t="str">
        <f>CONCATENATE(_xlfn.XLOOKUP(D1407-300,[1]怪物设计!$D$77:$D$136,[1]怪物设计!$U$77:$U$136),"-",E1407)</f>
        <v>老虎2-305</v>
      </c>
      <c r="D1407" s="1">
        <v>2321</v>
      </c>
      <c r="E1407" s="1">
        <v>305</v>
      </c>
      <c r="F1407" s="17" t="str">
        <f t="shared" si="62"/>
        <v>-1055;-275;9000;-25</v>
      </c>
      <c r="G1407" s="1">
        <v>1</v>
      </c>
      <c r="H1407" s="21"/>
      <c r="I1407" s="11"/>
    </row>
    <row r="1408" spans="1:9">
      <c r="A1408" s="1" t="str">
        <f t="shared" si="61"/>
        <v>2321401</v>
      </c>
      <c r="B1408" s="1" t="str">
        <f>CONCATENATE(_xlfn.XLOOKUP(D1408-300,[1]怪物设计!$D$77:$D$136,[1]怪物设计!$U$77:$U$136),"-",E1408)</f>
        <v>老虎2-401</v>
      </c>
      <c r="D1408" s="1">
        <v>2321</v>
      </c>
      <c r="E1408" s="1">
        <v>401</v>
      </c>
      <c r="F1408" s="17" t="str">
        <f t="shared" si="62"/>
        <v>-926;-257;10000;0</v>
      </c>
      <c r="G1408" s="1">
        <v>1</v>
      </c>
      <c r="H1408" s="21"/>
      <c r="I1408" s="11"/>
    </row>
    <row r="1409" spans="1:9">
      <c r="A1409" s="1" t="str">
        <f t="shared" si="61"/>
        <v>2321402</v>
      </c>
      <c r="B1409" s="1" t="str">
        <f>CONCATENATE(_xlfn.XLOOKUP(D1409-300,[1]怪物设计!$D$77:$D$136,[1]怪物设计!$U$77:$U$136),"-",E1409)</f>
        <v>老虎2-402</v>
      </c>
      <c r="D1409" s="1">
        <v>2321</v>
      </c>
      <c r="E1409" s="1">
        <v>402</v>
      </c>
      <c r="F1409" s="17" t="str">
        <f t="shared" si="62"/>
        <v>-932;-251;10000;0</v>
      </c>
      <c r="G1409" s="1">
        <v>1</v>
      </c>
      <c r="H1409" s="21"/>
      <c r="I1409" s="11"/>
    </row>
    <row r="1410" spans="1:9">
      <c r="A1410" s="1" t="str">
        <f t="shared" si="61"/>
        <v>2321403</v>
      </c>
      <c r="B1410" s="1" t="str">
        <f>CONCATENATE(_xlfn.XLOOKUP(D1410-300,[1]怪物设计!$D$77:$D$136,[1]怪物设计!$U$77:$U$136),"-",E1410)</f>
        <v>老虎2-403</v>
      </c>
      <c r="D1410" s="1">
        <v>2321</v>
      </c>
      <c r="E1410" s="1">
        <v>403</v>
      </c>
      <c r="F1410" s="17" t="str">
        <f t="shared" si="62"/>
        <v>-942;-244;10000;0</v>
      </c>
      <c r="G1410" s="1">
        <v>1</v>
      </c>
      <c r="H1410" s="21"/>
      <c r="I1410" s="11"/>
    </row>
    <row r="1411" spans="1:9">
      <c r="A1411" s="1" t="str">
        <f t="shared" si="61"/>
        <v>2321404</v>
      </c>
      <c r="B1411" s="1" t="str">
        <f>CONCATENATE(_xlfn.XLOOKUP(D1411-300,[1]怪物设计!$D$77:$D$136,[1]怪物设计!$U$77:$U$136),"-",E1411)</f>
        <v>老虎2-404</v>
      </c>
      <c r="D1411" s="1">
        <v>2321</v>
      </c>
      <c r="E1411" s="1">
        <v>404</v>
      </c>
      <c r="F1411" s="17" t="str">
        <f t="shared" si="62"/>
        <v>-1152;-244;10000;0</v>
      </c>
      <c r="G1411" s="1">
        <v>1</v>
      </c>
      <c r="H1411" s="21"/>
      <c r="I1411" s="11"/>
    </row>
    <row r="1412" spans="1:9">
      <c r="A1412" s="1" t="str">
        <f t="shared" si="61"/>
        <v>2321405</v>
      </c>
      <c r="B1412" s="1" t="str">
        <f>CONCATENATE(_xlfn.XLOOKUP(D1412-300,[1]怪物设计!$D$77:$D$136,[1]怪物设计!$U$77:$U$136),"-",E1412)</f>
        <v>老虎2-405</v>
      </c>
      <c r="D1412" s="1">
        <v>2321</v>
      </c>
      <c r="E1412" s="1">
        <v>405</v>
      </c>
      <c r="F1412" s="17" t="str">
        <f t="shared" si="62"/>
        <v>-959;-246;10000;0</v>
      </c>
      <c r="G1412" s="1">
        <v>1</v>
      </c>
      <c r="H1412" s="21"/>
      <c r="I1412" s="11"/>
    </row>
    <row r="1413" spans="1:9">
      <c r="A1413" s="1" t="str">
        <f t="shared" si="61"/>
        <v>2321406</v>
      </c>
      <c r="B1413" s="1" t="str">
        <f>CONCATENATE(_xlfn.XLOOKUP(D1413-300,[1]怪物设计!$D$77:$D$136,[1]怪物设计!$U$77:$U$136),"-",E1413)</f>
        <v>老虎2-406</v>
      </c>
      <c r="D1413" s="1">
        <v>2321</v>
      </c>
      <c r="E1413" s="1">
        <v>406</v>
      </c>
      <c r="F1413" s="17" t="str">
        <f t="shared" si="62"/>
        <v>-1016;-234;8000;30</v>
      </c>
      <c r="G1413" s="1">
        <v>1</v>
      </c>
      <c r="H1413" s="21"/>
      <c r="I1413" s="11"/>
    </row>
    <row r="1414" spans="1:9">
      <c r="A1414" s="1" t="str">
        <f t="shared" si="61"/>
        <v>2321407</v>
      </c>
      <c r="B1414" s="1" t="str">
        <f>CONCATENATE(_xlfn.XLOOKUP(D1414-300,[1]怪物设计!$D$77:$D$136,[1]怪物设计!$U$77:$U$136),"-",E1414)</f>
        <v>老虎2-407</v>
      </c>
      <c r="D1414" s="1">
        <v>2321</v>
      </c>
      <c r="E1414" s="1">
        <v>407</v>
      </c>
      <c r="F1414" s="17" t="str">
        <f t="shared" si="62"/>
        <v>-920;-194;10000;-5</v>
      </c>
      <c r="G1414" s="1">
        <v>1</v>
      </c>
      <c r="H1414" s="21"/>
      <c r="I1414" s="11"/>
    </row>
    <row r="1415" spans="1:9">
      <c r="A1415" s="1" t="str">
        <f t="shared" si="61"/>
        <v>2321408</v>
      </c>
      <c r="B1415" s="1" t="str">
        <f>CONCATENATE(_xlfn.XLOOKUP(D1415-300,[1]怪物设计!$D$77:$D$136,[1]怪物设计!$U$77:$U$136),"-",E1415)</f>
        <v>老虎2-408</v>
      </c>
      <c r="D1415" s="1">
        <v>2321</v>
      </c>
      <c r="E1415" s="1">
        <v>408</v>
      </c>
      <c r="F1415" s="17" t="str">
        <f t="shared" si="62"/>
        <v>-827;-317;11000;-15</v>
      </c>
      <c r="G1415" s="1">
        <v>1</v>
      </c>
      <c r="H1415" s="21"/>
      <c r="I1415" s="11"/>
    </row>
    <row r="1416" spans="1:9">
      <c r="A1416" s="1" t="str">
        <f t="shared" si="61"/>
        <v>2321409</v>
      </c>
      <c r="B1416" s="1" t="str">
        <f>CONCATENATE(_xlfn.XLOOKUP(D1416-300,[1]怪物设计!$D$77:$D$136,[1]怪物设计!$U$77:$U$136),"-",E1416)</f>
        <v>老虎2-409</v>
      </c>
      <c r="D1416" s="1">
        <v>2321</v>
      </c>
      <c r="E1416" s="1">
        <v>409</v>
      </c>
      <c r="F1416" s="17" t="str">
        <f t="shared" si="62"/>
        <v>-1031;-166;7500;-15</v>
      </c>
      <c r="G1416" s="1">
        <v>1</v>
      </c>
      <c r="H1416" s="21"/>
      <c r="I1416" s="11"/>
    </row>
    <row r="1417" spans="1:9">
      <c r="A1417" s="1" t="str">
        <f t="shared" si="61"/>
        <v>2321501</v>
      </c>
      <c r="B1417" s="1" t="str">
        <f>CONCATENATE(_xlfn.XLOOKUP(D1417-300,[1]怪物设计!$D$77:$D$136,[1]怪物设计!$U$77:$U$136),"-",E1417)</f>
        <v>老虎2-501</v>
      </c>
      <c r="D1417" s="1">
        <v>2321</v>
      </c>
      <c r="E1417" s="1">
        <v>501</v>
      </c>
      <c r="F1417" s="17" t="str">
        <f t="shared" si="62"/>
        <v>-1006;-49;11000;45</v>
      </c>
      <c r="G1417" s="1">
        <v>1</v>
      </c>
      <c r="H1417" s="21"/>
      <c r="I1417" s="11"/>
    </row>
    <row r="1418" spans="1:9">
      <c r="A1418" s="1" t="str">
        <f t="shared" si="61"/>
        <v>2321502</v>
      </c>
      <c r="B1418" s="1" t="str">
        <f>CONCATENATE(_xlfn.XLOOKUP(D1418-300,[1]怪物设计!$D$77:$D$136,[1]怪物设计!$U$77:$U$136),"-",E1418)</f>
        <v>老虎2-502</v>
      </c>
      <c r="D1418" s="1">
        <v>2321</v>
      </c>
      <c r="E1418" s="1">
        <v>502</v>
      </c>
      <c r="F1418" s="17" t="str">
        <f t="shared" si="62"/>
        <v>-1026;-166;8500;0</v>
      </c>
      <c r="G1418" s="1">
        <v>1</v>
      </c>
      <c r="H1418" s="21"/>
      <c r="I1418" s="11"/>
    </row>
    <row r="1419" spans="1:9">
      <c r="A1419" s="1" t="str">
        <f t="shared" si="61"/>
        <v>2321503</v>
      </c>
      <c r="B1419" s="1" t="str">
        <f>CONCATENATE(_xlfn.XLOOKUP(D1419-300,[1]怪物设计!$D$77:$D$136,[1]怪物设计!$U$77:$U$136),"-",E1419)</f>
        <v>老虎2-503</v>
      </c>
      <c r="D1419" s="1">
        <v>2321</v>
      </c>
      <c r="E1419" s="1">
        <v>503</v>
      </c>
      <c r="F1419" s="17" t="str">
        <f t="shared" si="62"/>
        <v>-1098;-217;10000;-15</v>
      </c>
      <c r="G1419" s="1">
        <v>1</v>
      </c>
      <c r="H1419" s="21"/>
      <c r="I1419" s="11"/>
    </row>
    <row r="1420" spans="1:9">
      <c r="A1420" s="1" t="str">
        <f t="shared" si="61"/>
        <v>2321504</v>
      </c>
      <c r="B1420" s="1" t="str">
        <f>CONCATENATE(_xlfn.XLOOKUP(D1420-300,[1]怪物设计!$D$77:$D$136,[1]怪物设计!$U$77:$U$136),"-",E1420)</f>
        <v>老虎2-504</v>
      </c>
      <c r="D1420" s="1">
        <v>2321</v>
      </c>
      <c r="E1420" s="1">
        <v>504</v>
      </c>
      <c r="F1420" s="17" t="str">
        <f t="shared" si="62"/>
        <v>-990;-261;9000;-10</v>
      </c>
      <c r="G1420" s="1">
        <v>1</v>
      </c>
      <c r="H1420" s="21"/>
      <c r="I1420" s="11"/>
    </row>
    <row r="1421" spans="1:9">
      <c r="A1421" s="1" t="str">
        <f t="shared" si="61"/>
        <v>2321505</v>
      </c>
      <c r="B1421" s="1" t="str">
        <f>CONCATENATE(_xlfn.XLOOKUP(D1421-300,[1]怪物设计!$D$77:$D$136,[1]怪物设计!$U$77:$U$136),"-",E1421)</f>
        <v>老虎2-505</v>
      </c>
      <c r="D1421" s="1">
        <v>2321</v>
      </c>
      <c r="E1421" s="1">
        <v>505</v>
      </c>
      <c r="F1421" s="17" t="str">
        <f t="shared" si="62"/>
        <v>-1097;-265;10000;-5</v>
      </c>
      <c r="G1421" s="1">
        <v>1</v>
      </c>
      <c r="H1421" s="21"/>
      <c r="I1421" s="11"/>
    </row>
    <row r="1422" spans="1:9">
      <c r="A1422" s="1" t="str">
        <f t="shared" si="61"/>
        <v>2321506</v>
      </c>
      <c r="B1422" s="1" t="str">
        <f>CONCATENATE(_xlfn.XLOOKUP(D1422-300,[1]怪物设计!$D$77:$D$136,[1]怪物设计!$U$77:$U$136),"-",E1422)</f>
        <v>老虎2-506</v>
      </c>
      <c r="D1422" s="1">
        <v>2321</v>
      </c>
      <c r="E1422" s="1">
        <v>506</v>
      </c>
      <c r="F1422" s="17" t="str">
        <f t="shared" si="62"/>
        <v>-831;-211;8000;0</v>
      </c>
      <c r="G1422" s="1">
        <v>1</v>
      </c>
      <c r="H1422" s="21"/>
      <c r="I1422" s="11"/>
    </row>
    <row r="1423" spans="1:9">
      <c r="A1423" s="1" t="str">
        <f t="shared" si="61"/>
        <v>2321507</v>
      </c>
      <c r="B1423" s="1" t="str">
        <f>CONCATENATE(_xlfn.XLOOKUP(D1423-300,[1]怪物设计!$D$77:$D$136,[1]怪物设计!$U$77:$U$136),"-",E1423)</f>
        <v>老虎2-507</v>
      </c>
      <c r="D1423" s="1">
        <v>2321</v>
      </c>
      <c r="E1423" s="1">
        <v>507</v>
      </c>
      <c r="F1423" s="17" t="str">
        <f t="shared" si="62"/>
        <v>-931;-230;10000;5</v>
      </c>
      <c r="G1423" s="1">
        <v>1</v>
      </c>
      <c r="H1423" s="21"/>
      <c r="I1423" s="11"/>
    </row>
    <row r="1424" spans="1:9">
      <c r="A1424" s="1" t="str">
        <f t="shared" si="61"/>
        <v>2332101</v>
      </c>
      <c r="B1424" s="1" t="str">
        <f>CONCATENATE(_xlfn.XLOOKUP(D1424-300,[1]怪物设计!$D$77:$D$136,[1]怪物设计!$U$77:$U$136),"-",E1424)</f>
        <v>老虎3-101</v>
      </c>
      <c r="D1424" s="1">
        <v>2332</v>
      </c>
      <c r="E1424" s="1">
        <v>101</v>
      </c>
      <c r="F1424" s="17" t="str">
        <f t="shared" si="62"/>
        <v>-1019;-123;11000;0</v>
      </c>
      <c r="G1424" s="1">
        <v>1</v>
      </c>
      <c r="H1424" s="21"/>
      <c r="I1424" s="11"/>
    </row>
    <row r="1425" spans="1:9">
      <c r="A1425" s="1" t="str">
        <f t="shared" si="61"/>
        <v>2332102</v>
      </c>
      <c r="B1425" s="1" t="str">
        <f>CONCATENATE(_xlfn.XLOOKUP(D1425-300,[1]怪物设计!$D$77:$D$136,[1]怪物设计!$U$77:$U$136),"-",E1425)</f>
        <v>老虎3-102</v>
      </c>
      <c r="D1425" s="1">
        <v>2332</v>
      </c>
      <c r="E1425" s="1">
        <v>102</v>
      </c>
      <c r="F1425" s="17" t="str">
        <f t="shared" si="62"/>
        <v>-882;-138;11000;-10</v>
      </c>
      <c r="G1425" s="1">
        <v>1</v>
      </c>
      <c r="H1425" s="21"/>
      <c r="I1425" s="11"/>
    </row>
    <row r="1426" spans="1:9">
      <c r="A1426" s="1" t="str">
        <f t="shared" si="61"/>
        <v>2332103</v>
      </c>
      <c r="B1426" s="1" t="str">
        <f>CONCATENATE(_xlfn.XLOOKUP(D1426-300,[1]怪物设计!$D$77:$D$136,[1]怪物设计!$U$77:$U$136),"-",E1426)</f>
        <v>老虎3-103</v>
      </c>
      <c r="D1426" s="1">
        <v>2332</v>
      </c>
      <c r="E1426" s="1">
        <v>103</v>
      </c>
      <c r="F1426" s="17" t="str">
        <f t="shared" si="62"/>
        <v>-1079;-225;10000;-10</v>
      </c>
      <c r="G1426" s="1">
        <v>1</v>
      </c>
      <c r="H1426" s="21"/>
      <c r="I1426" s="11"/>
    </row>
    <row r="1427" spans="1:9">
      <c r="A1427" s="1" t="str">
        <f t="shared" si="61"/>
        <v>2332104</v>
      </c>
      <c r="B1427" s="1" t="str">
        <f>CONCATENATE(_xlfn.XLOOKUP(D1427-300,[1]怪物设计!$D$77:$D$136,[1]怪物设计!$U$77:$U$136),"-",E1427)</f>
        <v>老虎3-104</v>
      </c>
      <c r="D1427" s="1">
        <v>2332</v>
      </c>
      <c r="E1427" s="1">
        <v>104</v>
      </c>
      <c r="F1427" s="17" t="str">
        <f t="shared" si="62"/>
        <v>-1023;-126;11000;0</v>
      </c>
      <c r="G1427" s="1">
        <v>1</v>
      </c>
      <c r="H1427" s="21"/>
      <c r="I1427" s="11"/>
    </row>
    <row r="1428" spans="1:9">
      <c r="A1428" s="1" t="str">
        <f t="shared" si="61"/>
        <v>2332105</v>
      </c>
      <c r="B1428" s="1" t="str">
        <f>CONCATENATE(_xlfn.XLOOKUP(D1428-300,[1]怪物设计!$D$77:$D$136,[1]怪物设计!$U$77:$U$136),"-",E1428)</f>
        <v>老虎3-105</v>
      </c>
      <c r="D1428" s="1">
        <v>2332</v>
      </c>
      <c r="E1428" s="1">
        <v>105</v>
      </c>
      <c r="F1428" s="17" t="str">
        <f t="shared" si="62"/>
        <v>-924;-155;10000;0</v>
      </c>
      <c r="G1428" s="1">
        <v>1</v>
      </c>
      <c r="H1428" s="21"/>
      <c r="I1428" s="11"/>
    </row>
    <row r="1429" spans="1:9">
      <c r="A1429" s="1" t="str">
        <f t="shared" si="61"/>
        <v>2332106</v>
      </c>
      <c r="B1429" s="1" t="str">
        <f>CONCATENATE(_xlfn.XLOOKUP(D1429-300,[1]怪物设计!$D$77:$D$136,[1]怪物设计!$U$77:$U$136),"-",E1429)</f>
        <v>老虎3-106</v>
      </c>
      <c r="D1429" s="1">
        <v>2332</v>
      </c>
      <c r="E1429" s="1">
        <v>106</v>
      </c>
      <c r="F1429" s="17" t="str">
        <f t="shared" si="62"/>
        <v>-1057;-172;8000;0</v>
      </c>
      <c r="G1429" s="1">
        <v>1</v>
      </c>
      <c r="H1429" s="21"/>
      <c r="I1429" s="11"/>
    </row>
    <row r="1430" spans="1:9">
      <c r="A1430" s="1" t="str">
        <f t="shared" si="61"/>
        <v>2332201</v>
      </c>
      <c r="B1430" s="1" t="str">
        <f>CONCATENATE(_xlfn.XLOOKUP(D1430-300,[1]怪物设计!$D$77:$D$136,[1]怪物设计!$U$77:$U$136),"-",E1430)</f>
        <v>老虎3-201</v>
      </c>
      <c r="D1430" s="1">
        <v>2332</v>
      </c>
      <c r="E1430" s="1">
        <v>201</v>
      </c>
      <c r="F1430" s="17" t="str">
        <f t="shared" si="62"/>
        <v>-855;-79;10000;-25</v>
      </c>
      <c r="G1430" s="1">
        <v>1</v>
      </c>
      <c r="H1430" s="21"/>
      <c r="I1430" s="11"/>
    </row>
    <row r="1431" spans="1:9">
      <c r="A1431" s="1" t="str">
        <f t="shared" si="61"/>
        <v>2332202</v>
      </c>
      <c r="B1431" s="1" t="str">
        <f>CONCATENATE(_xlfn.XLOOKUP(D1431-300,[1]怪物设计!$D$77:$D$136,[1]怪物设计!$U$77:$U$136),"-",E1431)</f>
        <v>老虎3-202</v>
      </c>
      <c r="D1431" s="1">
        <v>2332</v>
      </c>
      <c r="E1431" s="1">
        <v>202</v>
      </c>
      <c r="F1431" s="17" t="str">
        <f t="shared" si="62"/>
        <v>-824;-144;10000;0</v>
      </c>
      <c r="G1431" s="1">
        <v>1</v>
      </c>
      <c r="H1431" s="21"/>
      <c r="I1431" s="11"/>
    </row>
    <row r="1432" spans="1:9">
      <c r="A1432" s="1" t="str">
        <f t="shared" si="61"/>
        <v>2332203</v>
      </c>
      <c r="B1432" s="1" t="str">
        <f>CONCATENATE(_xlfn.XLOOKUP(D1432-300,[1]怪物设计!$D$77:$D$136,[1]怪物设计!$U$77:$U$136),"-",E1432)</f>
        <v>老虎3-203</v>
      </c>
      <c r="D1432" s="1">
        <v>2332</v>
      </c>
      <c r="E1432" s="1">
        <v>203</v>
      </c>
      <c r="F1432" s="17" t="str">
        <f t="shared" si="62"/>
        <v>-867;-174;10000;-10</v>
      </c>
      <c r="G1432" s="1">
        <v>1</v>
      </c>
      <c r="H1432" s="21"/>
      <c r="I1432" s="11"/>
    </row>
    <row r="1433" spans="1:9">
      <c r="A1433" s="1" t="str">
        <f t="shared" si="61"/>
        <v>2332204</v>
      </c>
      <c r="B1433" s="1" t="str">
        <f>CONCATENATE(_xlfn.XLOOKUP(D1433-300,[1]怪物设计!$D$77:$D$136,[1]怪物设计!$U$77:$U$136),"-",E1433)</f>
        <v>老虎3-204</v>
      </c>
      <c r="D1433" s="1">
        <v>2332</v>
      </c>
      <c r="E1433" s="1">
        <v>204</v>
      </c>
      <c r="F1433" s="17" t="str">
        <f t="shared" si="62"/>
        <v>-854;-273;5000;0</v>
      </c>
      <c r="G1433" s="1">
        <v>1</v>
      </c>
      <c r="H1433" s="21"/>
      <c r="I1433" s="11"/>
    </row>
    <row r="1434" spans="1:9">
      <c r="A1434" s="1" t="str">
        <f t="shared" si="61"/>
        <v>2332205</v>
      </c>
      <c r="B1434" s="1" t="str">
        <f>CONCATENATE(_xlfn.XLOOKUP(D1434-300,[1]怪物设计!$D$77:$D$136,[1]怪物设计!$U$77:$U$136),"-",E1434)</f>
        <v>老虎3-205</v>
      </c>
      <c r="D1434" s="1">
        <v>2332</v>
      </c>
      <c r="E1434" s="1">
        <v>205</v>
      </c>
      <c r="F1434" s="17" t="str">
        <f t="shared" si="62"/>
        <v>-858;-18;10000;-10</v>
      </c>
      <c r="G1434" s="1">
        <v>1</v>
      </c>
      <c r="H1434" s="21"/>
      <c r="I1434" s="11"/>
    </row>
    <row r="1435" spans="1:9">
      <c r="A1435" s="1" t="str">
        <f t="shared" si="61"/>
        <v>2332206</v>
      </c>
      <c r="B1435" s="1" t="str">
        <f>CONCATENATE(_xlfn.XLOOKUP(D1435-300,[1]怪物设计!$D$77:$D$136,[1]怪物设计!$U$77:$U$136),"-",E1435)</f>
        <v>老虎3-206</v>
      </c>
      <c r="D1435" s="1">
        <v>2332</v>
      </c>
      <c r="E1435" s="1">
        <v>206</v>
      </c>
      <c r="F1435" s="17" t="str">
        <f t="shared" si="62"/>
        <v>-955;-204;7000;150</v>
      </c>
      <c r="G1435" s="1">
        <v>1</v>
      </c>
      <c r="H1435" s="21"/>
      <c r="I1435" s="11"/>
    </row>
    <row r="1436" spans="1:9">
      <c r="A1436" s="1" t="str">
        <f t="shared" si="61"/>
        <v>2332207</v>
      </c>
      <c r="B1436" s="1" t="str">
        <f>CONCATENATE(_xlfn.XLOOKUP(D1436-300,[1]怪物设计!$D$77:$D$136,[1]怪物设计!$U$77:$U$136),"-",E1436)</f>
        <v>老虎3-207</v>
      </c>
      <c r="D1436" s="1">
        <v>2332</v>
      </c>
      <c r="E1436" s="1">
        <v>207</v>
      </c>
      <c r="F1436" s="17" t="str">
        <f t="shared" si="62"/>
        <v>-1046;-171;10000;15</v>
      </c>
      <c r="G1436" s="1">
        <v>1</v>
      </c>
      <c r="H1436" s="21"/>
      <c r="I1436" s="11"/>
    </row>
    <row r="1437" spans="1:9">
      <c r="A1437" s="1" t="str">
        <f t="shared" si="61"/>
        <v>2332301</v>
      </c>
      <c r="B1437" s="1" t="str">
        <f>CONCATENATE(_xlfn.XLOOKUP(D1437-300,[1]怪物设计!$D$77:$D$136,[1]怪物设计!$U$77:$U$136),"-",E1437)</f>
        <v>老虎3-301</v>
      </c>
      <c r="D1437" s="1">
        <v>2332</v>
      </c>
      <c r="E1437" s="1">
        <v>301</v>
      </c>
      <c r="F1437" s="17" t="str">
        <f t="shared" si="62"/>
        <v>-928;-1;10000;0</v>
      </c>
      <c r="G1437" s="1">
        <v>1</v>
      </c>
      <c r="H1437" s="21"/>
      <c r="I1437" s="11"/>
    </row>
    <row r="1438" spans="1:9">
      <c r="A1438" s="1" t="str">
        <f t="shared" si="61"/>
        <v>2332302</v>
      </c>
      <c r="B1438" s="1" t="str">
        <f>CONCATENATE(_xlfn.XLOOKUP(D1438-300,[1]怪物设计!$D$77:$D$136,[1]怪物设计!$U$77:$U$136),"-",E1438)</f>
        <v>老虎3-302</v>
      </c>
      <c r="D1438" s="1">
        <v>2332</v>
      </c>
      <c r="E1438" s="1">
        <v>302</v>
      </c>
      <c r="F1438" s="17" t="str">
        <f t="shared" si="62"/>
        <v>-965;-85;9000;0</v>
      </c>
      <c r="G1438" s="1">
        <v>1</v>
      </c>
      <c r="H1438" s="21"/>
      <c r="I1438" s="11"/>
    </row>
    <row r="1439" spans="1:9">
      <c r="A1439" s="1" t="str">
        <f t="shared" si="61"/>
        <v>2332303</v>
      </c>
      <c r="B1439" s="1" t="str">
        <f>CONCATENATE(_xlfn.XLOOKUP(D1439-300,[1]怪物设计!$D$77:$D$136,[1]怪物设计!$U$77:$U$136),"-",E1439)</f>
        <v>老虎3-303</v>
      </c>
      <c r="D1439" s="1">
        <v>2332</v>
      </c>
      <c r="E1439" s="1">
        <v>303</v>
      </c>
      <c r="F1439" s="17" t="str">
        <f t="shared" si="62"/>
        <v>-899;-104;10000;0</v>
      </c>
      <c r="G1439" s="1">
        <v>1</v>
      </c>
      <c r="H1439" s="21"/>
      <c r="I1439" s="11"/>
    </row>
    <row r="1440" spans="1:9">
      <c r="A1440" s="1" t="str">
        <f t="shared" si="61"/>
        <v>2332304</v>
      </c>
      <c r="B1440" s="1" t="str">
        <f>CONCATENATE(_xlfn.XLOOKUP(D1440-300,[1]怪物设计!$D$77:$D$136,[1]怪物设计!$U$77:$U$136),"-",E1440)</f>
        <v>老虎3-304</v>
      </c>
      <c r="D1440" s="1">
        <v>2332</v>
      </c>
      <c r="E1440" s="1">
        <v>304</v>
      </c>
      <c r="F1440" s="17" t="str">
        <f t="shared" si="62"/>
        <v>-1102;-133;10000;5</v>
      </c>
      <c r="G1440" s="1">
        <v>1</v>
      </c>
      <c r="H1440" s="21"/>
      <c r="I1440" s="11"/>
    </row>
    <row r="1441" spans="1:9">
      <c r="A1441" s="1" t="str">
        <f t="shared" si="61"/>
        <v>2332305</v>
      </c>
      <c r="B1441" s="1" t="str">
        <f>CONCATENATE(_xlfn.XLOOKUP(D1441-300,[1]怪物设计!$D$77:$D$136,[1]怪物设计!$U$77:$U$136),"-",E1441)</f>
        <v>老虎3-305</v>
      </c>
      <c r="D1441" s="1">
        <v>2332</v>
      </c>
      <c r="E1441" s="1">
        <v>305</v>
      </c>
      <c r="F1441" s="17" t="str">
        <f t="shared" si="62"/>
        <v>-1055;-275;9000;-25</v>
      </c>
      <c r="G1441" s="1">
        <v>1</v>
      </c>
      <c r="H1441" s="21"/>
      <c r="I1441" s="11"/>
    </row>
    <row r="1442" spans="1:9">
      <c r="A1442" s="1" t="str">
        <f t="shared" si="61"/>
        <v>2332401</v>
      </c>
      <c r="B1442" s="1" t="str">
        <f>CONCATENATE(_xlfn.XLOOKUP(D1442-300,[1]怪物设计!$D$77:$D$136,[1]怪物设计!$U$77:$U$136),"-",E1442)</f>
        <v>老虎3-401</v>
      </c>
      <c r="D1442" s="1">
        <v>2332</v>
      </c>
      <c r="E1442" s="1">
        <v>401</v>
      </c>
      <c r="F1442" s="17" t="str">
        <f t="shared" si="62"/>
        <v>-926;-257;10000;0</v>
      </c>
      <c r="G1442" s="1">
        <v>1</v>
      </c>
      <c r="H1442" s="21"/>
      <c r="I1442" s="11"/>
    </row>
    <row r="1443" spans="1:9">
      <c r="A1443" s="1" t="str">
        <f t="shared" ref="A1443:A1506" si="63">CONCATENATE(D1443,E1443)</f>
        <v>2332402</v>
      </c>
      <c r="B1443" s="1" t="str">
        <f>CONCATENATE(_xlfn.XLOOKUP(D1443-300,[1]怪物设计!$D$77:$D$136,[1]怪物设计!$U$77:$U$136),"-",E1443)</f>
        <v>老虎3-402</v>
      </c>
      <c r="D1443" s="1">
        <v>2332</v>
      </c>
      <c r="E1443" s="1">
        <v>402</v>
      </c>
      <c r="F1443" s="17" t="str">
        <f t="shared" si="62"/>
        <v>-932;-251;10000;0</v>
      </c>
      <c r="G1443" s="1">
        <v>1</v>
      </c>
      <c r="H1443" s="21"/>
      <c r="I1443" s="11"/>
    </row>
    <row r="1444" spans="1:9">
      <c r="A1444" s="1" t="str">
        <f t="shared" si="63"/>
        <v>2332403</v>
      </c>
      <c r="B1444" s="1" t="str">
        <f>CONCATENATE(_xlfn.XLOOKUP(D1444-300,[1]怪物设计!$D$77:$D$136,[1]怪物设计!$U$77:$U$136),"-",E1444)</f>
        <v>老虎3-403</v>
      </c>
      <c r="D1444" s="1">
        <v>2332</v>
      </c>
      <c r="E1444" s="1">
        <v>403</v>
      </c>
      <c r="F1444" s="17" t="str">
        <f t="shared" si="62"/>
        <v>-942;-244;10000;0</v>
      </c>
      <c r="G1444" s="1">
        <v>1</v>
      </c>
      <c r="H1444" s="21"/>
      <c r="I1444" s="11"/>
    </row>
    <row r="1445" spans="1:9">
      <c r="A1445" s="1" t="str">
        <f t="shared" si="63"/>
        <v>2332404</v>
      </c>
      <c r="B1445" s="1" t="str">
        <f>CONCATENATE(_xlfn.XLOOKUP(D1445-300,[1]怪物设计!$D$77:$D$136,[1]怪物设计!$U$77:$U$136),"-",E1445)</f>
        <v>老虎3-404</v>
      </c>
      <c r="D1445" s="1">
        <v>2332</v>
      </c>
      <c r="E1445" s="1">
        <v>404</v>
      </c>
      <c r="F1445" s="17" t="str">
        <f t="shared" si="62"/>
        <v>-1152;-244;10000;0</v>
      </c>
      <c r="G1445" s="1">
        <v>1</v>
      </c>
      <c r="H1445" s="21"/>
      <c r="I1445" s="11"/>
    </row>
    <row r="1446" spans="1:9">
      <c r="A1446" s="1" t="str">
        <f t="shared" si="63"/>
        <v>2332405</v>
      </c>
      <c r="B1446" s="1" t="str">
        <f>CONCATENATE(_xlfn.XLOOKUP(D1446-300,[1]怪物设计!$D$77:$D$136,[1]怪物设计!$U$77:$U$136),"-",E1446)</f>
        <v>老虎3-405</v>
      </c>
      <c r="D1446" s="1">
        <v>2332</v>
      </c>
      <c r="E1446" s="1">
        <v>405</v>
      </c>
      <c r="F1446" s="17" t="str">
        <f t="shared" si="62"/>
        <v>-959;-246;10000;0</v>
      </c>
      <c r="G1446" s="1">
        <v>1</v>
      </c>
      <c r="H1446" s="21"/>
      <c r="I1446" s="11"/>
    </row>
    <row r="1447" spans="1:9">
      <c r="A1447" s="1" t="str">
        <f t="shared" si="63"/>
        <v>2332406</v>
      </c>
      <c r="B1447" s="1" t="str">
        <f>CONCATENATE(_xlfn.XLOOKUP(D1447-300,[1]怪物设计!$D$77:$D$136,[1]怪物设计!$U$77:$U$136),"-",E1447)</f>
        <v>老虎3-406</v>
      </c>
      <c r="D1447" s="1">
        <v>2332</v>
      </c>
      <c r="E1447" s="1">
        <v>406</v>
      </c>
      <c r="F1447" s="17" t="str">
        <f t="shared" si="62"/>
        <v>-1016;-234;8000;30</v>
      </c>
      <c r="G1447" s="1">
        <v>1</v>
      </c>
      <c r="H1447" s="21"/>
      <c r="I1447" s="11"/>
    </row>
    <row r="1448" spans="1:9">
      <c r="A1448" s="1" t="str">
        <f t="shared" si="63"/>
        <v>2332407</v>
      </c>
      <c r="B1448" s="1" t="str">
        <f>CONCATENATE(_xlfn.XLOOKUP(D1448-300,[1]怪物设计!$D$77:$D$136,[1]怪物设计!$U$77:$U$136),"-",E1448)</f>
        <v>老虎3-407</v>
      </c>
      <c r="D1448" s="1">
        <v>2332</v>
      </c>
      <c r="E1448" s="1">
        <v>407</v>
      </c>
      <c r="F1448" s="17" t="str">
        <f t="shared" si="62"/>
        <v>-920;-194;10000;-5</v>
      </c>
      <c r="G1448" s="1">
        <v>1</v>
      </c>
      <c r="H1448" s="21"/>
      <c r="I1448" s="11"/>
    </row>
    <row r="1449" spans="1:9">
      <c r="A1449" s="1" t="str">
        <f t="shared" si="63"/>
        <v>2332408</v>
      </c>
      <c r="B1449" s="1" t="str">
        <f>CONCATENATE(_xlfn.XLOOKUP(D1449-300,[1]怪物设计!$D$77:$D$136,[1]怪物设计!$U$77:$U$136),"-",E1449)</f>
        <v>老虎3-408</v>
      </c>
      <c r="D1449" s="1">
        <v>2332</v>
      </c>
      <c r="E1449" s="1">
        <v>408</v>
      </c>
      <c r="F1449" s="17" t="str">
        <f t="shared" si="62"/>
        <v>-827;-317;11000;-15</v>
      </c>
      <c r="G1449" s="1">
        <v>1</v>
      </c>
      <c r="H1449" s="21"/>
      <c r="I1449" s="11"/>
    </row>
    <row r="1450" spans="1:9">
      <c r="A1450" s="1" t="str">
        <f t="shared" si="63"/>
        <v>2332409</v>
      </c>
      <c r="B1450" s="1" t="str">
        <f>CONCATENATE(_xlfn.XLOOKUP(D1450-300,[1]怪物设计!$D$77:$D$136,[1]怪物设计!$U$77:$U$136),"-",E1450)</f>
        <v>老虎3-409</v>
      </c>
      <c r="D1450" s="1">
        <v>2332</v>
      </c>
      <c r="E1450" s="1">
        <v>409</v>
      </c>
      <c r="F1450" s="17" t="str">
        <f t="shared" si="62"/>
        <v>-1031;-166;7500;-15</v>
      </c>
      <c r="G1450" s="1">
        <v>1</v>
      </c>
      <c r="H1450" s="21"/>
      <c r="I1450" s="11"/>
    </row>
    <row r="1451" spans="1:9">
      <c r="A1451" s="1" t="str">
        <f t="shared" si="63"/>
        <v>2332501</v>
      </c>
      <c r="B1451" s="1" t="str">
        <f>CONCATENATE(_xlfn.XLOOKUP(D1451-300,[1]怪物设计!$D$77:$D$136,[1]怪物设计!$U$77:$U$136),"-",E1451)</f>
        <v>老虎3-501</v>
      </c>
      <c r="D1451" s="1">
        <v>2332</v>
      </c>
      <c r="E1451" s="1">
        <v>501</v>
      </c>
      <c r="F1451" s="17" t="str">
        <f t="shared" si="62"/>
        <v>-1006;-49;11000;45</v>
      </c>
      <c r="G1451" s="1">
        <v>1</v>
      </c>
      <c r="H1451" s="21"/>
      <c r="I1451" s="11"/>
    </row>
    <row r="1452" spans="1:9">
      <c r="A1452" s="1" t="str">
        <f t="shared" si="63"/>
        <v>2332502</v>
      </c>
      <c r="B1452" s="1" t="str">
        <f>CONCATENATE(_xlfn.XLOOKUP(D1452-300,[1]怪物设计!$D$77:$D$136,[1]怪物设计!$U$77:$U$136),"-",E1452)</f>
        <v>老虎3-502</v>
      </c>
      <c r="D1452" s="1">
        <v>2332</v>
      </c>
      <c r="E1452" s="1">
        <v>502</v>
      </c>
      <c r="F1452" s="17" t="str">
        <f t="shared" si="62"/>
        <v>-1026;-166;8500;0</v>
      </c>
      <c r="G1452" s="1">
        <v>1</v>
      </c>
      <c r="H1452" s="21"/>
      <c r="I1452" s="11"/>
    </row>
    <row r="1453" spans="1:9">
      <c r="A1453" s="1" t="str">
        <f t="shared" si="63"/>
        <v>2332503</v>
      </c>
      <c r="B1453" s="1" t="str">
        <f>CONCATENATE(_xlfn.XLOOKUP(D1453-300,[1]怪物设计!$D$77:$D$136,[1]怪物设计!$U$77:$U$136),"-",E1453)</f>
        <v>老虎3-503</v>
      </c>
      <c r="D1453" s="1">
        <v>2332</v>
      </c>
      <c r="E1453" s="1">
        <v>503</v>
      </c>
      <c r="F1453" s="17" t="str">
        <f t="shared" si="62"/>
        <v>-1098;-217;10000;-15</v>
      </c>
      <c r="G1453" s="1">
        <v>1</v>
      </c>
      <c r="H1453" s="21"/>
      <c r="I1453" s="11"/>
    </row>
    <row r="1454" spans="1:9">
      <c r="A1454" s="1" t="str">
        <f t="shared" si="63"/>
        <v>2332504</v>
      </c>
      <c r="B1454" s="1" t="str">
        <f>CONCATENATE(_xlfn.XLOOKUP(D1454-300,[1]怪物设计!$D$77:$D$136,[1]怪物设计!$U$77:$U$136),"-",E1454)</f>
        <v>老虎3-504</v>
      </c>
      <c r="D1454" s="1">
        <v>2332</v>
      </c>
      <c r="E1454" s="1">
        <v>504</v>
      </c>
      <c r="F1454" s="17" t="str">
        <f t="shared" si="62"/>
        <v>-990;-261;9000;-10</v>
      </c>
      <c r="G1454" s="1">
        <v>1</v>
      </c>
      <c r="H1454" s="21"/>
      <c r="I1454" s="11"/>
    </row>
    <row r="1455" spans="1:9">
      <c r="A1455" s="1" t="str">
        <f t="shared" si="63"/>
        <v>2332505</v>
      </c>
      <c r="B1455" s="1" t="str">
        <f>CONCATENATE(_xlfn.XLOOKUP(D1455-300,[1]怪物设计!$D$77:$D$136,[1]怪物设计!$U$77:$U$136),"-",E1455)</f>
        <v>老虎3-505</v>
      </c>
      <c r="D1455" s="1">
        <v>2332</v>
      </c>
      <c r="E1455" s="1">
        <v>505</v>
      </c>
      <c r="F1455" s="17" t="str">
        <f t="shared" si="62"/>
        <v>-1097;-265;10000;-5</v>
      </c>
      <c r="G1455" s="1">
        <v>1</v>
      </c>
      <c r="H1455" s="21"/>
      <c r="I1455" s="11"/>
    </row>
    <row r="1456" spans="1:9">
      <c r="A1456" s="1" t="str">
        <f t="shared" si="63"/>
        <v>2332506</v>
      </c>
      <c r="B1456" s="1" t="str">
        <f>CONCATENATE(_xlfn.XLOOKUP(D1456-300,[1]怪物设计!$D$77:$D$136,[1]怪物设计!$U$77:$U$136),"-",E1456)</f>
        <v>老虎3-506</v>
      </c>
      <c r="D1456" s="1">
        <v>2332</v>
      </c>
      <c r="E1456" s="1">
        <v>506</v>
      </c>
      <c r="F1456" s="17" t="str">
        <f t="shared" si="62"/>
        <v>-831;-211;8000;0</v>
      </c>
      <c r="G1456" s="1">
        <v>1</v>
      </c>
      <c r="H1456" s="21"/>
      <c r="I1456" s="11"/>
    </row>
    <row r="1457" spans="1:9">
      <c r="A1457" s="1" t="str">
        <f t="shared" si="63"/>
        <v>2332507</v>
      </c>
      <c r="B1457" s="1" t="str">
        <f>CONCATENATE(_xlfn.XLOOKUP(D1457-300,[1]怪物设计!$D$77:$D$136,[1]怪物设计!$U$77:$U$136),"-",E1457)</f>
        <v>老虎3-507</v>
      </c>
      <c r="D1457" s="1">
        <v>2332</v>
      </c>
      <c r="E1457" s="1">
        <v>507</v>
      </c>
      <c r="F1457" s="17" t="str">
        <f t="shared" si="62"/>
        <v>-931;-230;10000;5</v>
      </c>
      <c r="G1457" s="1">
        <v>1</v>
      </c>
      <c r="H1457" s="21"/>
      <c r="I1457" s="11"/>
    </row>
    <row r="1458" spans="1:9">
      <c r="A1458" s="1" t="str">
        <f t="shared" si="63"/>
        <v>2313101</v>
      </c>
      <c r="B1458" s="1" t="str">
        <f>CONCATENATE(_xlfn.XLOOKUP(D1458-300,[1]怪物设计!$D$77:$D$136,[1]怪物设计!$U$77:$U$136),"-",E1458)</f>
        <v>鸭子1-101</v>
      </c>
      <c r="D1458" s="1">
        <v>2313</v>
      </c>
      <c r="E1458" s="1">
        <v>101</v>
      </c>
      <c r="F1458" s="17" t="str">
        <f t="shared" si="62"/>
        <v>-624;-125;11000;0</v>
      </c>
      <c r="G1458" s="1">
        <v>1</v>
      </c>
      <c r="H1458" s="21"/>
      <c r="I1458" s="11"/>
    </row>
    <row r="1459" spans="1:9">
      <c r="A1459" s="1" t="str">
        <f t="shared" si="63"/>
        <v>2313102</v>
      </c>
      <c r="B1459" s="1" t="str">
        <f>CONCATENATE(_xlfn.XLOOKUP(D1459-300,[1]怪物设计!$D$77:$D$136,[1]怪物设计!$U$77:$U$136),"-",E1459)</f>
        <v>鸭子1-102</v>
      </c>
      <c r="D1459" s="1">
        <v>2313</v>
      </c>
      <c r="E1459" s="1">
        <v>102</v>
      </c>
      <c r="F1459" s="17" t="str">
        <f t="shared" si="62"/>
        <v>-487;-140;11000;-10</v>
      </c>
      <c r="G1459" s="1">
        <v>1</v>
      </c>
      <c r="H1459" s="21"/>
      <c r="I1459" s="11"/>
    </row>
    <row r="1460" spans="1:9">
      <c r="A1460" s="1" t="str">
        <f t="shared" si="63"/>
        <v>2313103</v>
      </c>
      <c r="B1460" s="1" t="str">
        <f>CONCATENATE(_xlfn.XLOOKUP(D1460-300,[1]怪物设计!$D$77:$D$136,[1]怪物设计!$U$77:$U$136),"-",E1460)</f>
        <v>鸭子1-103</v>
      </c>
      <c r="D1460" s="1">
        <v>2313</v>
      </c>
      <c r="E1460" s="1">
        <v>103</v>
      </c>
      <c r="F1460" s="17" t="str">
        <f t="shared" si="62"/>
        <v>-684;-227;10000;-10</v>
      </c>
      <c r="G1460" s="1">
        <v>1</v>
      </c>
      <c r="H1460" s="21"/>
      <c r="I1460" s="11"/>
    </row>
    <row r="1461" spans="1:9">
      <c r="A1461" s="1" t="str">
        <f t="shared" si="63"/>
        <v>2313104</v>
      </c>
      <c r="B1461" s="1" t="str">
        <f>CONCATENATE(_xlfn.XLOOKUP(D1461-300,[1]怪物设计!$D$77:$D$136,[1]怪物设计!$U$77:$U$136),"-",E1461)</f>
        <v>鸭子1-104</v>
      </c>
      <c r="D1461" s="1">
        <v>2313</v>
      </c>
      <c r="E1461" s="1">
        <v>104</v>
      </c>
      <c r="F1461" s="17" t="str">
        <f t="shared" ref="F1461:F1524" si="64">_xlfn.XLOOKUP(B1461,$B$30:$B$947,$F$30:$F$947,"",0)</f>
        <v>-628;-128;11000;0</v>
      </c>
      <c r="G1461" s="1">
        <v>1</v>
      </c>
      <c r="H1461" s="21"/>
      <c r="I1461" s="11"/>
    </row>
    <row r="1462" spans="1:9">
      <c r="A1462" s="1" t="str">
        <f t="shared" si="63"/>
        <v>2313105</v>
      </c>
      <c r="B1462" s="1" t="str">
        <f>CONCATENATE(_xlfn.XLOOKUP(D1462-300,[1]怪物设计!$D$77:$D$136,[1]怪物设计!$U$77:$U$136),"-",E1462)</f>
        <v>鸭子1-105</v>
      </c>
      <c r="D1462" s="1">
        <v>2313</v>
      </c>
      <c r="E1462" s="1">
        <v>105</v>
      </c>
      <c r="F1462" s="17" t="str">
        <f t="shared" si="64"/>
        <v>-529;-157;10000;0</v>
      </c>
      <c r="G1462" s="1">
        <v>1</v>
      </c>
      <c r="H1462" s="21"/>
      <c r="I1462" s="11"/>
    </row>
    <row r="1463" spans="1:9">
      <c r="A1463" s="1" t="str">
        <f t="shared" si="63"/>
        <v>2313106</v>
      </c>
      <c r="B1463" s="1" t="str">
        <f>CONCATENATE(_xlfn.XLOOKUP(D1463-300,[1]怪物设计!$D$77:$D$136,[1]怪物设计!$U$77:$U$136),"-",E1463)</f>
        <v>鸭子1-106</v>
      </c>
      <c r="D1463" s="1">
        <v>2313</v>
      </c>
      <c r="E1463" s="1">
        <v>106</v>
      </c>
      <c r="F1463" s="17" t="str">
        <f t="shared" si="64"/>
        <v>-662;-174;8000;0</v>
      </c>
      <c r="G1463" s="1">
        <v>1</v>
      </c>
      <c r="H1463" s="21"/>
      <c r="I1463" s="11"/>
    </row>
    <row r="1464" spans="1:9">
      <c r="A1464" s="1" t="str">
        <f t="shared" si="63"/>
        <v>2313201</v>
      </c>
      <c r="B1464" s="1" t="str">
        <f>CONCATENATE(_xlfn.XLOOKUP(D1464-300,[1]怪物设计!$D$77:$D$136,[1]怪物设计!$U$77:$U$136),"-",E1464)</f>
        <v>鸭子1-201</v>
      </c>
      <c r="D1464" s="1">
        <v>2313</v>
      </c>
      <c r="E1464" s="1">
        <v>201</v>
      </c>
      <c r="F1464" s="17" t="str">
        <f t="shared" si="64"/>
        <v>-460;-81;10000;-25</v>
      </c>
      <c r="G1464" s="1">
        <v>1</v>
      </c>
      <c r="H1464" s="21"/>
      <c r="I1464" s="11"/>
    </row>
    <row r="1465" spans="1:9">
      <c r="A1465" s="1" t="str">
        <f t="shared" si="63"/>
        <v>2313202</v>
      </c>
      <c r="B1465" s="1" t="str">
        <f>CONCATENATE(_xlfn.XLOOKUP(D1465-300,[1]怪物设计!$D$77:$D$136,[1]怪物设计!$U$77:$U$136),"-",E1465)</f>
        <v>鸭子1-202</v>
      </c>
      <c r="D1465" s="1">
        <v>2313</v>
      </c>
      <c r="E1465" s="1">
        <v>202</v>
      </c>
      <c r="F1465" s="17" t="str">
        <f t="shared" si="64"/>
        <v>-429;-146;10000;0</v>
      </c>
      <c r="G1465" s="1">
        <v>1</v>
      </c>
      <c r="H1465" s="21"/>
      <c r="I1465" s="11"/>
    </row>
    <row r="1466" spans="1:9">
      <c r="A1466" s="1" t="str">
        <f t="shared" si="63"/>
        <v>2313203</v>
      </c>
      <c r="B1466" s="1" t="str">
        <f>CONCATENATE(_xlfn.XLOOKUP(D1466-300,[1]怪物设计!$D$77:$D$136,[1]怪物设计!$U$77:$U$136),"-",E1466)</f>
        <v>鸭子1-203</v>
      </c>
      <c r="D1466" s="1">
        <v>2313</v>
      </c>
      <c r="E1466" s="1">
        <v>203</v>
      </c>
      <c r="F1466" s="17" t="str">
        <f t="shared" si="64"/>
        <v>-472;-176;10000;-10</v>
      </c>
      <c r="G1466" s="1">
        <v>1</v>
      </c>
      <c r="H1466" s="21"/>
      <c r="I1466" s="11"/>
    </row>
    <row r="1467" spans="1:9">
      <c r="A1467" s="1" t="str">
        <f t="shared" si="63"/>
        <v>2313204</v>
      </c>
      <c r="B1467" s="1" t="str">
        <f>CONCATENATE(_xlfn.XLOOKUP(D1467-300,[1]怪物设计!$D$77:$D$136,[1]怪物设计!$U$77:$U$136),"-",E1467)</f>
        <v>鸭子1-204</v>
      </c>
      <c r="D1467" s="1">
        <v>2313</v>
      </c>
      <c r="E1467" s="1">
        <v>204</v>
      </c>
      <c r="F1467" s="17" t="str">
        <f t="shared" si="64"/>
        <v>-459;-275;5000;0</v>
      </c>
      <c r="G1467" s="1">
        <v>1</v>
      </c>
      <c r="H1467" s="21"/>
      <c r="I1467" s="11"/>
    </row>
    <row r="1468" spans="1:9">
      <c r="A1468" s="1" t="str">
        <f t="shared" si="63"/>
        <v>2313205</v>
      </c>
      <c r="B1468" s="1" t="str">
        <f>CONCATENATE(_xlfn.XLOOKUP(D1468-300,[1]怪物设计!$D$77:$D$136,[1]怪物设计!$U$77:$U$136),"-",E1468)</f>
        <v>鸭子1-205</v>
      </c>
      <c r="D1468" s="1">
        <v>2313</v>
      </c>
      <c r="E1468" s="1">
        <v>205</v>
      </c>
      <c r="F1468" s="17" t="str">
        <f t="shared" si="64"/>
        <v>-463;-20;10000;-10</v>
      </c>
      <c r="G1468" s="1">
        <v>1</v>
      </c>
      <c r="H1468" s="21"/>
      <c r="I1468" s="11"/>
    </row>
    <row r="1469" spans="1:9">
      <c r="A1469" s="1" t="str">
        <f t="shared" si="63"/>
        <v>2313206</v>
      </c>
      <c r="B1469" s="1" t="str">
        <f>CONCATENATE(_xlfn.XLOOKUP(D1469-300,[1]怪物设计!$D$77:$D$136,[1]怪物设计!$U$77:$U$136),"-",E1469)</f>
        <v>鸭子1-206</v>
      </c>
      <c r="D1469" s="1">
        <v>2313</v>
      </c>
      <c r="E1469" s="1">
        <v>206</v>
      </c>
      <c r="F1469" s="17" t="str">
        <f t="shared" si="64"/>
        <v>-560;-206;7000;150</v>
      </c>
      <c r="G1469" s="1">
        <v>1</v>
      </c>
      <c r="H1469" s="21"/>
      <c r="I1469" s="11"/>
    </row>
    <row r="1470" spans="1:9">
      <c r="A1470" s="1" t="str">
        <f t="shared" si="63"/>
        <v>2313207</v>
      </c>
      <c r="B1470" s="1" t="str">
        <f>CONCATENATE(_xlfn.XLOOKUP(D1470-300,[1]怪物设计!$D$77:$D$136,[1]怪物设计!$U$77:$U$136),"-",E1470)</f>
        <v>鸭子1-207</v>
      </c>
      <c r="D1470" s="1">
        <v>2313</v>
      </c>
      <c r="E1470" s="1">
        <v>207</v>
      </c>
      <c r="F1470" s="17" t="str">
        <f t="shared" si="64"/>
        <v>-651;-173;10000;15</v>
      </c>
      <c r="G1470" s="1">
        <v>1</v>
      </c>
      <c r="H1470" s="21"/>
      <c r="I1470" s="11"/>
    </row>
    <row r="1471" spans="1:9">
      <c r="A1471" s="1" t="str">
        <f t="shared" si="63"/>
        <v>2313301</v>
      </c>
      <c r="B1471" s="1" t="str">
        <f>CONCATENATE(_xlfn.XLOOKUP(D1471-300,[1]怪物设计!$D$77:$D$136,[1]怪物设计!$U$77:$U$136),"-",E1471)</f>
        <v>鸭子1-301</v>
      </c>
      <c r="D1471" s="1">
        <v>2313</v>
      </c>
      <c r="E1471" s="1">
        <v>301</v>
      </c>
      <c r="F1471" s="17" t="str">
        <f t="shared" si="64"/>
        <v>-533;-3;10000;0</v>
      </c>
      <c r="G1471" s="1">
        <v>1</v>
      </c>
      <c r="H1471" s="21"/>
      <c r="I1471" s="11"/>
    </row>
    <row r="1472" spans="1:9">
      <c r="A1472" s="1" t="str">
        <f t="shared" si="63"/>
        <v>2313302</v>
      </c>
      <c r="B1472" s="1" t="str">
        <f>CONCATENATE(_xlfn.XLOOKUP(D1472-300,[1]怪物设计!$D$77:$D$136,[1]怪物设计!$U$77:$U$136),"-",E1472)</f>
        <v>鸭子1-302</v>
      </c>
      <c r="D1472" s="1">
        <v>2313</v>
      </c>
      <c r="E1472" s="1">
        <v>302</v>
      </c>
      <c r="F1472" s="17" t="str">
        <f t="shared" si="64"/>
        <v>-570;-87;9000;0</v>
      </c>
      <c r="G1472" s="1">
        <v>1</v>
      </c>
      <c r="H1472" s="21"/>
      <c r="I1472" s="11"/>
    </row>
    <row r="1473" spans="1:9">
      <c r="A1473" s="1" t="str">
        <f t="shared" si="63"/>
        <v>2313303</v>
      </c>
      <c r="B1473" s="1" t="str">
        <f>CONCATENATE(_xlfn.XLOOKUP(D1473-300,[1]怪物设计!$D$77:$D$136,[1]怪物设计!$U$77:$U$136),"-",E1473)</f>
        <v>鸭子1-303</v>
      </c>
      <c r="D1473" s="1">
        <v>2313</v>
      </c>
      <c r="E1473" s="1">
        <v>303</v>
      </c>
      <c r="F1473" s="17" t="str">
        <f t="shared" si="64"/>
        <v>-504;-106;10000;0</v>
      </c>
      <c r="G1473" s="1">
        <v>1</v>
      </c>
      <c r="H1473" s="21"/>
      <c r="I1473" s="11"/>
    </row>
    <row r="1474" spans="1:9">
      <c r="A1474" s="1" t="str">
        <f t="shared" si="63"/>
        <v>2313304</v>
      </c>
      <c r="B1474" s="1" t="str">
        <f>CONCATENATE(_xlfn.XLOOKUP(D1474-300,[1]怪物设计!$D$77:$D$136,[1]怪物设计!$U$77:$U$136),"-",E1474)</f>
        <v>鸭子1-304</v>
      </c>
      <c r="D1474" s="1">
        <v>2313</v>
      </c>
      <c r="E1474" s="1">
        <v>304</v>
      </c>
      <c r="F1474" s="17" t="str">
        <f t="shared" si="64"/>
        <v>-707;-135;10000;5</v>
      </c>
      <c r="G1474" s="1">
        <v>1</v>
      </c>
      <c r="H1474" s="21"/>
      <c r="I1474" s="11"/>
    </row>
    <row r="1475" spans="1:9">
      <c r="A1475" s="1" t="str">
        <f t="shared" si="63"/>
        <v>2313305</v>
      </c>
      <c r="B1475" s="1" t="str">
        <f>CONCATENATE(_xlfn.XLOOKUP(D1475-300,[1]怪物设计!$D$77:$D$136,[1]怪物设计!$U$77:$U$136),"-",E1475)</f>
        <v>鸭子1-305</v>
      </c>
      <c r="D1475" s="1">
        <v>2313</v>
      </c>
      <c r="E1475" s="1">
        <v>305</v>
      </c>
      <c r="F1475" s="17" t="str">
        <f t="shared" si="64"/>
        <v>-660;-277;9000;-25</v>
      </c>
      <c r="G1475" s="1">
        <v>1</v>
      </c>
      <c r="H1475" s="21"/>
      <c r="I1475" s="11"/>
    </row>
    <row r="1476" spans="1:9">
      <c r="A1476" s="1" t="str">
        <f t="shared" si="63"/>
        <v>2313401</v>
      </c>
      <c r="B1476" s="1" t="str">
        <f>CONCATENATE(_xlfn.XLOOKUP(D1476-300,[1]怪物设计!$D$77:$D$136,[1]怪物设计!$U$77:$U$136),"-",E1476)</f>
        <v>鸭子1-401</v>
      </c>
      <c r="D1476" s="1">
        <v>2313</v>
      </c>
      <c r="E1476" s="1">
        <v>401</v>
      </c>
      <c r="F1476" s="17" t="str">
        <f t="shared" si="64"/>
        <v>-531;-259;10000;0</v>
      </c>
      <c r="G1476" s="1">
        <v>1</v>
      </c>
      <c r="H1476" s="21"/>
      <c r="I1476" s="11"/>
    </row>
    <row r="1477" spans="1:9">
      <c r="A1477" s="1" t="str">
        <f t="shared" si="63"/>
        <v>2313402</v>
      </c>
      <c r="B1477" s="1" t="str">
        <f>CONCATENATE(_xlfn.XLOOKUP(D1477-300,[1]怪物设计!$D$77:$D$136,[1]怪物设计!$U$77:$U$136),"-",E1477)</f>
        <v>鸭子1-402</v>
      </c>
      <c r="D1477" s="1">
        <v>2313</v>
      </c>
      <c r="E1477" s="1">
        <v>402</v>
      </c>
      <c r="F1477" s="17" t="str">
        <f t="shared" si="64"/>
        <v>-537;-253;10000;0</v>
      </c>
      <c r="G1477" s="1">
        <v>1</v>
      </c>
      <c r="H1477" s="21"/>
      <c r="I1477" s="11"/>
    </row>
    <row r="1478" spans="1:9">
      <c r="A1478" s="1" t="str">
        <f t="shared" si="63"/>
        <v>2313403</v>
      </c>
      <c r="B1478" s="1" t="str">
        <f>CONCATENATE(_xlfn.XLOOKUP(D1478-300,[1]怪物设计!$D$77:$D$136,[1]怪物设计!$U$77:$U$136),"-",E1478)</f>
        <v>鸭子1-403</v>
      </c>
      <c r="D1478" s="1">
        <v>2313</v>
      </c>
      <c r="E1478" s="1">
        <v>403</v>
      </c>
      <c r="F1478" s="17" t="str">
        <f t="shared" si="64"/>
        <v>-547;-246;10000;0</v>
      </c>
      <c r="G1478" s="1">
        <v>1</v>
      </c>
      <c r="H1478" s="21"/>
      <c r="I1478" s="11"/>
    </row>
    <row r="1479" spans="1:9">
      <c r="A1479" s="1" t="str">
        <f t="shared" si="63"/>
        <v>2313404</v>
      </c>
      <c r="B1479" s="1" t="str">
        <f>CONCATENATE(_xlfn.XLOOKUP(D1479-300,[1]怪物设计!$D$77:$D$136,[1]怪物设计!$U$77:$U$136),"-",E1479)</f>
        <v>鸭子1-404</v>
      </c>
      <c r="D1479" s="1">
        <v>2313</v>
      </c>
      <c r="E1479" s="1">
        <v>404</v>
      </c>
      <c r="F1479" s="17" t="str">
        <f t="shared" si="64"/>
        <v>-757;-246;10000;0</v>
      </c>
      <c r="G1479" s="1">
        <v>1</v>
      </c>
      <c r="H1479" s="21"/>
      <c r="I1479" s="11"/>
    </row>
    <row r="1480" spans="1:9">
      <c r="A1480" s="1" t="str">
        <f t="shared" si="63"/>
        <v>2313405</v>
      </c>
      <c r="B1480" s="1" t="str">
        <f>CONCATENATE(_xlfn.XLOOKUP(D1480-300,[1]怪物设计!$D$77:$D$136,[1]怪物设计!$U$77:$U$136),"-",E1480)</f>
        <v>鸭子1-405</v>
      </c>
      <c r="D1480" s="1">
        <v>2313</v>
      </c>
      <c r="E1480" s="1">
        <v>405</v>
      </c>
      <c r="F1480" s="17" t="str">
        <f t="shared" si="64"/>
        <v>-564;-248;10000;0</v>
      </c>
      <c r="G1480" s="1">
        <v>1</v>
      </c>
      <c r="H1480" s="21"/>
      <c r="I1480" s="11"/>
    </row>
    <row r="1481" spans="1:9">
      <c r="A1481" s="1" t="str">
        <f t="shared" si="63"/>
        <v>2313406</v>
      </c>
      <c r="B1481" s="1" t="str">
        <f>CONCATENATE(_xlfn.XLOOKUP(D1481-300,[1]怪物设计!$D$77:$D$136,[1]怪物设计!$U$77:$U$136),"-",E1481)</f>
        <v>鸭子1-406</v>
      </c>
      <c r="D1481" s="1">
        <v>2313</v>
      </c>
      <c r="E1481" s="1">
        <v>406</v>
      </c>
      <c r="F1481" s="17" t="str">
        <f t="shared" si="64"/>
        <v>-621;-236;8000;30</v>
      </c>
      <c r="G1481" s="1">
        <v>1</v>
      </c>
      <c r="H1481" s="21"/>
      <c r="I1481" s="11"/>
    </row>
    <row r="1482" spans="1:9">
      <c r="A1482" s="1" t="str">
        <f t="shared" si="63"/>
        <v>2313407</v>
      </c>
      <c r="B1482" s="1" t="str">
        <f>CONCATENATE(_xlfn.XLOOKUP(D1482-300,[1]怪物设计!$D$77:$D$136,[1]怪物设计!$U$77:$U$136),"-",E1482)</f>
        <v>鸭子1-407</v>
      </c>
      <c r="D1482" s="1">
        <v>2313</v>
      </c>
      <c r="E1482" s="1">
        <v>407</v>
      </c>
      <c r="F1482" s="17" t="str">
        <f t="shared" si="64"/>
        <v>-525;-196;10000;-5</v>
      </c>
      <c r="G1482" s="1">
        <v>1</v>
      </c>
      <c r="H1482" s="21"/>
      <c r="I1482" s="11"/>
    </row>
    <row r="1483" spans="1:9">
      <c r="A1483" s="1" t="str">
        <f t="shared" si="63"/>
        <v>2313408</v>
      </c>
      <c r="B1483" s="1" t="str">
        <f>CONCATENATE(_xlfn.XLOOKUP(D1483-300,[1]怪物设计!$D$77:$D$136,[1]怪物设计!$U$77:$U$136),"-",E1483)</f>
        <v>鸭子1-408</v>
      </c>
      <c r="D1483" s="1">
        <v>2313</v>
      </c>
      <c r="E1483" s="1">
        <v>408</v>
      </c>
      <c r="F1483" s="17" t="str">
        <f t="shared" si="64"/>
        <v>-432;-319;11000;-15</v>
      </c>
      <c r="G1483" s="1">
        <v>1</v>
      </c>
      <c r="H1483" s="21"/>
      <c r="I1483" s="11"/>
    </row>
    <row r="1484" spans="1:9">
      <c r="A1484" s="1" t="str">
        <f t="shared" si="63"/>
        <v>2313409</v>
      </c>
      <c r="B1484" s="1" t="str">
        <f>CONCATENATE(_xlfn.XLOOKUP(D1484-300,[1]怪物设计!$D$77:$D$136,[1]怪物设计!$U$77:$U$136),"-",E1484)</f>
        <v>鸭子1-409</v>
      </c>
      <c r="D1484" s="1">
        <v>2313</v>
      </c>
      <c r="E1484" s="1">
        <v>409</v>
      </c>
      <c r="F1484" s="17" t="str">
        <f t="shared" si="64"/>
        <v>-636;-168;7500;-15</v>
      </c>
      <c r="G1484" s="1">
        <v>1</v>
      </c>
      <c r="H1484" s="21"/>
      <c r="I1484" s="11"/>
    </row>
    <row r="1485" spans="1:9">
      <c r="A1485" s="1" t="str">
        <f t="shared" si="63"/>
        <v>2313501</v>
      </c>
      <c r="B1485" s="1" t="str">
        <f>CONCATENATE(_xlfn.XLOOKUP(D1485-300,[1]怪物设计!$D$77:$D$136,[1]怪物设计!$U$77:$U$136),"-",E1485)</f>
        <v>鸭子1-501</v>
      </c>
      <c r="D1485" s="1">
        <v>2313</v>
      </c>
      <c r="E1485" s="1">
        <v>501</v>
      </c>
      <c r="F1485" s="17" t="str">
        <f t="shared" si="64"/>
        <v>-611;-51;11000;45</v>
      </c>
      <c r="G1485" s="1">
        <v>1</v>
      </c>
      <c r="H1485" s="21"/>
      <c r="I1485" s="11"/>
    </row>
    <row r="1486" spans="1:9">
      <c r="A1486" s="1" t="str">
        <f t="shared" si="63"/>
        <v>2313502</v>
      </c>
      <c r="B1486" s="1" t="str">
        <f>CONCATENATE(_xlfn.XLOOKUP(D1486-300,[1]怪物设计!$D$77:$D$136,[1]怪物设计!$U$77:$U$136),"-",E1486)</f>
        <v>鸭子1-502</v>
      </c>
      <c r="D1486" s="1">
        <v>2313</v>
      </c>
      <c r="E1486" s="1">
        <v>502</v>
      </c>
      <c r="F1486" s="17" t="str">
        <f t="shared" si="64"/>
        <v>-631;-168;8500;0</v>
      </c>
      <c r="G1486" s="1">
        <v>1</v>
      </c>
      <c r="H1486" s="21"/>
      <c r="I1486" s="11"/>
    </row>
    <row r="1487" spans="1:9">
      <c r="A1487" s="1" t="str">
        <f t="shared" si="63"/>
        <v>2313503</v>
      </c>
      <c r="B1487" s="1" t="str">
        <f>CONCATENATE(_xlfn.XLOOKUP(D1487-300,[1]怪物设计!$D$77:$D$136,[1]怪物设计!$U$77:$U$136),"-",E1487)</f>
        <v>鸭子1-503</v>
      </c>
      <c r="D1487" s="1">
        <v>2313</v>
      </c>
      <c r="E1487" s="1">
        <v>503</v>
      </c>
      <c r="F1487" s="17" t="str">
        <f t="shared" si="64"/>
        <v>-703;-219;10000;-15</v>
      </c>
      <c r="G1487" s="1">
        <v>1</v>
      </c>
      <c r="H1487" s="21"/>
      <c r="I1487" s="11"/>
    </row>
    <row r="1488" spans="1:9">
      <c r="A1488" s="1" t="str">
        <f t="shared" si="63"/>
        <v>2313504</v>
      </c>
      <c r="B1488" s="1" t="str">
        <f>CONCATENATE(_xlfn.XLOOKUP(D1488-300,[1]怪物设计!$D$77:$D$136,[1]怪物设计!$U$77:$U$136),"-",E1488)</f>
        <v>鸭子1-504</v>
      </c>
      <c r="D1488" s="1">
        <v>2313</v>
      </c>
      <c r="E1488" s="1">
        <v>504</v>
      </c>
      <c r="F1488" s="17" t="str">
        <f t="shared" si="64"/>
        <v>-595;-263;9000;-10</v>
      </c>
      <c r="G1488" s="1">
        <v>1</v>
      </c>
      <c r="H1488" s="21"/>
      <c r="I1488" s="11"/>
    </row>
    <row r="1489" spans="1:9">
      <c r="A1489" s="1" t="str">
        <f t="shared" si="63"/>
        <v>2313505</v>
      </c>
      <c r="B1489" s="1" t="str">
        <f>CONCATENATE(_xlfn.XLOOKUP(D1489-300,[1]怪物设计!$D$77:$D$136,[1]怪物设计!$U$77:$U$136),"-",E1489)</f>
        <v>鸭子1-505</v>
      </c>
      <c r="D1489" s="1">
        <v>2313</v>
      </c>
      <c r="E1489" s="1">
        <v>505</v>
      </c>
      <c r="F1489" s="17" t="str">
        <f t="shared" si="64"/>
        <v>-702;-267;10000;-5</v>
      </c>
      <c r="G1489" s="1">
        <v>1</v>
      </c>
      <c r="H1489" s="21"/>
      <c r="I1489" s="11"/>
    </row>
    <row r="1490" spans="1:9">
      <c r="A1490" s="1" t="str">
        <f t="shared" si="63"/>
        <v>2313506</v>
      </c>
      <c r="B1490" s="1" t="str">
        <f>CONCATENATE(_xlfn.XLOOKUP(D1490-300,[1]怪物设计!$D$77:$D$136,[1]怪物设计!$U$77:$U$136),"-",E1490)</f>
        <v>鸭子1-506</v>
      </c>
      <c r="D1490" s="1">
        <v>2313</v>
      </c>
      <c r="E1490" s="1">
        <v>506</v>
      </c>
      <c r="F1490" s="17" t="str">
        <f t="shared" si="64"/>
        <v>-436;-213;8000;0</v>
      </c>
      <c r="G1490" s="1">
        <v>1</v>
      </c>
      <c r="H1490" s="21"/>
      <c r="I1490" s="11"/>
    </row>
    <row r="1491" spans="1:9">
      <c r="A1491" s="1" t="str">
        <f t="shared" si="63"/>
        <v>2313507</v>
      </c>
      <c r="B1491" s="1" t="str">
        <f>CONCATENATE(_xlfn.XLOOKUP(D1491-300,[1]怪物设计!$D$77:$D$136,[1]怪物设计!$U$77:$U$136),"-",E1491)</f>
        <v>鸭子1-507</v>
      </c>
      <c r="D1491" s="1">
        <v>2313</v>
      </c>
      <c r="E1491" s="1">
        <v>507</v>
      </c>
      <c r="F1491" s="17" t="str">
        <f t="shared" si="64"/>
        <v>-536;-232;10000;5</v>
      </c>
      <c r="G1491" s="1">
        <v>1</v>
      </c>
      <c r="H1491" s="21"/>
      <c r="I1491" s="11"/>
    </row>
    <row r="1492" spans="1:9">
      <c r="A1492" s="1" t="str">
        <f t="shared" si="63"/>
        <v>2331101</v>
      </c>
      <c r="B1492" s="1" t="str">
        <f>CONCATENATE(_xlfn.XLOOKUP(D1492-300,[1]怪物设计!$D$77:$D$136,[1]怪物设计!$U$77:$U$136),"-",E1492)</f>
        <v>鸭子2-101</v>
      </c>
      <c r="D1492" s="1">
        <v>2331</v>
      </c>
      <c r="E1492" s="1">
        <v>101</v>
      </c>
      <c r="F1492" s="17" t="str">
        <f t="shared" si="64"/>
        <v>-624;-125;11000;0</v>
      </c>
      <c r="G1492" s="1">
        <v>1</v>
      </c>
      <c r="H1492" s="21"/>
      <c r="I1492" s="11"/>
    </row>
    <row r="1493" spans="1:9">
      <c r="A1493" s="1" t="str">
        <f t="shared" si="63"/>
        <v>2331102</v>
      </c>
      <c r="B1493" s="1" t="str">
        <f>CONCATENATE(_xlfn.XLOOKUP(D1493-300,[1]怪物设计!$D$77:$D$136,[1]怪物设计!$U$77:$U$136),"-",E1493)</f>
        <v>鸭子2-102</v>
      </c>
      <c r="D1493" s="1">
        <v>2331</v>
      </c>
      <c r="E1493" s="1">
        <v>102</v>
      </c>
      <c r="F1493" s="17" t="str">
        <f t="shared" si="64"/>
        <v>-487;-140;11000;-10</v>
      </c>
      <c r="G1493" s="1">
        <v>1</v>
      </c>
      <c r="H1493" s="21"/>
      <c r="I1493" s="11"/>
    </row>
    <row r="1494" spans="1:9">
      <c r="A1494" s="1" t="str">
        <f t="shared" si="63"/>
        <v>2331103</v>
      </c>
      <c r="B1494" s="1" t="str">
        <f>CONCATENATE(_xlfn.XLOOKUP(D1494-300,[1]怪物设计!$D$77:$D$136,[1]怪物设计!$U$77:$U$136),"-",E1494)</f>
        <v>鸭子2-103</v>
      </c>
      <c r="D1494" s="1">
        <v>2331</v>
      </c>
      <c r="E1494" s="1">
        <v>103</v>
      </c>
      <c r="F1494" s="17" t="str">
        <f t="shared" si="64"/>
        <v>-684;-227;10000;-10</v>
      </c>
      <c r="G1494" s="1">
        <v>1</v>
      </c>
      <c r="H1494" s="21"/>
      <c r="I1494" s="11"/>
    </row>
    <row r="1495" spans="1:9">
      <c r="A1495" s="1" t="str">
        <f t="shared" si="63"/>
        <v>2331104</v>
      </c>
      <c r="B1495" s="1" t="str">
        <f>CONCATENATE(_xlfn.XLOOKUP(D1495-300,[1]怪物设计!$D$77:$D$136,[1]怪物设计!$U$77:$U$136),"-",E1495)</f>
        <v>鸭子2-104</v>
      </c>
      <c r="D1495" s="1">
        <v>2331</v>
      </c>
      <c r="E1495" s="1">
        <v>104</v>
      </c>
      <c r="F1495" s="17" t="str">
        <f t="shared" si="64"/>
        <v>-628;-128;11000;0</v>
      </c>
      <c r="G1495" s="1">
        <v>1</v>
      </c>
      <c r="H1495" s="21"/>
      <c r="I1495" s="11"/>
    </row>
    <row r="1496" spans="1:9">
      <c r="A1496" s="1" t="str">
        <f t="shared" si="63"/>
        <v>2331105</v>
      </c>
      <c r="B1496" s="1" t="str">
        <f>CONCATENATE(_xlfn.XLOOKUP(D1496-300,[1]怪物设计!$D$77:$D$136,[1]怪物设计!$U$77:$U$136),"-",E1496)</f>
        <v>鸭子2-105</v>
      </c>
      <c r="D1496" s="1">
        <v>2331</v>
      </c>
      <c r="E1496" s="1">
        <v>105</v>
      </c>
      <c r="F1496" s="17" t="str">
        <f t="shared" si="64"/>
        <v>-529;-157;10000;0</v>
      </c>
      <c r="G1496" s="1">
        <v>1</v>
      </c>
      <c r="H1496" s="21"/>
      <c r="I1496" s="11"/>
    </row>
    <row r="1497" spans="1:9">
      <c r="A1497" s="1" t="str">
        <f t="shared" si="63"/>
        <v>2331106</v>
      </c>
      <c r="B1497" s="1" t="str">
        <f>CONCATENATE(_xlfn.XLOOKUP(D1497-300,[1]怪物设计!$D$77:$D$136,[1]怪物设计!$U$77:$U$136),"-",E1497)</f>
        <v>鸭子2-106</v>
      </c>
      <c r="D1497" s="1">
        <v>2331</v>
      </c>
      <c r="E1497" s="1">
        <v>106</v>
      </c>
      <c r="F1497" s="17" t="str">
        <f t="shared" si="64"/>
        <v>-662;-174;8000;0</v>
      </c>
      <c r="G1497" s="1">
        <v>1</v>
      </c>
      <c r="H1497" s="21"/>
      <c r="I1497" s="11"/>
    </row>
    <row r="1498" spans="1:9">
      <c r="A1498" s="1" t="str">
        <f t="shared" si="63"/>
        <v>2331201</v>
      </c>
      <c r="B1498" s="1" t="str">
        <f>CONCATENATE(_xlfn.XLOOKUP(D1498-300,[1]怪物设计!$D$77:$D$136,[1]怪物设计!$U$77:$U$136),"-",E1498)</f>
        <v>鸭子2-201</v>
      </c>
      <c r="D1498" s="1">
        <v>2331</v>
      </c>
      <c r="E1498" s="1">
        <v>201</v>
      </c>
      <c r="F1498" s="17" t="str">
        <f t="shared" si="64"/>
        <v>-460;-81;10000;-25</v>
      </c>
      <c r="G1498" s="1">
        <v>1</v>
      </c>
      <c r="H1498" s="21"/>
      <c r="I1498" s="11"/>
    </row>
    <row r="1499" spans="1:9">
      <c r="A1499" s="1" t="str">
        <f t="shared" si="63"/>
        <v>2331202</v>
      </c>
      <c r="B1499" s="1" t="str">
        <f>CONCATENATE(_xlfn.XLOOKUP(D1499-300,[1]怪物设计!$D$77:$D$136,[1]怪物设计!$U$77:$U$136),"-",E1499)</f>
        <v>鸭子2-202</v>
      </c>
      <c r="D1499" s="1">
        <v>2331</v>
      </c>
      <c r="E1499" s="1">
        <v>202</v>
      </c>
      <c r="F1499" s="17" t="str">
        <f t="shared" si="64"/>
        <v>-429;-146;10000;0</v>
      </c>
      <c r="G1499" s="1">
        <v>1</v>
      </c>
      <c r="H1499" s="21"/>
      <c r="I1499" s="11"/>
    </row>
    <row r="1500" spans="1:9">
      <c r="A1500" s="1" t="str">
        <f t="shared" si="63"/>
        <v>2331203</v>
      </c>
      <c r="B1500" s="1" t="str">
        <f>CONCATENATE(_xlfn.XLOOKUP(D1500-300,[1]怪物设计!$D$77:$D$136,[1]怪物设计!$U$77:$U$136),"-",E1500)</f>
        <v>鸭子2-203</v>
      </c>
      <c r="D1500" s="1">
        <v>2331</v>
      </c>
      <c r="E1500" s="1">
        <v>203</v>
      </c>
      <c r="F1500" s="17" t="str">
        <f t="shared" si="64"/>
        <v>-472;-176;10000;-10</v>
      </c>
      <c r="G1500" s="1">
        <v>1</v>
      </c>
      <c r="H1500" s="21"/>
      <c r="I1500" s="11"/>
    </row>
    <row r="1501" spans="1:9">
      <c r="A1501" s="1" t="str">
        <f t="shared" si="63"/>
        <v>2331204</v>
      </c>
      <c r="B1501" s="1" t="str">
        <f>CONCATENATE(_xlfn.XLOOKUP(D1501-300,[1]怪物设计!$D$77:$D$136,[1]怪物设计!$U$77:$U$136),"-",E1501)</f>
        <v>鸭子2-204</v>
      </c>
      <c r="D1501" s="1">
        <v>2331</v>
      </c>
      <c r="E1501" s="1">
        <v>204</v>
      </c>
      <c r="F1501" s="17" t="str">
        <f t="shared" si="64"/>
        <v>-459;-275;5000;0</v>
      </c>
      <c r="G1501" s="1">
        <v>1</v>
      </c>
      <c r="H1501" s="21"/>
      <c r="I1501" s="11"/>
    </row>
    <row r="1502" spans="1:9">
      <c r="A1502" s="1" t="str">
        <f t="shared" si="63"/>
        <v>2331205</v>
      </c>
      <c r="B1502" s="1" t="str">
        <f>CONCATENATE(_xlfn.XLOOKUP(D1502-300,[1]怪物设计!$D$77:$D$136,[1]怪物设计!$U$77:$U$136),"-",E1502)</f>
        <v>鸭子2-205</v>
      </c>
      <c r="D1502" s="1">
        <v>2331</v>
      </c>
      <c r="E1502" s="1">
        <v>205</v>
      </c>
      <c r="F1502" s="17" t="str">
        <f t="shared" si="64"/>
        <v>-463;-20;10000;-10</v>
      </c>
      <c r="G1502" s="1">
        <v>1</v>
      </c>
      <c r="H1502" s="21"/>
      <c r="I1502" s="11"/>
    </row>
    <row r="1503" spans="1:9">
      <c r="A1503" s="1" t="str">
        <f t="shared" si="63"/>
        <v>2331206</v>
      </c>
      <c r="B1503" s="1" t="str">
        <f>CONCATENATE(_xlfn.XLOOKUP(D1503-300,[1]怪物设计!$D$77:$D$136,[1]怪物设计!$U$77:$U$136),"-",E1503)</f>
        <v>鸭子2-206</v>
      </c>
      <c r="D1503" s="1">
        <v>2331</v>
      </c>
      <c r="E1503" s="1">
        <v>206</v>
      </c>
      <c r="F1503" s="17" t="str">
        <f t="shared" si="64"/>
        <v>-560;-206;7000;150</v>
      </c>
      <c r="G1503" s="1">
        <v>1</v>
      </c>
      <c r="H1503" s="21"/>
      <c r="I1503" s="11"/>
    </row>
    <row r="1504" spans="1:9">
      <c r="A1504" s="1" t="str">
        <f t="shared" si="63"/>
        <v>2331207</v>
      </c>
      <c r="B1504" s="1" t="str">
        <f>CONCATENATE(_xlfn.XLOOKUP(D1504-300,[1]怪物设计!$D$77:$D$136,[1]怪物设计!$U$77:$U$136),"-",E1504)</f>
        <v>鸭子2-207</v>
      </c>
      <c r="D1504" s="1">
        <v>2331</v>
      </c>
      <c r="E1504" s="1">
        <v>207</v>
      </c>
      <c r="F1504" s="17" t="str">
        <f t="shared" si="64"/>
        <v>-651;-173;10000;15</v>
      </c>
      <c r="G1504" s="1">
        <v>1</v>
      </c>
      <c r="H1504" s="21"/>
      <c r="I1504" s="11"/>
    </row>
    <row r="1505" spans="1:9">
      <c r="A1505" s="1" t="str">
        <f t="shared" si="63"/>
        <v>2331301</v>
      </c>
      <c r="B1505" s="1" t="str">
        <f>CONCATENATE(_xlfn.XLOOKUP(D1505-300,[1]怪物设计!$D$77:$D$136,[1]怪物设计!$U$77:$U$136),"-",E1505)</f>
        <v>鸭子2-301</v>
      </c>
      <c r="D1505" s="1">
        <v>2331</v>
      </c>
      <c r="E1505" s="1">
        <v>301</v>
      </c>
      <c r="F1505" s="17" t="str">
        <f t="shared" si="64"/>
        <v>-533;-3;10000;0</v>
      </c>
      <c r="G1505" s="1">
        <v>1</v>
      </c>
      <c r="H1505" s="21"/>
      <c r="I1505" s="11"/>
    </row>
    <row r="1506" spans="1:9">
      <c r="A1506" s="1" t="str">
        <f t="shared" si="63"/>
        <v>2331302</v>
      </c>
      <c r="B1506" s="1" t="str">
        <f>CONCATENATE(_xlfn.XLOOKUP(D1506-300,[1]怪物设计!$D$77:$D$136,[1]怪物设计!$U$77:$U$136),"-",E1506)</f>
        <v>鸭子2-302</v>
      </c>
      <c r="D1506" s="1">
        <v>2331</v>
      </c>
      <c r="E1506" s="1">
        <v>302</v>
      </c>
      <c r="F1506" s="17" t="str">
        <f t="shared" si="64"/>
        <v>-570;-87;9000;0</v>
      </c>
      <c r="G1506" s="1">
        <v>1</v>
      </c>
      <c r="H1506" s="21"/>
      <c r="I1506" s="11"/>
    </row>
    <row r="1507" spans="1:9">
      <c r="A1507" s="1" t="str">
        <f t="shared" ref="A1507:A1570" si="65">CONCATENATE(D1507,E1507)</f>
        <v>2331303</v>
      </c>
      <c r="B1507" s="1" t="str">
        <f>CONCATENATE(_xlfn.XLOOKUP(D1507-300,[1]怪物设计!$D$77:$D$136,[1]怪物设计!$U$77:$U$136),"-",E1507)</f>
        <v>鸭子2-303</v>
      </c>
      <c r="D1507" s="1">
        <v>2331</v>
      </c>
      <c r="E1507" s="1">
        <v>303</v>
      </c>
      <c r="F1507" s="17" t="str">
        <f t="shared" si="64"/>
        <v>-504;-106;10000;0</v>
      </c>
      <c r="G1507" s="1">
        <v>1</v>
      </c>
      <c r="H1507" s="21"/>
      <c r="I1507" s="11"/>
    </row>
    <row r="1508" spans="1:9">
      <c r="A1508" s="1" t="str">
        <f t="shared" si="65"/>
        <v>2331304</v>
      </c>
      <c r="B1508" s="1" t="str">
        <f>CONCATENATE(_xlfn.XLOOKUP(D1508-300,[1]怪物设计!$D$77:$D$136,[1]怪物设计!$U$77:$U$136),"-",E1508)</f>
        <v>鸭子2-304</v>
      </c>
      <c r="D1508" s="1">
        <v>2331</v>
      </c>
      <c r="E1508" s="1">
        <v>304</v>
      </c>
      <c r="F1508" s="17" t="str">
        <f t="shared" si="64"/>
        <v>-707;-135;10000;5</v>
      </c>
      <c r="G1508" s="1">
        <v>1</v>
      </c>
      <c r="H1508" s="21"/>
      <c r="I1508" s="11"/>
    </row>
    <row r="1509" spans="1:9">
      <c r="A1509" s="1" t="str">
        <f t="shared" si="65"/>
        <v>2331305</v>
      </c>
      <c r="B1509" s="1" t="str">
        <f>CONCATENATE(_xlfn.XLOOKUP(D1509-300,[1]怪物设计!$D$77:$D$136,[1]怪物设计!$U$77:$U$136),"-",E1509)</f>
        <v>鸭子2-305</v>
      </c>
      <c r="D1509" s="1">
        <v>2331</v>
      </c>
      <c r="E1509" s="1">
        <v>305</v>
      </c>
      <c r="F1509" s="17" t="str">
        <f t="shared" si="64"/>
        <v>-660;-277;9000;-25</v>
      </c>
      <c r="G1509" s="1">
        <v>1</v>
      </c>
      <c r="H1509" s="21"/>
      <c r="I1509" s="11"/>
    </row>
    <row r="1510" spans="1:9">
      <c r="A1510" s="1" t="str">
        <f t="shared" si="65"/>
        <v>2331401</v>
      </c>
      <c r="B1510" s="1" t="str">
        <f>CONCATENATE(_xlfn.XLOOKUP(D1510-300,[1]怪物设计!$D$77:$D$136,[1]怪物设计!$U$77:$U$136),"-",E1510)</f>
        <v>鸭子2-401</v>
      </c>
      <c r="D1510" s="1">
        <v>2331</v>
      </c>
      <c r="E1510" s="1">
        <v>401</v>
      </c>
      <c r="F1510" s="17" t="str">
        <f t="shared" si="64"/>
        <v>-531;-259;10000;0</v>
      </c>
      <c r="G1510" s="1">
        <v>1</v>
      </c>
      <c r="H1510" s="21"/>
      <c r="I1510" s="11"/>
    </row>
    <row r="1511" spans="1:9">
      <c r="A1511" s="1" t="str">
        <f t="shared" si="65"/>
        <v>2331402</v>
      </c>
      <c r="B1511" s="1" t="str">
        <f>CONCATENATE(_xlfn.XLOOKUP(D1511-300,[1]怪物设计!$D$77:$D$136,[1]怪物设计!$U$77:$U$136),"-",E1511)</f>
        <v>鸭子2-402</v>
      </c>
      <c r="D1511" s="1">
        <v>2331</v>
      </c>
      <c r="E1511" s="1">
        <v>402</v>
      </c>
      <c r="F1511" s="17" t="str">
        <f t="shared" si="64"/>
        <v>-537;-253;10000;0</v>
      </c>
      <c r="G1511" s="1">
        <v>1</v>
      </c>
      <c r="H1511" s="21"/>
      <c r="I1511" s="11"/>
    </row>
    <row r="1512" spans="1:9">
      <c r="A1512" s="1" t="str">
        <f t="shared" si="65"/>
        <v>2331403</v>
      </c>
      <c r="B1512" s="1" t="str">
        <f>CONCATENATE(_xlfn.XLOOKUP(D1512-300,[1]怪物设计!$D$77:$D$136,[1]怪物设计!$U$77:$U$136),"-",E1512)</f>
        <v>鸭子2-403</v>
      </c>
      <c r="D1512" s="1">
        <v>2331</v>
      </c>
      <c r="E1512" s="1">
        <v>403</v>
      </c>
      <c r="F1512" s="17" t="str">
        <f t="shared" si="64"/>
        <v>-547;-246;10000;0</v>
      </c>
      <c r="G1512" s="1">
        <v>1</v>
      </c>
      <c r="H1512" s="21"/>
      <c r="I1512" s="11"/>
    </row>
    <row r="1513" spans="1:9">
      <c r="A1513" s="1" t="str">
        <f t="shared" si="65"/>
        <v>2331404</v>
      </c>
      <c r="B1513" s="1" t="str">
        <f>CONCATENATE(_xlfn.XLOOKUP(D1513-300,[1]怪物设计!$D$77:$D$136,[1]怪物设计!$U$77:$U$136),"-",E1513)</f>
        <v>鸭子2-404</v>
      </c>
      <c r="D1513" s="1">
        <v>2331</v>
      </c>
      <c r="E1513" s="1">
        <v>404</v>
      </c>
      <c r="F1513" s="17" t="str">
        <f t="shared" si="64"/>
        <v>-757;-246;10000;0</v>
      </c>
      <c r="G1513" s="1">
        <v>1</v>
      </c>
      <c r="H1513" s="21"/>
      <c r="I1513" s="11"/>
    </row>
    <row r="1514" spans="1:9">
      <c r="A1514" s="1" t="str">
        <f t="shared" si="65"/>
        <v>2331405</v>
      </c>
      <c r="B1514" s="1" t="str">
        <f>CONCATENATE(_xlfn.XLOOKUP(D1514-300,[1]怪物设计!$D$77:$D$136,[1]怪物设计!$U$77:$U$136),"-",E1514)</f>
        <v>鸭子2-405</v>
      </c>
      <c r="D1514" s="1">
        <v>2331</v>
      </c>
      <c r="E1514" s="1">
        <v>405</v>
      </c>
      <c r="F1514" s="17" t="str">
        <f t="shared" si="64"/>
        <v>-564;-248;10000;0</v>
      </c>
      <c r="G1514" s="1">
        <v>1</v>
      </c>
      <c r="H1514" s="21"/>
      <c r="I1514" s="11"/>
    </row>
    <row r="1515" spans="1:9">
      <c r="A1515" s="1" t="str">
        <f t="shared" si="65"/>
        <v>2331406</v>
      </c>
      <c r="B1515" s="1" t="str">
        <f>CONCATENATE(_xlfn.XLOOKUP(D1515-300,[1]怪物设计!$D$77:$D$136,[1]怪物设计!$U$77:$U$136),"-",E1515)</f>
        <v>鸭子2-406</v>
      </c>
      <c r="D1515" s="1">
        <v>2331</v>
      </c>
      <c r="E1515" s="1">
        <v>406</v>
      </c>
      <c r="F1515" s="17" t="str">
        <f t="shared" si="64"/>
        <v>-621;-236;8000;30</v>
      </c>
      <c r="G1515" s="1">
        <v>1</v>
      </c>
      <c r="H1515" s="21"/>
      <c r="I1515" s="11"/>
    </row>
    <row r="1516" spans="1:9">
      <c r="A1516" s="1" t="str">
        <f t="shared" si="65"/>
        <v>2331407</v>
      </c>
      <c r="B1516" s="1" t="str">
        <f>CONCATENATE(_xlfn.XLOOKUP(D1516-300,[1]怪物设计!$D$77:$D$136,[1]怪物设计!$U$77:$U$136),"-",E1516)</f>
        <v>鸭子2-407</v>
      </c>
      <c r="D1516" s="1">
        <v>2331</v>
      </c>
      <c r="E1516" s="1">
        <v>407</v>
      </c>
      <c r="F1516" s="17" t="str">
        <f t="shared" si="64"/>
        <v>-525;-196;10000;-5</v>
      </c>
      <c r="G1516" s="1">
        <v>1</v>
      </c>
      <c r="H1516" s="21"/>
      <c r="I1516" s="11"/>
    </row>
    <row r="1517" spans="1:9">
      <c r="A1517" s="1" t="str">
        <f t="shared" si="65"/>
        <v>2331408</v>
      </c>
      <c r="B1517" s="1" t="str">
        <f>CONCATENATE(_xlfn.XLOOKUP(D1517-300,[1]怪物设计!$D$77:$D$136,[1]怪物设计!$U$77:$U$136),"-",E1517)</f>
        <v>鸭子2-408</v>
      </c>
      <c r="D1517" s="1">
        <v>2331</v>
      </c>
      <c r="E1517" s="1">
        <v>408</v>
      </c>
      <c r="F1517" s="17" t="str">
        <f t="shared" si="64"/>
        <v>-432;-319;11000;-15</v>
      </c>
      <c r="G1517" s="1">
        <v>1</v>
      </c>
      <c r="H1517" s="21"/>
      <c r="I1517" s="11"/>
    </row>
    <row r="1518" spans="1:9">
      <c r="A1518" s="1" t="str">
        <f t="shared" si="65"/>
        <v>2331409</v>
      </c>
      <c r="B1518" s="1" t="str">
        <f>CONCATENATE(_xlfn.XLOOKUP(D1518-300,[1]怪物设计!$D$77:$D$136,[1]怪物设计!$U$77:$U$136),"-",E1518)</f>
        <v>鸭子2-409</v>
      </c>
      <c r="D1518" s="1">
        <v>2331</v>
      </c>
      <c r="E1518" s="1">
        <v>409</v>
      </c>
      <c r="F1518" s="17" t="str">
        <f t="shared" si="64"/>
        <v>-636;-168;7500;-15</v>
      </c>
      <c r="G1518" s="1">
        <v>1</v>
      </c>
      <c r="H1518" s="21"/>
      <c r="I1518" s="11"/>
    </row>
    <row r="1519" spans="1:9">
      <c r="A1519" s="1" t="str">
        <f t="shared" si="65"/>
        <v>2331501</v>
      </c>
      <c r="B1519" s="1" t="str">
        <f>CONCATENATE(_xlfn.XLOOKUP(D1519-300,[1]怪物设计!$D$77:$D$136,[1]怪物设计!$U$77:$U$136),"-",E1519)</f>
        <v>鸭子2-501</v>
      </c>
      <c r="D1519" s="1">
        <v>2331</v>
      </c>
      <c r="E1519" s="1">
        <v>501</v>
      </c>
      <c r="F1519" s="17" t="str">
        <f t="shared" si="64"/>
        <v>-611;-51;11000;45</v>
      </c>
      <c r="G1519" s="1">
        <v>1</v>
      </c>
      <c r="H1519" s="21"/>
      <c r="I1519" s="11"/>
    </row>
    <row r="1520" spans="1:9">
      <c r="A1520" s="1" t="str">
        <f t="shared" si="65"/>
        <v>2331502</v>
      </c>
      <c r="B1520" s="1" t="str">
        <f>CONCATENATE(_xlfn.XLOOKUP(D1520-300,[1]怪物设计!$D$77:$D$136,[1]怪物设计!$U$77:$U$136),"-",E1520)</f>
        <v>鸭子2-502</v>
      </c>
      <c r="D1520" s="1">
        <v>2331</v>
      </c>
      <c r="E1520" s="1">
        <v>502</v>
      </c>
      <c r="F1520" s="17" t="str">
        <f t="shared" si="64"/>
        <v>-631;-168;8500;0</v>
      </c>
      <c r="G1520" s="1">
        <v>1</v>
      </c>
      <c r="H1520" s="21"/>
      <c r="I1520" s="11"/>
    </row>
    <row r="1521" spans="1:9">
      <c r="A1521" s="1" t="str">
        <f t="shared" si="65"/>
        <v>2331503</v>
      </c>
      <c r="B1521" s="1" t="str">
        <f>CONCATENATE(_xlfn.XLOOKUP(D1521-300,[1]怪物设计!$D$77:$D$136,[1]怪物设计!$U$77:$U$136),"-",E1521)</f>
        <v>鸭子2-503</v>
      </c>
      <c r="D1521" s="1">
        <v>2331</v>
      </c>
      <c r="E1521" s="1">
        <v>503</v>
      </c>
      <c r="F1521" s="17" t="str">
        <f t="shared" si="64"/>
        <v>-703;-219;10000;-15</v>
      </c>
      <c r="G1521" s="1">
        <v>1</v>
      </c>
      <c r="H1521" s="21"/>
      <c r="I1521" s="11"/>
    </row>
    <row r="1522" spans="1:9">
      <c r="A1522" s="1" t="str">
        <f t="shared" si="65"/>
        <v>2331504</v>
      </c>
      <c r="B1522" s="1" t="str">
        <f>CONCATENATE(_xlfn.XLOOKUP(D1522-300,[1]怪物设计!$D$77:$D$136,[1]怪物设计!$U$77:$U$136),"-",E1522)</f>
        <v>鸭子2-504</v>
      </c>
      <c r="D1522" s="1">
        <v>2331</v>
      </c>
      <c r="E1522" s="1">
        <v>504</v>
      </c>
      <c r="F1522" s="17" t="str">
        <f t="shared" si="64"/>
        <v>-595;-263;9000;-10</v>
      </c>
      <c r="G1522" s="1">
        <v>1</v>
      </c>
      <c r="H1522" s="21"/>
      <c r="I1522" s="11"/>
    </row>
    <row r="1523" spans="1:9">
      <c r="A1523" s="1" t="str">
        <f t="shared" si="65"/>
        <v>2331505</v>
      </c>
      <c r="B1523" s="1" t="str">
        <f>CONCATENATE(_xlfn.XLOOKUP(D1523-300,[1]怪物设计!$D$77:$D$136,[1]怪物设计!$U$77:$U$136),"-",E1523)</f>
        <v>鸭子2-505</v>
      </c>
      <c r="D1523" s="1">
        <v>2331</v>
      </c>
      <c r="E1523" s="1">
        <v>505</v>
      </c>
      <c r="F1523" s="17" t="str">
        <f t="shared" si="64"/>
        <v>-702;-267;10000;-5</v>
      </c>
      <c r="G1523" s="1">
        <v>1</v>
      </c>
      <c r="H1523" s="21"/>
      <c r="I1523" s="11"/>
    </row>
    <row r="1524" spans="1:9">
      <c r="A1524" s="1" t="str">
        <f t="shared" si="65"/>
        <v>2331506</v>
      </c>
      <c r="B1524" s="1" t="str">
        <f>CONCATENATE(_xlfn.XLOOKUP(D1524-300,[1]怪物设计!$D$77:$D$136,[1]怪物设计!$U$77:$U$136),"-",E1524)</f>
        <v>鸭子2-506</v>
      </c>
      <c r="D1524" s="1">
        <v>2331</v>
      </c>
      <c r="E1524" s="1">
        <v>506</v>
      </c>
      <c r="F1524" s="17" t="str">
        <f t="shared" si="64"/>
        <v>-436;-213;8000;0</v>
      </c>
      <c r="G1524" s="1">
        <v>1</v>
      </c>
      <c r="H1524" s="21"/>
      <c r="I1524" s="11"/>
    </row>
    <row r="1525" spans="1:9">
      <c r="A1525" s="1" t="str">
        <f t="shared" si="65"/>
        <v>2331507</v>
      </c>
      <c r="B1525" s="1" t="str">
        <f>CONCATENATE(_xlfn.XLOOKUP(D1525-300,[1]怪物设计!$D$77:$D$136,[1]怪物设计!$U$77:$U$136),"-",E1525)</f>
        <v>鸭子2-507</v>
      </c>
      <c r="D1525" s="1">
        <v>2331</v>
      </c>
      <c r="E1525" s="1">
        <v>507</v>
      </c>
      <c r="F1525" s="17" t="str">
        <f t="shared" ref="F1525:F1588" si="66">_xlfn.XLOOKUP(B1525,$B$30:$B$947,$F$30:$F$947,"",0)</f>
        <v>-536;-232;10000;5</v>
      </c>
      <c r="G1525" s="1">
        <v>1</v>
      </c>
      <c r="H1525" s="21"/>
      <c r="I1525" s="11"/>
    </row>
    <row r="1526" spans="1:9">
      <c r="A1526" s="1" t="str">
        <f t="shared" si="65"/>
        <v>2333101</v>
      </c>
      <c r="B1526" s="1" t="str">
        <f>CONCATENATE(_xlfn.XLOOKUP(D1526-300,[1]怪物设计!$D$77:$D$136,[1]怪物设计!$U$77:$U$136),"-",E1526)</f>
        <v>鸭子3-101</v>
      </c>
      <c r="D1526" s="1">
        <v>2333</v>
      </c>
      <c r="E1526" s="1">
        <v>101</v>
      </c>
      <c r="F1526" s="17" t="str">
        <f t="shared" si="66"/>
        <v>-624;-125;11000;0</v>
      </c>
      <c r="G1526" s="1">
        <v>1</v>
      </c>
      <c r="H1526" s="21"/>
      <c r="I1526" s="11"/>
    </row>
    <row r="1527" spans="1:9">
      <c r="A1527" s="1" t="str">
        <f t="shared" si="65"/>
        <v>2333102</v>
      </c>
      <c r="B1527" s="1" t="str">
        <f>CONCATENATE(_xlfn.XLOOKUP(D1527-300,[1]怪物设计!$D$77:$D$136,[1]怪物设计!$U$77:$U$136),"-",E1527)</f>
        <v>鸭子3-102</v>
      </c>
      <c r="D1527" s="1">
        <v>2333</v>
      </c>
      <c r="E1527" s="1">
        <v>102</v>
      </c>
      <c r="F1527" s="17" t="str">
        <f t="shared" si="66"/>
        <v>-487;-140;11000;-10</v>
      </c>
      <c r="G1527" s="1">
        <v>1</v>
      </c>
      <c r="H1527" s="21"/>
      <c r="I1527" s="11"/>
    </row>
    <row r="1528" spans="1:9">
      <c r="A1528" s="1" t="str">
        <f t="shared" si="65"/>
        <v>2333103</v>
      </c>
      <c r="B1528" s="1" t="str">
        <f>CONCATENATE(_xlfn.XLOOKUP(D1528-300,[1]怪物设计!$D$77:$D$136,[1]怪物设计!$U$77:$U$136),"-",E1528)</f>
        <v>鸭子3-103</v>
      </c>
      <c r="D1528" s="1">
        <v>2333</v>
      </c>
      <c r="E1528" s="1">
        <v>103</v>
      </c>
      <c r="F1528" s="17" t="str">
        <f t="shared" si="66"/>
        <v>-684;-227;10000;-10</v>
      </c>
      <c r="G1528" s="1">
        <v>1</v>
      </c>
      <c r="H1528" s="21"/>
      <c r="I1528" s="11"/>
    </row>
    <row r="1529" spans="1:9">
      <c r="A1529" s="1" t="str">
        <f t="shared" si="65"/>
        <v>2333104</v>
      </c>
      <c r="B1529" s="1" t="str">
        <f>CONCATENATE(_xlfn.XLOOKUP(D1529-300,[1]怪物设计!$D$77:$D$136,[1]怪物设计!$U$77:$U$136),"-",E1529)</f>
        <v>鸭子3-104</v>
      </c>
      <c r="D1529" s="1">
        <v>2333</v>
      </c>
      <c r="E1529" s="1">
        <v>104</v>
      </c>
      <c r="F1529" s="17" t="str">
        <f t="shared" si="66"/>
        <v>-628;-128;11000;0</v>
      </c>
      <c r="G1529" s="1">
        <v>1</v>
      </c>
      <c r="H1529" s="21"/>
      <c r="I1529" s="11"/>
    </row>
    <row r="1530" spans="1:9">
      <c r="A1530" s="1" t="str">
        <f t="shared" si="65"/>
        <v>2333105</v>
      </c>
      <c r="B1530" s="1" t="str">
        <f>CONCATENATE(_xlfn.XLOOKUP(D1530-300,[1]怪物设计!$D$77:$D$136,[1]怪物设计!$U$77:$U$136),"-",E1530)</f>
        <v>鸭子3-105</v>
      </c>
      <c r="D1530" s="1">
        <v>2333</v>
      </c>
      <c r="E1530" s="1">
        <v>105</v>
      </c>
      <c r="F1530" s="17" t="str">
        <f t="shared" si="66"/>
        <v>-529;-157;10000;0</v>
      </c>
      <c r="G1530" s="1">
        <v>1</v>
      </c>
      <c r="H1530" s="21"/>
      <c r="I1530" s="11"/>
    </row>
    <row r="1531" spans="1:9">
      <c r="A1531" s="1" t="str">
        <f t="shared" si="65"/>
        <v>2333106</v>
      </c>
      <c r="B1531" s="1" t="str">
        <f>CONCATENATE(_xlfn.XLOOKUP(D1531-300,[1]怪物设计!$D$77:$D$136,[1]怪物设计!$U$77:$U$136),"-",E1531)</f>
        <v>鸭子3-106</v>
      </c>
      <c r="D1531" s="1">
        <v>2333</v>
      </c>
      <c r="E1531" s="1">
        <v>106</v>
      </c>
      <c r="F1531" s="17" t="str">
        <f t="shared" si="66"/>
        <v>-662;-174;8000;0</v>
      </c>
      <c r="G1531" s="1">
        <v>1</v>
      </c>
      <c r="H1531" s="21"/>
      <c r="I1531" s="11"/>
    </row>
    <row r="1532" spans="1:9">
      <c r="A1532" s="1" t="str">
        <f t="shared" si="65"/>
        <v>2333201</v>
      </c>
      <c r="B1532" s="1" t="str">
        <f>CONCATENATE(_xlfn.XLOOKUP(D1532-300,[1]怪物设计!$D$77:$D$136,[1]怪物设计!$U$77:$U$136),"-",E1532)</f>
        <v>鸭子3-201</v>
      </c>
      <c r="D1532" s="1">
        <v>2333</v>
      </c>
      <c r="E1532" s="1">
        <v>201</v>
      </c>
      <c r="F1532" s="17" t="str">
        <f t="shared" si="66"/>
        <v>-460;-81;10000;-25</v>
      </c>
      <c r="G1532" s="1">
        <v>1</v>
      </c>
      <c r="H1532" s="21"/>
      <c r="I1532" s="11"/>
    </row>
    <row r="1533" spans="1:9">
      <c r="A1533" s="1" t="str">
        <f t="shared" si="65"/>
        <v>2333202</v>
      </c>
      <c r="B1533" s="1" t="str">
        <f>CONCATENATE(_xlfn.XLOOKUP(D1533-300,[1]怪物设计!$D$77:$D$136,[1]怪物设计!$U$77:$U$136),"-",E1533)</f>
        <v>鸭子3-202</v>
      </c>
      <c r="D1533" s="1">
        <v>2333</v>
      </c>
      <c r="E1533" s="1">
        <v>202</v>
      </c>
      <c r="F1533" s="17" t="str">
        <f t="shared" si="66"/>
        <v>-429;-146;10000;0</v>
      </c>
      <c r="G1533" s="1">
        <v>1</v>
      </c>
      <c r="H1533" s="21"/>
      <c r="I1533" s="11"/>
    </row>
    <row r="1534" spans="1:9">
      <c r="A1534" s="1" t="str">
        <f t="shared" si="65"/>
        <v>2333203</v>
      </c>
      <c r="B1534" s="1" t="str">
        <f>CONCATENATE(_xlfn.XLOOKUP(D1534-300,[1]怪物设计!$D$77:$D$136,[1]怪物设计!$U$77:$U$136),"-",E1534)</f>
        <v>鸭子3-203</v>
      </c>
      <c r="D1534" s="1">
        <v>2333</v>
      </c>
      <c r="E1534" s="1">
        <v>203</v>
      </c>
      <c r="F1534" s="17" t="str">
        <f t="shared" si="66"/>
        <v>-472;-176;10000;-10</v>
      </c>
      <c r="G1534" s="1">
        <v>1</v>
      </c>
      <c r="H1534" s="21"/>
      <c r="I1534" s="11"/>
    </row>
    <row r="1535" spans="1:9">
      <c r="A1535" s="1" t="str">
        <f t="shared" si="65"/>
        <v>2333204</v>
      </c>
      <c r="B1535" s="1" t="str">
        <f>CONCATENATE(_xlfn.XLOOKUP(D1535-300,[1]怪物设计!$D$77:$D$136,[1]怪物设计!$U$77:$U$136),"-",E1535)</f>
        <v>鸭子3-204</v>
      </c>
      <c r="D1535" s="1">
        <v>2333</v>
      </c>
      <c r="E1535" s="1">
        <v>204</v>
      </c>
      <c r="F1535" s="17" t="str">
        <f t="shared" si="66"/>
        <v>-459;-275;5000;0</v>
      </c>
      <c r="G1535" s="1">
        <v>1</v>
      </c>
      <c r="H1535" s="21"/>
      <c r="I1535" s="11"/>
    </row>
    <row r="1536" spans="1:9">
      <c r="A1536" s="1" t="str">
        <f t="shared" si="65"/>
        <v>2333205</v>
      </c>
      <c r="B1536" s="1" t="str">
        <f>CONCATENATE(_xlfn.XLOOKUP(D1536-300,[1]怪物设计!$D$77:$D$136,[1]怪物设计!$U$77:$U$136),"-",E1536)</f>
        <v>鸭子3-205</v>
      </c>
      <c r="D1536" s="1">
        <v>2333</v>
      </c>
      <c r="E1536" s="1">
        <v>205</v>
      </c>
      <c r="F1536" s="17" t="str">
        <f t="shared" si="66"/>
        <v>-463;-20;10000;-10</v>
      </c>
      <c r="G1536" s="1">
        <v>1</v>
      </c>
      <c r="H1536" s="21"/>
      <c r="I1536" s="11"/>
    </row>
    <row r="1537" spans="1:9">
      <c r="A1537" s="1" t="str">
        <f t="shared" si="65"/>
        <v>2333206</v>
      </c>
      <c r="B1537" s="1" t="str">
        <f>CONCATENATE(_xlfn.XLOOKUP(D1537-300,[1]怪物设计!$D$77:$D$136,[1]怪物设计!$U$77:$U$136),"-",E1537)</f>
        <v>鸭子3-206</v>
      </c>
      <c r="D1537" s="1">
        <v>2333</v>
      </c>
      <c r="E1537" s="1">
        <v>206</v>
      </c>
      <c r="F1537" s="17" t="str">
        <f t="shared" si="66"/>
        <v>-560;-206;7000;150</v>
      </c>
      <c r="G1537" s="1">
        <v>1</v>
      </c>
      <c r="H1537" s="21"/>
      <c r="I1537" s="11"/>
    </row>
    <row r="1538" spans="1:9">
      <c r="A1538" s="1" t="str">
        <f t="shared" si="65"/>
        <v>2333207</v>
      </c>
      <c r="B1538" s="1" t="str">
        <f>CONCATENATE(_xlfn.XLOOKUP(D1538-300,[1]怪物设计!$D$77:$D$136,[1]怪物设计!$U$77:$U$136),"-",E1538)</f>
        <v>鸭子3-207</v>
      </c>
      <c r="D1538" s="1">
        <v>2333</v>
      </c>
      <c r="E1538" s="1">
        <v>207</v>
      </c>
      <c r="F1538" s="17" t="str">
        <f t="shared" si="66"/>
        <v>-651;-173;10000;15</v>
      </c>
      <c r="G1538" s="1">
        <v>1</v>
      </c>
      <c r="H1538" s="21"/>
      <c r="I1538" s="11"/>
    </row>
    <row r="1539" spans="1:9">
      <c r="A1539" s="1" t="str">
        <f t="shared" si="65"/>
        <v>2333301</v>
      </c>
      <c r="B1539" s="1" t="str">
        <f>CONCATENATE(_xlfn.XLOOKUP(D1539-300,[1]怪物设计!$D$77:$D$136,[1]怪物设计!$U$77:$U$136),"-",E1539)</f>
        <v>鸭子3-301</v>
      </c>
      <c r="D1539" s="1">
        <v>2333</v>
      </c>
      <c r="E1539" s="1">
        <v>301</v>
      </c>
      <c r="F1539" s="17" t="str">
        <f t="shared" si="66"/>
        <v>-533;-3;10000;0</v>
      </c>
      <c r="G1539" s="1">
        <v>1</v>
      </c>
      <c r="H1539" s="21"/>
      <c r="I1539" s="11"/>
    </row>
    <row r="1540" spans="1:9">
      <c r="A1540" s="1" t="str">
        <f t="shared" si="65"/>
        <v>2333302</v>
      </c>
      <c r="B1540" s="1" t="str">
        <f>CONCATENATE(_xlfn.XLOOKUP(D1540-300,[1]怪物设计!$D$77:$D$136,[1]怪物设计!$U$77:$U$136),"-",E1540)</f>
        <v>鸭子3-302</v>
      </c>
      <c r="D1540" s="1">
        <v>2333</v>
      </c>
      <c r="E1540" s="1">
        <v>302</v>
      </c>
      <c r="F1540" s="17" t="str">
        <f t="shared" si="66"/>
        <v>-570;-87;9000;0</v>
      </c>
      <c r="G1540" s="1">
        <v>1</v>
      </c>
      <c r="H1540" s="21"/>
      <c r="I1540" s="11"/>
    </row>
    <row r="1541" spans="1:9">
      <c r="A1541" s="1" t="str">
        <f t="shared" si="65"/>
        <v>2333303</v>
      </c>
      <c r="B1541" s="1" t="str">
        <f>CONCATENATE(_xlfn.XLOOKUP(D1541-300,[1]怪物设计!$D$77:$D$136,[1]怪物设计!$U$77:$U$136),"-",E1541)</f>
        <v>鸭子3-303</v>
      </c>
      <c r="D1541" s="1">
        <v>2333</v>
      </c>
      <c r="E1541" s="1">
        <v>303</v>
      </c>
      <c r="F1541" s="17" t="str">
        <f t="shared" si="66"/>
        <v>-504;-106;10000;0</v>
      </c>
      <c r="G1541" s="1">
        <v>1</v>
      </c>
      <c r="H1541" s="21"/>
      <c r="I1541" s="11"/>
    </row>
    <row r="1542" spans="1:9">
      <c r="A1542" s="1" t="str">
        <f t="shared" si="65"/>
        <v>2333304</v>
      </c>
      <c r="B1542" s="1" t="str">
        <f>CONCATENATE(_xlfn.XLOOKUP(D1542-300,[1]怪物设计!$D$77:$D$136,[1]怪物设计!$U$77:$U$136),"-",E1542)</f>
        <v>鸭子3-304</v>
      </c>
      <c r="D1542" s="1">
        <v>2333</v>
      </c>
      <c r="E1542" s="1">
        <v>304</v>
      </c>
      <c r="F1542" s="17" t="str">
        <f t="shared" si="66"/>
        <v>-707;-135;10000;5</v>
      </c>
      <c r="G1542" s="1">
        <v>1</v>
      </c>
      <c r="H1542" s="21"/>
      <c r="I1542" s="11"/>
    </row>
    <row r="1543" spans="1:9">
      <c r="A1543" s="1" t="str">
        <f t="shared" si="65"/>
        <v>2333305</v>
      </c>
      <c r="B1543" s="1" t="str">
        <f>CONCATENATE(_xlfn.XLOOKUP(D1543-300,[1]怪物设计!$D$77:$D$136,[1]怪物设计!$U$77:$U$136),"-",E1543)</f>
        <v>鸭子3-305</v>
      </c>
      <c r="D1543" s="1">
        <v>2333</v>
      </c>
      <c r="E1543" s="1">
        <v>305</v>
      </c>
      <c r="F1543" s="17" t="str">
        <f t="shared" si="66"/>
        <v>-660;-277;9000;-25</v>
      </c>
      <c r="G1543" s="1">
        <v>1</v>
      </c>
      <c r="H1543" s="21"/>
      <c r="I1543" s="11"/>
    </row>
    <row r="1544" spans="1:9">
      <c r="A1544" s="1" t="str">
        <f t="shared" si="65"/>
        <v>2333401</v>
      </c>
      <c r="B1544" s="1" t="str">
        <f>CONCATENATE(_xlfn.XLOOKUP(D1544-300,[1]怪物设计!$D$77:$D$136,[1]怪物设计!$U$77:$U$136),"-",E1544)</f>
        <v>鸭子3-401</v>
      </c>
      <c r="D1544" s="1">
        <v>2333</v>
      </c>
      <c r="E1544" s="1">
        <v>401</v>
      </c>
      <c r="F1544" s="17" t="str">
        <f t="shared" si="66"/>
        <v>-531;-259;10000;0</v>
      </c>
      <c r="G1544" s="1">
        <v>1</v>
      </c>
      <c r="H1544" s="21"/>
      <c r="I1544" s="11"/>
    </row>
    <row r="1545" spans="1:9">
      <c r="A1545" s="1" t="str">
        <f t="shared" si="65"/>
        <v>2333402</v>
      </c>
      <c r="B1545" s="1" t="str">
        <f>CONCATENATE(_xlfn.XLOOKUP(D1545-300,[1]怪物设计!$D$77:$D$136,[1]怪物设计!$U$77:$U$136),"-",E1545)</f>
        <v>鸭子3-402</v>
      </c>
      <c r="D1545" s="1">
        <v>2333</v>
      </c>
      <c r="E1545" s="1">
        <v>402</v>
      </c>
      <c r="F1545" s="17" t="str">
        <f t="shared" si="66"/>
        <v>-537;-253;10000;0</v>
      </c>
      <c r="G1545" s="1">
        <v>1</v>
      </c>
      <c r="H1545" s="21"/>
      <c r="I1545" s="11"/>
    </row>
    <row r="1546" spans="1:9">
      <c r="A1546" s="1" t="str">
        <f t="shared" si="65"/>
        <v>2333403</v>
      </c>
      <c r="B1546" s="1" t="str">
        <f>CONCATENATE(_xlfn.XLOOKUP(D1546-300,[1]怪物设计!$D$77:$D$136,[1]怪物设计!$U$77:$U$136),"-",E1546)</f>
        <v>鸭子3-403</v>
      </c>
      <c r="D1546" s="1">
        <v>2333</v>
      </c>
      <c r="E1546" s="1">
        <v>403</v>
      </c>
      <c r="F1546" s="17" t="str">
        <f t="shared" si="66"/>
        <v>-547;-246;10000;0</v>
      </c>
      <c r="G1546" s="1">
        <v>1</v>
      </c>
      <c r="H1546" s="21"/>
      <c r="I1546" s="11"/>
    </row>
    <row r="1547" spans="1:9">
      <c r="A1547" s="1" t="str">
        <f t="shared" si="65"/>
        <v>2333404</v>
      </c>
      <c r="B1547" s="1" t="str">
        <f>CONCATENATE(_xlfn.XLOOKUP(D1547-300,[1]怪物设计!$D$77:$D$136,[1]怪物设计!$U$77:$U$136),"-",E1547)</f>
        <v>鸭子3-404</v>
      </c>
      <c r="D1547" s="1">
        <v>2333</v>
      </c>
      <c r="E1547" s="1">
        <v>404</v>
      </c>
      <c r="F1547" s="17" t="str">
        <f t="shared" si="66"/>
        <v>-757;-246;10000;0</v>
      </c>
      <c r="G1547" s="1">
        <v>1</v>
      </c>
      <c r="H1547" s="21"/>
      <c r="I1547" s="11"/>
    </row>
    <row r="1548" spans="1:9">
      <c r="A1548" s="1" t="str">
        <f t="shared" si="65"/>
        <v>2333405</v>
      </c>
      <c r="B1548" s="1" t="str">
        <f>CONCATENATE(_xlfn.XLOOKUP(D1548-300,[1]怪物设计!$D$77:$D$136,[1]怪物设计!$U$77:$U$136),"-",E1548)</f>
        <v>鸭子3-405</v>
      </c>
      <c r="D1548" s="1">
        <v>2333</v>
      </c>
      <c r="E1548" s="1">
        <v>405</v>
      </c>
      <c r="F1548" s="17" t="str">
        <f t="shared" si="66"/>
        <v>-564;-248;10000;0</v>
      </c>
      <c r="G1548" s="1">
        <v>1</v>
      </c>
      <c r="H1548" s="21"/>
      <c r="I1548" s="11"/>
    </row>
    <row r="1549" spans="1:9">
      <c r="A1549" s="1" t="str">
        <f t="shared" si="65"/>
        <v>2333406</v>
      </c>
      <c r="B1549" s="1" t="str">
        <f>CONCATENATE(_xlfn.XLOOKUP(D1549-300,[1]怪物设计!$D$77:$D$136,[1]怪物设计!$U$77:$U$136),"-",E1549)</f>
        <v>鸭子3-406</v>
      </c>
      <c r="D1549" s="1">
        <v>2333</v>
      </c>
      <c r="E1549" s="1">
        <v>406</v>
      </c>
      <c r="F1549" s="17" t="str">
        <f t="shared" si="66"/>
        <v>-621;-236;8000;30</v>
      </c>
      <c r="G1549" s="1">
        <v>1</v>
      </c>
      <c r="H1549" s="21"/>
      <c r="I1549" s="11"/>
    </row>
    <row r="1550" spans="1:9">
      <c r="A1550" s="1" t="str">
        <f t="shared" si="65"/>
        <v>2333407</v>
      </c>
      <c r="B1550" s="1" t="str">
        <f>CONCATENATE(_xlfn.XLOOKUP(D1550-300,[1]怪物设计!$D$77:$D$136,[1]怪物设计!$U$77:$U$136),"-",E1550)</f>
        <v>鸭子3-407</v>
      </c>
      <c r="D1550" s="1">
        <v>2333</v>
      </c>
      <c r="E1550" s="1">
        <v>407</v>
      </c>
      <c r="F1550" s="17" t="str">
        <f t="shared" si="66"/>
        <v>-525;-196;10000;-5</v>
      </c>
      <c r="G1550" s="1">
        <v>1</v>
      </c>
      <c r="H1550" s="21"/>
      <c r="I1550" s="11"/>
    </row>
    <row r="1551" spans="1:9">
      <c r="A1551" s="1" t="str">
        <f t="shared" si="65"/>
        <v>2333408</v>
      </c>
      <c r="B1551" s="1" t="str">
        <f>CONCATENATE(_xlfn.XLOOKUP(D1551-300,[1]怪物设计!$D$77:$D$136,[1]怪物设计!$U$77:$U$136),"-",E1551)</f>
        <v>鸭子3-408</v>
      </c>
      <c r="D1551" s="1">
        <v>2333</v>
      </c>
      <c r="E1551" s="1">
        <v>408</v>
      </c>
      <c r="F1551" s="17" t="str">
        <f t="shared" si="66"/>
        <v>-432;-319;11000;-15</v>
      </c>
      <c r="G1551" s="1">
        <v>1</v>
      </c>
      <c r="H1551" s="21"/>
      <c r="I1551" s="11"/>
    </row>
    <row r="1552" spans="1:9">
      <c r="A1552" s="1" t="str">
        <f t="shared" si="65"/>
        <v>2333409</v>
      </c>
      <c r="B1552" s="1" t="str">
        <f>CONCATENATE(_xlfn.XLOOKUP(D1552-300,[1]怪物设计!$D$77:$D$136,[1]怪物设计!$U$77:$U$136),"-",E1552)</f>
        <v>鸭子3-409</v>
      </c>
      <c r="D1552" s="1">
        <v>2333</v>
      </c>
      <c r="E1552" s="1">
        <v>409</v>
      </c>
      <c r="F1552" s="17" t="str">
        <f t="shared" si="66"/>
        <v>-636;-168;7500;-15</v>
      </c>
      <c r="G1552" s="1">
        <v>1</v>
      </c>
      <c r="H1552" s="21"/>
      <c r="I1552" s="11"/>
    </row>
    <row r="1553" spans="1:9">
      <c r="A1553" s="1" t="str">
        <f t="shared" si="65"/>
        <v>2333501</v>
      </c>
      <c r="B1553" s="1" t="str">
        <f>CONCATENATE(_xlfn.XLOOKUP(D1553-300,[1]怪物设计!$D$77:$D$136,[1]怪物设计!$U$77:$U$136),"-",E1553)</f>
        <v>鸭子3-501</v>
      </c>
      <c r="D1553" s="1">
        <v>2333</v>
      </c>
      <c r="E1553" s="1">
        <v>501</v>
      </c>
      <c r="F1553" s="17" t="str">
        <f t="shared" si="66"/>
        <v>-611;-51;11000;45</v>
      </c>
      <c r="G1553" s="1">
        <v>1</v>
      </c>
      <c r="H1553" s="21"/>
      <c r="I1553" s="11"/>
    </row>
    <row r="1554" spans="1:9">
      <c r="A1554" s="1" t="str">
        <f t="shared" si="65"/>
        <v>2333502</v>
      </c>
      <c r="B1554" s="1" t="str">
        <f>CONCATENATE(_xlfn.XLOOKUP(D1554-300,[1]怪物设计!$D$77:$D$136,[1]怪物设计!$U$77:$U$136),"-",E1554)</f>
        <v>鸭子3-502</v>
      </c>
      <c r="D1554" s="1">
        <v>2333</v>
      </c>
      <c r="E1554" s="1">
        <v>502</v>
      </c>
      <c r="F1554" s="17" t="str">
        <f t="shared" si="66"/>
        <v>-631;-168;8500;0</v>
      </c>
      <c r="G1554" s="1">
        <v>1</v>
      </c>
      <c r="H1554" s="21"/>
      <c r="I1554" s="11"/>
    </row>
    <row r="1555" spans="1:9">
      <c r="A1555" s="1" t="str">
        <f t="shared" si="65"/>
        <v>2333503</v>
      </c>
      <c r="B1555" s="1" t="str">
        <f>CONCATENATE(_xlfn.XLOOKUP(D1555-300,[1]怪物设计!$D$77:$D$136,[1]怪物设计!$U$77:$U$136),"-",E1555)</f>
        <v>鸭子3-503</v>
      </c>
      <c r="D1555" s="1">
        <v>2333</v>
      </c>
      <c r="E1555" s="1">
        <v>503</v>
      </c>
      <c r="F1555" s="17" t="str">
        <f t="shared" si="66"/>
        <v>-703;-219;10000;-15</v>
      </c>
      <c r="G1555" s="1">
        <v>1</v>
      </c>
      <c r="H1555" s="21"/>
      <c r="I1555" s="11"/>
    </row>
    <row r="1556" spans="1:9">
      <c r="A1556" s="1" t="str">
        <f t="shared" si="65"/>
        <v>2333504</v>
      </c>
      <c r="B1556" s="1" t="str">
        <f>CONCATENATE(_xlfn.XLOOKUP(D1556-300,[1]怪物设计!$D$77:$D$136,[1]怪物设计!$U$77:$U$136),"-",E1556)</f>
        <v>鸭子3-504</v>
      </c>
      <c r="D1556" s="1">
        <v>2333</v>
      </c>
      <c r="E1556" s="1">
        <v>504</v>
      </c>
      <c r="F1556" s="17" t="str">
        <f t="shared" si="66"/>
        <v>-595;-263;9000;-10</v>
      </c>
      <c r="G1556" s="1">
        <v>1</v>
      </c>
      <c r="H1556" s="21"/>
      <c r="I1556" s="11"/>
    </row>
    <row r="1557" spans="1:9">
      <c r="A1557" s="1" t="str">
        <f t="shared" si="65"/>
        <v>2333505</v>
      </c>
      <c r="B1557" s="1" t="str">
        <f>CONCATENATE(_xlfn.XLOOKUP(D1557-300,[1]怪物设计!$D$77:$D$136,[1]怪物设计!$U$77:$U$136),"-",E1557)</f>
        <v>鸭子3-505</v>
      </c>
      <c r="D1557" s="1">
        <v>2333</v>
      </c>
      <c r="E1557" s="1">
        <v>505</v>
      </c>
      <c r="F1557" s="17" t="str">
        <f t="shared" si="66"/>
        <v>-702;-267;10000;-5</v>
      </c>
      <c r="G1557" s="1">
        <v>1</v>
      </c>
      <c r="H1557" s="21"/>
      <c r="I1557" s="11"/>
    </row>
    <row r="1558" spans="1:9">
      <c r="A1558" s="1" t="str">
        <f t="shared" si="65"/>
        <v>2333506</v>
      </c>
      <c r="B1558" s="1" t="str">
        <f>CONCATENATE(_xlfn.XLOOKUP(D1558-300,[1]怪物设计!$D$77:$D$136,[1]怪物设计!$U$77:$U$136),"-",E1558)</f>
        <v>鸭子3-506</v>
      </c>
      <c r="D1558" s="1">
        <v>2333</v>
      </c>
      <c r="E1558" s="1">
        <v>506</v>
      </c>
      <c r="F1558" s="17" t="str">
        <f t="shared" si="66"/>
        <v>-436;-213;8000;0</v>
      </c>
      <c r="G1558" s="1">
        <v>1</v>
      </c>
      <c r="H1558" s="21"/>
      <c r="I1558" s="11"/>
    </row>
    <row r="1559" spans="1:9">
      <c r="A1559" s="1" t="str">
        <f t="shared" si="65"/>
        <v>2333507</v>
      </c>
      <c r="B1559" s="1" t="str">
        <f>CONCATENATE(_xlfn.XLOOKUP(D1559-300,[1]怪物设计!$D$77:$D$136,[1]怪物设计!$U$77:$U$136),"-",E1559)</f>
        <v>鸭子3-507</v>
      </c>
      <c r="D1559" s="1">
        <v>2333</v>
      </c>
      <c r="E1559" s="1">
        <v>507</v>
      </c>
      <c r="F1559" s="17" t="str">
        <f t="shared" si="66"/>
        <v>-536;-232;10000;5</v>
      </c>
      <c r="G1559" s="1">
        <v>1</v>
      </c>
      <c r="H1559" s="21"/>
      <c r="I1559" s="11"/>
    </row>
    <row r="1560" spans="1:9">
      <c r="A1560" s="1" t="str">
        <f t="shared" si="65"/>
        <v>4311101</v>
      </c>
      <c r="B1560" s="1" t="str">
        <f>CONCATENATE(_xlfn.XLOOKUP(D1560-300,[1]怪物设计!$D$77:$D$136,[1]怪物设计!$U$77:$U$136),"-",E1560)</f>
        <v>孔雀1-101</v>
      </c>
      <c r="D1560" s="1">
        <v>4311</v>
      </c>
      <c r="E1560" s="1">
        <v>101</v>
      </c>
      <c r="F1560" s="17" t="str">
        <f t="shared" si="66"/>
        <v>-687;-164;11000;0</v>
      </c>
      <c r="G1560" s="1">
        <v>1</v>
      </c>
      <c r="H1560" s="21"/>
      <c r="I1560" s="11"/>
    </row>
    <row r="1561" spans="1:9">
      <c r="A1561" s="1" t="str">
        <f t="shared" si="65"/>
        <v>4311102</v>
      </c>
      <c r="B1561" s="1" t="str">
        <f>CONCATENATE(_xlfn.XLOOKUP(D1561-300,[1]怪物设计!$D$77:$D$136,[1]怪物设计!$U$77:$U$136),"-",E1561)</f>
        <v>孔雀1-102</v>
      </c>
      <c r="D1561" s="1">
        <v>4311</v>
      </c>
      <c r="E1561" s="1">
        <v>102</v>
      </c>
      <c r="F1561" s="17" t="str">
        <f t="shared" si="66"/>
        <v>-550;-179;11000;-10</v>
      </c>
      <c r="G1561" s="1">
        <v>1</v>
      </c>
      <c r="H1561" s="21"/>
      <c r="I1561" s="11"/>
    </row>
    <row r="1562" spans="1:9">
      <c r="A1562" s="1" t="str">
        <f t="shared" si="65"/>
        <v>4311103</v>
      </c>
      <c r="B1562" s="1" t="str">
        <f>CONCATENATE(_xlfn.XLOOKUP(D1562-300,[1]怪物设计!$D$77:$D$136,[1]怪物设计!$U$77:$U$136),"-",E1562)</f>
        <v>孔雀1-103</v>
      </c>
      <c r="D1562" s="1">
        <v>4311</v>
      </c>
      <c r="E1562" s="1">
        <v>103</v>
      </c>
      <c r="F1562" s="17" t="str">
        <f t="shared" si="66"/>
        <v>-747;-266;10000;-10</v>
      </c>
      <c r="G1562" s="1">
        <v>1</v>
      </c>
      <c r="H1562" s="21"/>
      <c r="I1562" s="11"/>
    </row>
    <row r="1563" spans="1:9">
      <c r="A1563" s="1" t="str">
        <f t="shared" si="65"/>
        <v>4311104</v>
      </c>
      <c r="B1563" s="1" t="str">
        <f>CONCATENATE(_xlfn.XLOOKUP(D1563-300,[1]怪物设计!$D$77:$D$136,[1]怪物设计!$U$77:$U$136),"-",E1563)</f>
        <v>孔雀1-104</v>
      </c>
      <c r="D1563" s="1">
        <v>4311</v>
      </c>
      <c r="E1563" s="1">
        <v>104</v>
      </c>
      <c r="F1563" s="17" t="str">
        <f t="shared" si="66"/>
        <v>-691;-167;11000;0</v>
      </c>
      <c r="G1563" s="1">
        <v>1</v>
      </c>
      <c r="H1563" s="21"/>
      <c r="I1563" s="11"/>
    </row>
    <row r="1564" spans="1:9">
      <c r="A1564" s="1" t="str">
        <f t="shared" si="65"/>
        <v>4311105</v>
      </c>
      <c r="B1564" s="1" t="str">
        <f>CONCATENATE(_xlfn.XLOOKUP(D1564-300,[1]怪物设计!$D$77:$D$136,[1]怪物设计!$U$77:$U$136),"-",E1564)</f>
        <v>孔雀1-105</v>
      </c>
      <c r="D1564" s="1">
        <v>4311</v>
      </c>
      <c r="E1564" s="1">
        <v>105</v>
      </c>
      <c r="F1564" s="17" t="str">
        <f t="shared" si="66"/>
        <v>-592;-196;10000;0</v>
      </c>
      <c r="G1564" s="1">
        <v>1</v>
      </c>
      <c r="H1564" s="21"/>
      <c r="I1564" s="11"/>
    </row>
    <row r="1565" spans="1:9">
      <c r="A1565" s="1" t="str">
        <f t="shared" si="65"/>
        <v>4311106</v>
      </c>
      <c r="B1565" s="1" t="str">
        <f>CONCATENATE(_xlfn.XLOOKUP(D1565-300,[1]怪物设计!$D$77:$D$136,[1]怪物设计!$U$77:$U$136),"-",E1565)</f>
        <v>孔雀1-106</v>
      </c>
      <c r="D1565" s="1">
        <v>4311</v>
      </c>
      <c r="E1565" s="1">
        <v>106</v>
      </c>
      <c r="F1565" s="17" t="str">
        <f t="shared" si="66"/>
        <v>-725;-213;8000;0</v>
      </c>
      <c r="G1565" s="1">
        <v>1</v>
      </c>
      <c r="H1565" s="21"/>
      <c r="I1565" s="11"/>
    </row>
    <row r="1566" spans="1:9">
      <c r="A1566" s="1" t="str">
        <f t="shared" si="65"/>
        <v>4311201</v>
      </c>
      <c r="B1566" s="1" t="str">
        <f>CONCATENATE(_xlfn.XLOOKUP(D1566-300,[1]怪物设计!$D$77:$D$136,[1]怪物设计!$U$77:$U$136),"-",E1566)</f>
        <v>孔雀1-201</v>
      </c>
      <c r="D1566" s="1">
        <v>4311</v>
      </c>
      <c r="E1566" s="1">
        <v>201</v>
      </c>
      <c r="F1566" s="17" t="str">
        <f t="shared" si="66"/>
        <v>-523;-120;10000;-25</v>
      </c>
      <c r="G1566" s="1">
        <v>1</v>
      </c>
      <c r="H1566" s="21"/>
      <c r="I1566" s="11"/>
    </row>
    <row r="1567" spans="1:9">
      <c r="A1567" s="1" t="str">
        <f t="shared" si="65"/>
        <v>4311202</v>
      </c>
      <c r="B1567" s="1" t="str">
        <f>CONCATENATE(_xlfn.XLOOKUP(D1567-300,[1]怪物设计!$D$77:$D$136,[1]怪物设计!$U$77:$U$136),"-",E1567)</f>
        <v>孔雀1-202</v>
      </c>
      <c r="D1567" s="1">
        <v>4311</v>
      </c>
      <c r="E1567" s="1">
        <v>202</v>
      </c>
      <c r="F1567" s="17" t="str">
        <f t="shared" si="66"/>
        <v>-492;-185;10000;0</v>
      </c>
      <c r="G1567" s="1">
        <v>1</v>
      </c>
      <c r="H1567" s="21"/>
      <c r="I1567" s="11"/>
    </row>
    <row r="1568" spans="1:9">
      <c r="A1568" s="1" t="str">
        <f t="shared" si="65"/>
        <v>4311203</v>
      </c>
      <c r="B1568" s="1" t="str">
        <f>CONCATENATE(_xlfn.XLOOKUP(D1568-300,[1]怪物设计!$D$77:$D$136,[1]怪物设计!$U$77:$U$136),"-",E1568)</f>
        <v>孔雀1-203</v>
      </c>
      <c r="D1568" s="1">
        <v>4311</v>
      </c>
      <c r="E1568" s="1">
        <v>203</v>
      </c>
      <c r="F1568" s="17" t="str">
        <f t="shared" si="66"/>
        <v>-535;-215;10000;-10</v>
      </c>
      <c r="G1568" s="1">
        <v>1</v>
      </c>
      <c r="H1568" s="21"/>
      <c r="I1568" s="11"/>
    </row>
    <row r="1569" spans="1:9">
      <c r="A1569" s="1" t="str">
        <f t="shared" si="65"/>
        <v>4311204</v>
      </c>
      <c r="B1569" s="1" t="str">
        <f>CONCATENATE(_xlfn.XLOOKUP(D1569-300,[1]怪物设计!$D$77:$D$136,[1]怪物设计!$U$77:$U$136),"-",E1569)</f>
        <v>孔雀1-204</v>
      </c>
      <c r="D1569" s="1">
        <v>4311</v>
      </c>
      <c r="E1569" s="1">
        <v>204</v>
      </c>
      <c r="F1569" s="17" t="str">
        <f t="shared" si="66"/>
        <v>-522;-314;5000;0</v>
      </c>
      <c r="G1569" s="1">
        <v>1</v>
      </c>
      <c r="H1569" s="21"/>
      <c r="I1569" s="11"/>
    </row>
    <row r="1570" spans="1:9">
      <c r="A1570" s="1" t="str">
        <f t="shared" si="65"/>
        <v>4311205</v>
      </c>
      <c r="B1570" s="1" t="str">
        <f>CONCATENATE(_xlfn.XLOOKUP(D1570-300,[1]怪物设计!$D$77:$D$136,[1]怪物设计!$U$77:$U$136),"-",E1570)</f>
        <v>孔雀1-205</v>
      </c>
      <c r="D1570" s="1">
        <v>4311</v>
      </c>
      <c r="E1570" s="1">
        <v>205</v>
      </c>
      <c r="F1570" s="17" t="str">
        <f t="shared" si="66"/>
        <v>-526;-59;10000;-10</v>
      </c>
      <c r="G1570" s="1">
        <v>1</v>
      </c>
      <c r="H1570" s="21"/>
      <c r="I1570" s="11"/>
    </row>
    <row r="1571" spans="1:9">
      <c r="A1571" s="1" t="str">
        <f t="shared" ref="A1571:A1634" si="67">CONCATENATE(D1571,E1571)</f>
        <v>4311206</v>
      </c>
      <c r="B1571" s="1" t="str">
        <f>CONCATENATE(_xlfn.XLOOKUP(D1571-300,[1]怪物设计!$D$77:$D$136,[1]怪物设计!$U$77:$U$136),"-",E1571)</f>
        <v>孔雀1-206</v>
      </c>
      <c r="D1571" s="1">
        <v>4311</v>
      </c>
      <c r="E1571" s="1">
        <v>206</v>
      </c>
      <c r="F1571" s="17" t="str">
        <f t="shared" si="66"/>
        <v>-623;-245;7000;150</v>
      </c>
      <c r="G1571" s="1">
        <v>1</v>
      </c>
      <c r="H1571" s="21"/>
      <c r="I1571" s="11"/>
    </row>
    <row r="1572" spans="1:9">
      <c r="A1572" s="1" t="str">
        <f t="shared" si="67"/>
        <v>4311207</v>
      </c>
      <c r="B1572" s="1" t="str">
        <f>CONCATENATE(_xlfn.XLOOKUP(D1572-300,[1]怪物设计!$D$77:$D$136,[1]怪物设计!$U$77:$U$136),"-",E1572)</f>
        <v>孔雀1-207</v>
      </c>
      <c r="D1572" s="1">
        <v>4311</v>
      </c>
      <c r="E1572" s="1">
        <v>207</v>
      </c>
      <c r="F1572" s="17" t="str">
        <f t="shared" si="66"/>
        <v>-714;-212;10000;15</v>
      </c>
      <c r="G1572" s="1">
        <v>1</v>
      </c>
      <c r="H1572" s="21"/>
      <c r="I1572" s="11"/>
    </row>
    <row r="1573" spans="1:9">
      <c r="A1573" s="1" t="str">
        <f t="shared" si="67"/>
        <v>4311301</v>
      </c>
      <c r="B1573" s="1" t="str">
        <f>CONCATENATE(_xlfn.XLOOKUP(D1573-300,[1]怪物设计!$D$77:$D$136,[1]怪物设计!$U$77:$U$136),"-",E1573)</f>
        <v>孔雀1-301</v>
      </c>
      <c r="D1573" s="1">
        <v>4311</v>
      </c>
      <c r="E1573" s="1">
        <v>301</v>
      </c>
      <c r="F1573" s="17" t="str">
        <f t="shared" si="66"/>
        <v>-596;-42;10000;0</v>
      </c>
      <c r="G1573" s="1">
        <v>1</v>
      </c>
      <c r="H1573" s="21"/>
      <c r="I1573" s="11"/>
    </row>
    <row r="1574" spans="1:9">
      <c r="A1574" s="1" t="str">
        <f t="shared" si="67"/>
        <v>4311302</v>
      </c>
      <c r="B1574" s="1" t="str">
        <f>CONCATENATE(_xlfn.XLOOKUP(D1574-300,[1]怪物设计!$D$77:$D$136,[1]怪物设计!$U$77:$U$136),"-",E1574)</f>
        <v>孔雀1-302</v>
      </c>
      <c r="D1574" s="1">
        <v>4311</v>
      </c>
      <c r="E1574" s="1">
        <v>302</v>
      </c>
      <c r="F1574" s="17" t="str">
        <f t="shared" si="66"/>
        <v>-633;-126;9000;0</v>
      </c>
      <c r="G1574" s="1">
        <v>1</v>
      </c>
      <c r="H1574" s="21"/>
      <c r="I1574" s="11"/>
    </row>
    <row r="1575" spans="1:9">
      <c r="A1575" s="1" t="str">
        <f t="shared" si="67"/>
        <v>4311303</v>
      </c>
      <c r="B1575" s="1" t="str">
        <f>CONCATENATE(_xlfn.XLOOKUP(D1575-300,[1]怪物设计!$D$77:$D$136,[1]怪物设计!$U$77:$U$136),"-",E1575)</f>
        <v>孔雀1-303</v>
      </c>
      <c r="D1575" s="1">
        <v>4311</v>
      </c>
      <c r="E1575" s="1">
        <v>303</v>
      </c>
      <c r="F1575" s="17" t="str">
        <f t="shared" si="66"/>
        <v>-567;-145;10000;0</v>
      </c>
      <c r="G1575" s="1">
        <v>1</v>
      </c>
      <c r="H1575" s="21"/>
      <c r="I1575" s="11"/>
    </row>
    <row r="1576" spans="1:9">
      <c r="A1576" s="1" t="str">
        <f t="shared" si="67"/>
        <v>4311304</v>
      </c>
      <c r="B1576" s="1" t="str">
        <f>CONCATENATE(_xlfn.XLOOKUP(D1576-300,[1]怪物设计!$D$77:$D$136,[1]怪物设计!$U$77:$U$136),"-",E1576)</f>
        <v>孔雀1-304</v>
      </c>
      <c r="D1576" s="1">
        <v>4311</v>
      </c>
      <c r="E1576" s="1">
        <v>304</v>
      </c>
      <c r="F1576" s="17" t="str">
        <f t="shared" si="66"/>
        <v>-770;-174;10000;5</v>
      </c>
      <c r="G1576" s="1">
        <v>1</v>
      </c>
      <c r="H1576" s="21"/>
      <c r="I1576" s="11"/>
    </row>
    <row r="1577" spans="1:9">
      <c r="A1577" s="1" t="str">
        <f t="shared" si="67"/>
        <v>4311305</v>
      </c>
      <c r="B1577" s="1" t="str">
        <f>CONCATENATE(_xlfn.XLOOKUP(D1577-300,[1]怪物设计!$D$77:$D$136,[1]怪物设计!$U$77:$U$136),"-",E1577)</f>
        <v>孔雀1-305</v>
      </c>
      <c r="D1577" s="1">
        <v>4311</v>
      </c>
      <c r="E1577" s="1">
        <v>305</v>
      </c>
      <c r="F1577" s="17" t="str">
        <f t="shared" si="66"/>
        <v>-723;-316;9000;-25</v>
      </c>
      <c r="G1577" s="1">
        <v>1</v>
      </c>
      <c r="H1577" s="21"/>
      <c r="I1577" s="11"/>
    </row>
    <row r="1578" spans="1:9">
      <c r="A1578" s="1" t="str">
        <f t="shared" si="67"/>
        <v>4311401</v>
      </c>
      <c r="B1578" s="1" t="str">
        <f>CONCATENATE(_xlfn.XLOOKUP(D1578-300,[1]怪物设计!$D$77:$D$136,[1]怪物设计!$U$77:$U$136),"-",E1578)</f>
        <v>孔雀1-401</v>
      </c>
      <c r="D1578" s="1">
        <v>4311</v>
      </c>
      <c r="E1578" s="1">
        <v>401</v>
      </c>
      <c r="F1578" s="17" t="str">
        <f t="shared" si="66"/>
        <v>-594;-298;10000;0</v>
      </c>
      <c r="G1578" s="1">
        <v>1</v>
      </c>
      <c r="H1578" s="21"/>
      <c r="I1578" s="11"/>
    </row>
    <row r="1579" spans="1:9">
      <c r="A1579" s="1" t="str">
        <f t="shared" si="67"/>
        <v>4311402</v>
      </c>
      <c r="B1579" s="1" t="str">
        <f>CONCATENATE(_xlfn.XLOOKUP(D1579-300,[1]怪物设计!$D$77:$D$136,[1]怪物设计!$U$77:$U$136),"-",E1579)</f>
        <v>孔雀1-402</v>
      </c>
      <c r="D1579" s="1">
        <v>4311</v>
      </c>
      <c r="E1579" s="1">
        <v>402</v>
      </c>
      <c r="F1579" s="17" t="str">
        <f t="shared" si="66"/>
        <v>-600;-292;10000;0</v>
      </c>
      <c r="G1579" s="1">
        <v>1</v>
      </c>
      <c r="H1579" s="21"/>
      <c r="I1579" s="11"/>
    </row>
    <row r="1580" spans="1:9">
      <c r="A1580" s="1" t="str">
        <f t="shared" si="67"/>
        <v>4311403</v>
      </c>
      <c r="B1580" s="1" t="str">
        <f>CONCATENATE(_xlfn.XLOOKUP(D1580-300,[1]怪物设计!$D$77:$D$136,[1]怪物设计!$U$77:$U$136),"-",E1580)</f>
        <v>孔雀1-403</v>
      </c>
      <c r="D1580" s="1">
        <v>4311</v>
      </c>
      <c r="E1580" s="1">
        <v>403</v>
      </c>
      <c r="F1580" s="17" t="str">
        <f t="shared" si="66"/>
        <v>-610;-285;10000;0</v>
      </c>
      <c r="G1580" s="1">
        <v>1</v>
      </c>
      <c r="H1580" s="21"/>
      <c r="I1580" s="11"/>
    </row>
    <row r="1581" spans="1:9">
      <c r="A1581" s="1" t="str">
        <f t="shared" si="67"/>
        <v>4311404</v>
      </c>
      <c r="B1581" s="1" t="str">
        <f>CONCATENATE(_xlfn.XLOOKUP(D1581-300,[1]怪物设计!$D$77:$D$136,[1]怪物设计!$U$77:$U$136),"-",E1581)</f>
        <v>孔雀1-404</v>
      </c>
      <c r="D1581" s="1">
        <v>4311</v>
      </c>
      <c r="E1581" s="1">
        <v>404</v>
      </c>
      <c r="F1581" s="17" t="str">
        <f t="shared" si="66"/>
        <v>-820;-285;10000;0</v>
      </c>
      <c r="G1581" s="1">
        <v>1</v>
      </c>
      <c r="H1581" s="21"/>
      <c r="I1581" s="11"/>
    </row>
    <row r="1582" spans="1:9">
      <c r="A1582" s="1" t="str">
        <f t="shared" si="67"/>
        <v>4311405</v>
      </c>
      <c r="B1582" s="1" t="str">
        <f>CONCATENATE(_xlfn.XLOOKUP(D1582-300,[1]怪物设计!$D$77:$D$136,[1]怪物设计!$U$77:$U$136),"-",E1582)</f>
        <v>孔雀1-405</v>
      </c>
      <c r="D1582" s="1">
        <v>4311</v>
      </c>
      <c r="E1582" s="1">
        <v>405</v>
      </c>
      <c r="F1582" s="17" t="str">
        <f t="shared" si="66"/>
        <v>-627;-287;10000;0</v>
      </c>
      <c r="G1582" s="1">
        <v>1</v>
      </c>
      <c r="H1582" s="21"/>
      <c r="I1582" s="11"/>
    </row>
    <row r="1583" spans="1:9">
      <c r="A1583" s="1" t="str">
        <f t="shared" si="67"/>
        <v>4311406</v>
      </c>
      <c r="B1583" s="1" t="str">
        <f>CONCATENATE(_xlfn.XLOOKUP(D1583-300,[1]怪物设计!$D$77:$D$136,[1]怪物设计!$U$77:$U$136),"-",E1583)</f>
        <v>孔雀1-406</v>
      </c>
      <c r="D1583" s="1">
        <v>4311</v>
      </c>
      <c r="E1583" s="1">
        <v>406</v>
      </c>
      <c r="F1583" s="17" t="str">
        <f t="shared" si="66"/>
        <v>-684;-275;8000;30</v>
      </c>
      <c r="G1583" s="1">
        <v>1</v>
      </c>
      <c r="H1583" s="21"/>
      <c r="I1583" s="11"/>
    </row>
    <row r="1584" spans="1:9">
      <c r="A1584" s="1" t="str">
        <f t="shared" si="67"/>
        <v>4311407</v>
      </c>
      <c r="B1584" s="1" t="str">
        <f>CONCATENATE(_xlfn.XLOOKUP(D1584-300,[1]怪物设计!$D$77:$D$136,[1]怪物设计!$U$77:$U$136),"-",E1584)</f>
        <v>孔雀1-407</v>
      </c>
      <c r="D1584" s="1">
        <v>4311</v>
      </c>
      <c r="E1584" s="1">
        <v>407</v>
      </c>
      <c r="F1584" s="17" t="str">
        <f t="shared" si="66"/>
        <v>-588;-235;10000;-5</v>
      </c>
      <c r="G1584" s="1">
        <v>1</v>
      </c>
      <c r="H1584" s="21"/>
      <c r="I1584" s="11"/>
    </row>
    <row r="1585" spans="1:9">
      <c r="A1585" s="1" t="str">
        <f t="shared" si="67"/>
        <v>4311408</v>
      </c>
      <c r="B1585" s="1" t="str">
        <f>CONCATENATE(_xlfn.XLOOKUP(D1585-300,[1]怪物设计!$D$77:$D$136,[1]怪物设计!$U$77:$U$136),"-",E1585)</f>
        <v>孔雀1-408</v>
      </c>
      <c r="D1585" s="1">
        <v>4311</v>
      </c>
      <c r="E1585" s="1">
        <v>408</v>
      </c>
      <c r="F1585" s="17" t="str">
        <f t="shared" si="66"/>
        <v>-495;-358;11000;-15</v>
      </c>
      <c r="G1585" s="1">
        <v>1</v>
      </c>
      <c r="H1585" s="21"/>
      <c r="I1585" s="11"/>
    </row>
    <row r="1586" spans="1:9">
      <c r="A1586" s="1" t="str">
        <f t="shared" si="67"/>
        <v>4311409</v>
      </c>
      <c r="B1586" s="1" t="str">
        <f>CONCATENATE(_xlfn.XLOOKUP(D1586-300,[1]怪物设计!$D$77:$D$136,[1]怪物设计!$U$77:$U$136),"-",E1586)</f>
        <v>孔雀1-409</v>
      </c>
      <c r="D1586" s="1">
        <v>4311</v>
      </c>
      <c r="E1586" s="1">
        <v>409</v>
      </c>
      <c r="F1586" s="17" t="str">
        <f t="shared" si="66"/>
        <v>-699;-207;7500;-15</v>
      </c>
      <c r="G1586" s="1">
        <v>1</v>
      </c>
      <c r="H1586" s="21"/>
      <c r="I1586" s="11"/>
    </row>
    <row r="1587" spans="1:9">
      <c r="A1587" s="1" t="str">
        <f t="shared" si="67"/>
        <v>4311501</v>
      </c>
      <c r="B1587" s="1" t="str">
        <f>CONCATENATE(_xlfn.XLOOKUP(D1587-300,[1]怪物设计!$D$77:$D$136,[1]怪物设计!$U$77:$U$136),"-",E1587)</f>
        <v>孔雀1-501</v>
      </c>
      <c r="D1587" s="1">
        <v>4311</v>
      </c>
      <c r="E1587" s="1">
        <v>501</v>
      </c>
      <c r="F1587" s="17" t="str">
        <f t="shared" si="66"/>
        <v>-674;-90;11000;45</v>
      </c>
      <c r="G1587" s="1">
        <v>1</v>
      </c>
      <c r="H1587" s="21"/>
      <c r="I1587" s="11"/>
    </row>
    <row r="1588" spans="1:9">
      <c r="A1588" s="1" t="str">
        <f t="shared" si="67"/>
        <v>4311502</v>
      </c>
      <c r="B1588" s="1" t="str">
        <f>CONCATENATE(_xlfn.XLOOKUP(D1588-300,[1]怪物设计!$D$77:$D$136,[1]怪物设计!$U$77:$U$136),"-",E1588)</f>
        <v>孔雀1-502</v>
      </c>
      <c r="D1588" s="1">
        <v>4311</v>
      </c>
      <c r="E1588" s="1">
        <v>502</v>
      </c>
      <c r="F1588" s="17" t="str">
        <f t="shared" si="66"/>
        <v>-694;-207;8500;0</v>
      </c>
      <c r="G1588" s="1">
        <v>1</v>
      </c>
      <c r="H1588" s="21"/>
      <c r="I1588" s="11"/>
    </row>
    <row r="1589" spans="1:9">
      <c r="A1589" s="1" t="str">
        <f t="shared" si="67"/>
        <v>4311503</v>
      </c>
      <c r="B1589" s="1" t="str">
        <f>CONCATENATE(_xlfn.XLOOKUP(D1589-300,[1]怪物设计!$D$77:$D$136,[1]怪物设计!$U$77:$U$136),"-",E1589)</f>
        <v>孔雀1-503</v>
      </c>
      <c r="D1589" s="1">
        <v>4311</v>
      </c>
      <c r="E1589" s="1">
        <v>503</v>
      </c>
      <c r="F1589" s="17" t="str">
        <f t="shared" ref="F1589:F1652" si="68">_xlfn.XLOOKUP(B1589,$B$30:$B$947,$F$30:$F$947,"",0)</f>
        <v>-766;-258;10000;-15</v>
      </c>
      <c r="G1589" s="1">
        <v>1</v>
      </c>
      <c r="H1589" s="21"/>
      <c r="I1589" s="11"/>
    </row>
    <row r="1590" spans="1:9">
      <c r="A1590" s="1" t="str">
        <f t="shared" si="67"/>
        <v>4311504</v>
      </c>
      <c r="B1590" s="1" t="str">
        <f>CONCATENATE(_xlfn.XLOOKUP(D1590-300,[1]怪物设计!$D$77:$D$136,[1]怪物设计!$U$77:$U$136),"-",E1590)</f>
        <v>孔雀1-504</v>
      </c>
      <c r="D1590" s="1">
        <v>4311</v>
      </c>
      <c r="E1590" s="1">
        <v>504</v>
      </c>
      <c r="F1590" s="17" t="str">
        <f t="shared" si="68"/>
        <v>-658;-302;9000;-10</v>
      </c>
      <c r="G1590" s="1">
        <v>1</v>
      </c>
      <c r="H1590" s="21"/>
      <c r="I1590" s="11"/>
    </row>
    <row r="1591" spans="1:9">
      <c r="A1591" s="1" t="str">
        <f t="shared" si="67"/>
        <v>4311505</v>
      </c>
      <c r="B1591" s="1" t="str">
        <f>CONCATENATE(_xlfn.XLOOKUP(D1591-300,[1]怪物设计!$D$77:$D$136,[1]怪物设计!$U$77:$U$136),"-",E1591)</f>
        <v>孔雀1-505</v>
      </c>
      <c r="D1591" s="1">
        <v>4311</v>
      </c>
      <c r="E1591" s="1">
        <v>505</v>
      </c>
      <c r="F1591" s="17" t="str">
        <f t="shared" si="68"/>
        <v>-765;-306;10000;-5</v>
      </c>
      <c r="G1591" s="1">
        <v>1</v>
      </c>
      <c r="H1591" s="21"/>
      <c r="I1591" s="11"/>
    </row>
    <row r="1592" spans="1:9">
      <c r="A1592" s="1" t="str">
        <f t="shared" si="67"/>
        <v>4311506</v>
      </c>
      <c r="B1592" s="1" t="str">
        <f>CONCATENATE(_xlfn.XLOOKUP(D1592-300,[1]怪物设计!$D$77:$D$136,[1]怪物设计!$U$77:$U$136),"-",E1592)</f>
        <v>孔雀1-506</v>
      </c>
      <c r="D1592" s="1">
        <v>4311</v>
      </c>
      <c r="E1592" s="1">
        <v>506</v>
      </c>
      <c r="F1592" s="17" t="str">
        <f t="shared" si="68"/>
        <v>-499;-252;8000;0</v>
      </c>
      <c r="G1592" s="1">
        <v>1</v>
      </c>
      <c r="H1592" s="21"/>
      <c r="I1592" s="11"/>
    </row>
    <row r="1593" spans="1:9">
      <c r="A1593" s="1" t="str">
        <f t="shared" si="67"/>
        <v>4311507</v>
      </c>
      <c r="B1593" s="1" t="str">
        <f>CONCATENATE(_xlfn.XLOOKUP(D1593-300,[1]怪物设计!$D$77:$D$136,[1]怪物设计!$U$77:$U$136),"-",E1593)</f>
        <v>孔雀1-507</v>
      </c>
      <c r="D1593" s="1">
        <v>4311</v>
      </c>
      <c r="E1593" s="1">
        <v>507</v>
      </c>
      <c r="F1593" s="17" t="str">
        <f t="shared" si="68"/>
        <v>-599;-271;10000;5</v>
      </c>
      <c r="G1593" s="1">
        <v>1</v>
      </c>
      <c r="H1593" s="21"/>
      <c r="I1593" s="11"/>
    </row>
    <row r="1594" spans="1:9">
      <c r="A1594" s="1" t="str">
        <f t="shared" si="67"/>
        <v>4312101</v>
      </c>
      <c r="B1594" s="1" t="str">
        <f>CONCATENATE(_xlfn.XLOOKUP(D1594-300,[1]怪物设计!$D$77:$D$136,[1]怪物设计!$U$77:$U$136),"-",E1594)</f>
        <v>孔雀2-101</v>
      </c>
      <c r="D1594" s="1">
        <v>4312</v>
      </c>
      <c r="E1594" s="1">
        <v>101</v>
      </c>
      <c r="F1594" s="17" t="str">
        <f t="shared" si="68"/>
        <v>-687;-164;11000;0</v>
      </c>
      <c r="G1594" s="1">
        <v>1</v>
      </c>
      <c r="H1594" s="21"/>
      <c r="I1594" s="11"/>
    </row>
    <row r="1595" spans="1:9">
      <c r="A1595" s="1" t="str">
        <f t="shared" si="67"/>
        <v>4312102</v>
      </c>
      <c r="B1595" s="1" t="str">
        <f>CONCATENATE(_xlfn.XLOOKUP(D1595-300,[1]怪物设计!$D$77:$D$136,[1]怪物设计!$U$77:$U$136),"-",E1595)</f>
        <v>孔雀2-102</v>
      </c>
      <c r="D1595" s="1">
        <v>4312</v>
      </c>
      <c r="E1595" s="1">
        <v>102</v>
      </c>
      <c r="F1595" s="17" t="str">
        <f t="shared" si="68"/>
        <v>-550;-179;11000;-10</v>
      </c>
      <c r="G1595" s="1">
        <v>1</v>
      </c>
      <c r="H1595" s="21"/>
      <c r="I1595" s="11"/>
    </row>
    <row r="1596" spans="1:9">
      <c r="A1596" s="1" t="str">
        <f t="shared" si="67"/>
        <v>4312103</v>
      </c>
      <c r="B1596" s="1" t="str">
        <f>CONCATENATE(_xlfn.XLOOKUP(D1596-300,[1]怪物设计!$D$77:$D$136,[1]怪物设计!$U$77:$U$136),"-",E1596)</f>
        <v>孔雀2-103</v>
      </c>
      <c r="D1596" s="1">
        <v>4312</v>
      </c>
      <c r="E1596" s="1">
        <v>103</v>
      </c>
      <c r="F1596" s="17" t="str">
        <f t="shared" si="68"/>
        <v>-747;-266;10000;-10</v>
      </c>
      <c r="G1596" s="1">
        <v>1</v>
      </c>
      <c r="H1596" s="21"/>
      <c r="I1596" s="11"/>
    </row>
    <row r="1597" spans="1:9">
      <c r="A1597" s="1" t="str">
        <f t="shared" si="67"/>
        <v>4312104</v>
      </c>
      <c r="B1597" s="1" t="str">
        <f>CONCATENATE(_xlfn.XLOOKUP(D1597-300,[1]怪物设计!$D$77:$D$136,[1]怪物设计!$U$77:$U$136),"-",E1597)</f>
        <v>孔雀2-104</v>
      </c>
      <c r="D1597" s="1">
        <v>4312</v>
      </c>
      <c r="E1597" s="1">
        <v>104</v>
      </c>
      <c r="F1597" s="17" t="str">
        <f t="shared" si="68"/>
        <v>-691;-167;11000;0</v>
      </c>
      <c r="G1597" s="1">
        <v>1</v>
      </c>
      <c r="H1597" s="21"/>
      <c r="I1597" s="11"/>
    </row>
    <row r="1598" spans="1:9">
      <c r="A1598" s="1" t="str">
        <f t="shared" si="67"/>
        <v>4312105</v>
      </c>
      <c r="B1598" s="1" t="str">
        <f>CONCATENATE(_xlfn.XLOOKUP(D1598-300,[1]怪物设计!$D$77:$D$136,[1]怪物设计!$U$77:$U$136),"-",E1598)</f>
        <v>孔雀2-105</v>
      </c>
      <c r="D1598" s="1">
        <v>4312</v>
      </c>
      <c r="E1598" s="1">
        <v>105</v>
      </c>
      <c r="F1598" s="17" t="str">
        <f t="shared" si="68"/>
        <v>-592;-196;10000;0</v>
      </c>
      <c r="G1598" s="1">
        <v>1</v>
      </c>
      <c r="H1598" s="21"/>
      <c r="I1598" s="11"/>
    </row>
    <row r="1599" spans="1:9">
      <c r="A1599" s="1" t="str">
        <f t="shared" si="67"/>
        <v>4312106</v>
      </c>
      <c r="B1599" s="1" t="str">
        <f>CONCATENATE(_xlfn.XLOOKUP(D1599-300,[1]怪物设计!$D$77:$D$136,[1]怪物设计!$U$77:$U$136),"-",E1599)</f>
        <v>孔雀2-106</v>
      </c>
      <c r="D1599" s="1">
        <v>4312</v>
      </c>
      <c r="E1599" s="1">
        <v>106</v>
      </c>
      <c r="F1599" s="17" t="str">
        <f t="shared" si="68"/>
        <v>-725;-213;8000;0</v>
      </c>
      <c r="G1599" s="1">
        <v>1</v>
      </c>
      <c r="H1599" s="21"/>
      <c r="I1599" s="11"/>
    </row>
    <row r="1600" spans="1:9">
      <c r="A1600" s="1" t="str">
        <f t="shared" si="67"/>
        <v>4312201</v>
      </c>
      <c r="B1600" s="1" t="str">
        <f>CONCATENATE(_xlfn.XLOOKUP(D1600-300,[1]怪物设计!$D$77:$D$136,[1]怪物设计!$U$77:$U$136),"-",E1600)</f>
        <v>孔雀2-201</v>
      </c>
      <c r="D1600" s="1">
        <v>4312</v>
      </c>
      <c r="E1600" s="1">
        <v>201</v>
      </c>
      <c r="F1600" s="17" t="str">
        <f t="shared" si="68"/>
        <v>-523;-120;10000;-25</v>
      </c>
      <c r="G1600" s="1">
        <v>1</v>
      </c>
      <c r="H1600" s="21"/>
      <c r="I1600" s="11"/>
    </row>
    <row r="1601" spans="1:9">
      <c r="A1601" s="1" t="str">
        <f t="shared" si="67"/>
        <v>4312202</v>
      </c>
      <c r="B1601" s="1" t="str">
        <f>CONCATENATE(_xlfn.XLOOKUP(D1601-300,[1]怪物设计!$D$77:$D$136,[1]怪物设计!$U$77:$U$136),"-",E1601)</f>
        <v>孔雀2-202</v>
      </c>
      <c r="D1601" s="1">
        <v>4312</v>
      </c>
      <c r="E1601" s="1">
        <v>202</v>
      </c>
      <c r="F1601" s="17" t="str">
        <f t="shared" si="68"/>
        <v>-492;-185;10000;0</v>
      </c>
      <c r="G1601" s="1">
        <v>1</v>
      </c>
      <c r="H1601" s="21"/>
      <c r="I1601" s="11"/>
    </row>
    <row r="1602" spans="1:9">
      <c r="A1602" s="1" t="str">
        <f t="shared" si="67"/>
        <v>4312203</v>
      </c>
      <c r="B1602" s="1" t="str">
        <f>CONCATENATE(_xlfn.XLOOKUP(D1602-300,[1]怪物设计!$D$77:$D$136,[1]怪物设计!$U$77:$U$136),"-",E1602)</f>
        <v>孔雀2-203</v>
      </c>
      <c r="D1602" s="1">
        <v>4312</v>
      </c>
      <c r="E1602" s="1">
        <v>203</v>
      </c>
      <c r="F1602" s="17" t="str">
        <f t="shared" si="68"/>
        <v>-535;-215;10000;-10</v>
      </c>
      <c r="G1602" s="1">
        <v>1</v>
      </c>
      <c r="H1602" s="21"/>
      <c r="I1602" s="11"/>
    </row>
    <row r="1603" spans="1:9">
      <c r="A1603" s="1" t="str">
        <f t="shared" si="67"/>
        <v>4312204</v>
      </c>
      <c r="B1603" s="1" t="str">
        <f>CONCATENATE(_xlfn.XLOOKUP(D1603-300,[1]怪物设计!$D$77:$D$136,[1]怪物设计!$U$77:$U$136),"-",E1603)</f>
        <v>孔雀2-204</v>
      </c>
      <c r="D1603" s="1">
        <v>4312</v>
      </c>
      <c r="E1603" s="1">
        <v>204</v>
      </c>
      <c r="F1603" s="17" t="str">
        <f t="shared" si="68"/>
        <v>-522;-314;5000;0</v>
      </c>
      <c r="G1603" s="1">
        <v>1</v>
      </c>
      <c r="H1603" s="21"/>
      <c r="I1603" s="11"/>
    </row>
    <row r="1604" spans="1:9">
      <c r="A1604" s="1" t="str">
        <f t="shared" si="67"/>
        <v>4312205</v>
      </c>
      <c r="B1604" s="1" t="str">
        <f>CONCATENATE(_xlfn.XLOOKUP(D1604-300,[1]怪物设计!$D$77:$D$136,[1]怪物设计!$U$77:$U$136),"-",E1604)</f>
        <v>孔雀2-205</v>
      </c>
      <c r="D1604" s="1">
        <v>4312</v>
      </c>
      <c r="E1604" s="1">
        <v>205</v>
      </c>
      <c r="F1604" s="17" t="str">
        <f t="shared" si="68"/>
        <v>-526;-59;10000;-10</v>
      </c>
      <c r="G1604" s="1">
        <v>1</v>
      </c>
      <c r="H1604" s="21"/>
      <c r="I1604" s="11"/>
    </row>
    <row r="1605" spans="1:9">
      <c r="A1605" s="1" t="str">
        <f t="shared" si="67"/>
        <v>4312206</v>
      </c>
      <c r="B1605" s="1" t="str">
        <f>CONCATENATE(_xlfn.XLOOKUP(D1605-300,[1]怪物设计!$D$77:$D$136,[1]怪物设计!$U$77:$U$136),"-",E1605)</f>
        <v>孔雀2-206</v>
      </c>
      <c r="D1605" s="1">
        <v>4312</v>
      </c>
      <c r="E1605" s="1">
        <v>206</v>
      </c>
      <c r="F1605" s="17" t="str">
        <f t="shared" si="68"/>
        <v>-623;-245;7000;150</v>
      </c>
      <c r="G1605" s="1">
        <v>1</v>
      </c>
      <c r="H1605" s="21"/>
      <c r="I1605" s="11"/>
    </row>
    <row r="1606" spans="1:9">
      <c r="A1606" s="1" t="str">
        <f t="shared" si="67"/>
        <v>4312207</v>
      </c>
      <c r="B1606" s="1" t="str">
        <f>CONCATENATE(_xlfn.XLOOKUP(D1606-300,[1]怪物设计!$D$77:$D$136,[1]怪物设计!$U$77:$U$136),"-",E1606)</f>
        <v>孔雀2-207</v>
      </c>
      <c r="D1606" s="1">
        <v>4312</v>
      </c>
      <c r="E1606" s="1">
        <v>207</v>
      </c>
      <c r="F1606" s="17" t="str">
        <f t="shared" si="68"/>
        <v>-714;-212;10000;15</v>
      </c>
      <c r="G1606" s="1">
        <v>1</v>
      </c>
      <c r="H1606" s="21"/>
      <c r="I1606" s="11"/>
    </row>
    <row r="1607" spans="1:9">
      <c r="A1607" s="1" t="str">
        <f t="shared" si="67"/>
        <v>4312301</v>
      </c>
      <c r="B1607" s="1" t="str">
        <f>CONCATENATE(_xlfn.XLOOKUP(D1607-300,[1]怪物设计!$D$77:$D$136,[1]怪物设计!$U$77:$U$136),"-",E1607)</f>
        <v>孔雀2-301</v>
      </c>
      <c r="D1607" s="1">
        <v>4312</v>
      </c>
      <c r="E1607" s="1">
        <v>301</v>
      </c>
      <c r="F1607" s="17" t="str">
        <f t="shared" si="68"/>
        <v>-596;-42;10000;0</v>
      </c>
      <c r="G1607" s="1">
        <v>1</v>
      </c>
      <c r="H1607" s="21"/>
      <c r="I1607" s="11"/>
    </row>
    <row r="1608" spans="1:9">
      <c r="A1608" s="1" t="str">
        <f t="shared" si="67"/>
        <v>4312302</v>
      </c>
      <c r="B1608" s="1" t="str">
        <f>CONCATENATE(_xlfn.XLOOKUP(D1608-300,[1]怪物设计!$D$77:$D$136,[1]怪物设计!$U$77:$U$136),"-",E1608)</f>
        <v>孔雀2-302</v>
      </c>
      <c r="D1608" s="1">
        <v>4312</v>
      </c>
      <c r="E1608" s="1">
        <v>302</v>
      </c>
      <c r="F1608" s="17" t="str">
        <f t="shared" si="68"/>
        <v>-633;-126;9000;0</v>
      </c>
      <c r="G1608" s="1">
        <v>1</v>
      </c>
      <c r="H1608" s="21"/>
      <c r="I1608" s="11"/>
    </row>
    <row r="1609" spans="1:9">
      <c r="A1609" s="1" t="str">
        <f t="shared" si="67"/>
        <v>4312303</v>
      </c>
      <c r="B1609" s="1" t="str">
        <f>CONCATENATE(_xlfn.XLOOKUP(D1609-300,[1]怪物设计!$D$77:$D$136,[1]怪物设计!$U$77:$U$136),"-",E1609)</f>
        <v>孔雀2-303</v>
      </c>
      <c r="D1609" s="1">
        <v>4312</v>
      </c>
      <c r="E1609" s="1">
        <v>303</v>
      </c>
      <c r="F1609" s="17" t="str">
        <f t="shared" si="68"/>
        <v>-567;-145;10000;0</v>
      </c>
      <c r="G1609" s="1">
        <v>1</v>
      </c>
      <c r="H1609" s="21"/>
      <c r="I1609" s="11"/>
    </row>
    <row r="1610" spans="1:9">
      <c r="A1610" s="1" t="str">
        <f t="shared" si="67"/>
        <v>4312304</v>
      </c>
      <c r="B1610" s="1" t="str">
        <f>CONCATENATE(_xlfn.XLOOKUP(D1610-300,[1]怪物设计!$D$77:$D$136,[1]怪物设计!$U$77:$U$136),"-",E1610)</f>
        <v>孔雀2-304</v>
      </c>
      <c r="D1610" s="1">
        <v>4312</v>
      </c>
      <c r="E1610" s="1">
        <v>304</v>
      </c>
      <c r="F1610" s="17" t="str">
        <f t="shared" si="68"/>
        <v>-770;-174;10000;5</v>
      </c>
      <c r="G1610" s="1">
        <v>1</v>
      </c>
      <c r="H1610" s="21"/>
      <c r="I1610" s="11"/>
    </row>
    <row r="1611" spans="1:9">
      <c r="A1611" s="1" t="str">
        <f t="shared" si="67"/>
        <v>4312305</v>
      </c>
      <c r="B1611" s="1" t="str">
        <f>CONCATENATE(_xlfn.XLOOKUP(D1611-300,[1]怪物设计!$D$77:$D$136,[1]怪物设计!$U$77:$U$136),"-",E1611)</f>
        <v>孔雀2-305</v>
      </c>
      <c r="D1611" s="1">
        <v>4312</v>
      </c>
      <c r="E1611" s="1">
        <v>305</v>
      </c>
      <c r="F1611" s="17" t="str">
        <f t="shared" si="68"/>
        <v>-723;-316;9000;-25</v>
      </c>
      <c r="G1611" s="1">
        <v>1</v>
      </c>
      <c r="H1611" s="21"/>
      <c r="I1611" s="11"/>
    </row>
    <row r="1612" spans="1:9">
      <c r="A1612" s="1" t="str">
        <f t="shared" si="67"/>
        <v>4312401</v>
      </c>
      <c r="B1612" s="1" t="str">
        <f>CONCATENATE(_xlfn.XLOOKUP(D1612-300,[1]怪物设计!$D$77:$D$136,[1]怪物设计!$U$77:$U$136),"-",E1612)</f>
        <v>孔雀2-401</v>
      </c>
      <c r="D1612" s="1">
        <v>4312</v>
      </c>
      <c r="E1612" s="1">
        <v>401</v>
      </c>
      <c r="F1612" s="17" t="str">
        <f t="shared" si="68"/>
        <v>-594;-298;10000;0</v>
      </c>
      <c r="G1612" s="1">
        <v>1</v>
      </c>
      <c r="H1612" s="21"/>
      <c r="I1612" s="11"/>
    </row>
    <row r="1613" spans="1:9">
      <c r="A1613" s="1" t="str">
        <f t="shared" si="67"/>
        <v>4312402</v>
      </c>
      <c r="B1613" s="1" t="str">
        <f>CONCATENATE(_xlfn.XLOOKUP(D1613-300,[1]怪物设计!$D$77:$D$136,[1]怪物设计!$U$77:$U$136),"-",E1613)</f>
        <v>孔雀2-402</v>
      </c>
      <c r="D1613" s="1">
        <v>4312</v>
      </c>
      <c r="E1613" s="1">
        <v>402</v>
      </c>
      <c r="F1613" s="17" t="str">
        <f t="shared" si="68"/>
        <v>-600;-292;10000;0</v>
      </c>
      <c r="G1613" s="1">
        <v>1</v>
      </c>
      <c r="H1613" s="21"/>
      <c r="I1613" s="11"/>
    </row>
    <row r="1614" spans="1:9">
      <c r="A1614" s="1" t="str">
        <f t="shared" si="67"/>
        <v>4312403</v>
      </c>
      <c r="B1614" s="1" t="str">
        <f>CONCATENATE(_xlfn.XLOOKUP(D1614-300,[1]怪物设计!$D$77:$D$136,[1]怪物设计!$U$77:$U$136),"-",E1614)</f>
        <v>孔雀2-403</v>
      </c>
      <c r="D1614" s="1">
        <v>4312</v>
      </c>
      <c r="E1614" s="1">
        <v>403</v>
      </c>
      <c r="F1614" s="17" t="str">
        <f t="shared" si="68"/>
        <v>-610;-285;10000;0</v>
      </c>
      <c r="G1614" s="1">
        <v>1</v>
      </c>
      <c r="H1614" s="21"/>
      <c r="I1614" s="11"/>
    </row>
    <row r="1615" spans="1:9">
      <c r="A1615" s="1" t="str">
        <f t="shared" si="67"/>
        <v>4312404</v>
      </c>
      <c r="B1615" s="1" t="str">
        <f>CONCATENATE(_xlfn.XLOOKUP(D1615-300,[1]怪物设计!$D$77:$D$136,[1]怪物设计!$U$77:$U$136),"-",E1615)</f>
        <v>孔雀2-404</v>
      </c>
      <c r="D1615" s="1">
        <v>4312</v>
      </c>
      <c r="E1615" s="1">
        <v>404</v>
      </c>
      <c r="F1615" s="17" t="str">
        <f t="shared" si="68"/>
        <v>-820;-285;10000;0</v>
      </c>
      <c r="G1615" s="1">
        <v>1</v>
      </c>
      <c r="H1615" s="21"/>
      <c r="I1615" s="11"/>
    </row>
    <row r="1616" spans="1:9">
      <c r="A1616" s="1" t="str">
        <f t="shared" si="67"/>
        <v>4312405</v>
      </c>
      <c r="B1616" s="1" t="str">
        <f>CONCATENATE(_xlfn.XLOOKUP(D1616-300,[1]怪物设计!$D$77:$D$136,[1]怪物设计!$U$77:$U$136),"-",E1616)</f>
        <v>孔雀2-405</v>
      </c>
      <c r="D1616" s="1">
        <v>4312</v>
      </c>
      <c r="E1616" s="1">
        <v>405</v>
      </c>
      <c r="F1616" s="17" t="str">
        <f t="shared" si="68"/>
        <v>-627;-287;10000;0</v>
      </c>
      <c r="G1616" s="1">
        <v>1</v>
      </c>
      <c r="H1616" s="21"/>
      <c r="I1616" s="11"/>
    </row>
    <row r="1617" spans="1:9">
      <c r="A1617" s="1" t="str">
        <f t="shared" si="67"/>
        <v>4312406</v>
      </c>
      <c r="B1617" s="1" t="str">
        <f>CONCATENATE(_xlfn.XLOOKUP(D1617-300,[1]怪物设计!$D$77:$D$136,[1]怪物设计!$U$77:$U$136),"-",E1617)</f>
        <v>孔雀2-406</v>
      </c>
      <c r="D1617" s="1">
        <v>4312</v>
      </c>
      <c r="E1617" s="1">
        <v>406</v>
      </c>
      <c r="F1617" s="17" t="str">
        <f t="shared" si="68"/>
        <v>-684;-275;8000;30</v>
      </c>
      <c r="G1617" s="1">
        <v>1</v>
      </c>
      <c r="H1617" s="21"/>
      <c r="I1617" s="11"/>
    </row>
    <row r="1618" spans="1:9">
      <c r="A1618" s="1" t="str">
        <f t="shared" si="67"/>
        <v>4312407</v>
      </c>
      <c r="B1618" s="1" t="str">
        <f>CONCATENATE(_xlfn.XLOOKUP(D1618-300,[1]怪物设计!$D$77:$D$136,[1]怪物设计!$U$77:$U$136),"-",E1618)</f>
        <v>孔雀2-407</v>
      </c>
      <c r="D1618" s="1">
        <v>4312</v>
      </c>
      <c r="E1618" s="1">
        <v>407</v>
      </c>
      <c r="F1618" s="17" t="str">
        <f t="shared" si="68"/>
        <v>-588;-235;10000;-5</v>
      </c>
      <c r="G1618" s="1">
        <v>1</v>
      </c>
      <c r="H1618" s="21"/>
      <c r="I1618" s="11"/>
    </row>
    <row r="1619" spans="1:9">
      <c r="A1619" s="1" t="str">
        <f t="shared" si="67"/>
        <v>4312408</v>
      </c>
      <c r="B1619" s="1" t="str">
        <f>CONCATENATE(_xlfn.XLOOKUP(D1619-300,[1]怪物设计!$D$77:$D$136,[1]怪物设计!$U$77:$U$136),"-",E1619)</f>
        <v>孔雀2-408</v>
      </c>
      <c r="D1619" s="1">
        <v>4312</v>
      </c>
      <c r="E1619" s="1">
        <v>408</v>
      </c>
      <c r="F1619" s="17" t="str">
        <f t="shared" si="68"/>
        <v>-495;-358;11000;-15</v>
      </c>
      <c r="G1619" s="1">
        <v>1</v>
      </c>
      <c r="H1619" s="21"/>
      <c r="I1619" s="11"/>
    </row>
    <row r="1620" spans="1:9">
      <c r="A1620" s="1" t="str">
        <f t="shared" si="67"/>
        <v>4312409</v>
      </c>
      <c r="B1620" s="1" t="str">
        <f>CONCATENATE(_xlfn.XLOOKUP(D1620-300,[1]怪物设计!$D$77:$D$136,[1]怪物设计!$U$77:$U$136),"-",E1620)</f>
        <v>孔雀2-409</v>
      </c>
      <c r="D1620" s="1">
        <v>4312</v>
      </c>
      <c r="E1620" s="1">
        <v>409</v>
      </c>
      <c r="F1620" s="17" t="str">
        <f t="shared" si="68"/>
        <v>-699;-207;7500;-15</v>
      </c>
      <c r="G1620" s="1">
        <v>1</v>
      </c>
      <c r="H1620" s="21"/>
      <c r="I1620" s="11"/>
    </row>
    <row r="1621" spans="1:9">
      <c r="A1621" s="1" t="str">
        <f t="shared" si="67"/>
        <v>4312501</v>
      </c>
      <c r="B1621" s="1" t="str">
        <f>CONCATENATE(_xlfn.XLOOKUP(D1621-300,[1]怪物设计!$D$77:$D$136,[1]怪物设计!$U$77:$U$136),"-",E1621)</f>
        <v>孔雀2-501</v>
      </c>
      <c r="D1621" s="1">
        <v>4312</v>
      </c>
      <c r="E1621" s="1">
        <v>501</v>
      </c>
      <c r="F1621" s="17" t="str">
        <f t="shared" si="68"/>
        <v>-674;-90;11000;45</v>
      </c>
      <c r="G1621" s="1">
        <v>1</v>
      </c>
      <c r="H1621" s="21"/>
      <c r="I1621" s="11"/>
    </row>
    <row r="1622" spans="1:9">
      <c r="A1622" s="1" t="str">
        <f t="shared" si="67"/>
        <v>4312502</v>
      </c>
      <c r="B1622" s="1" t="str">
        <f>CONCATENATE(_xlfn.XLOOKUP(D1622-300,[1]怪物设计!$D$77:$D$136,[1]怪物设计!$U$77:$U$136),"-",E1622)</f>
        <v>孔雀2-502</v>
      </c>
      <c r="D1622" s="1">
        <v>4312</v>
      </c>
      <c r="E1622" s="1">
        <v>502</v>
      </c>
      <c r="F1622" s="17" t="str">
        <f t="shared" si="68"/>
        <v>-694;-207;8500;0</v>
      </c>
      <c r="G1622" s="1">
        <v>1</v>
      </c>
      <c r="H1622" s="21"/>
      <c r="I1622" s="11"/>
    </row>
    <row r="1623" spans="1:9">
      <c r="A1623" s="1" t="str">
        <f t="shared" si="67"/>
        <v>4312503</v>
      </c>
      <c r="B1623" s="1" t="str">
        <f>CONCATENATE(_xlfn.XLOOKUP(D1623-300,[1]怪物设计!$D$77:$D$136,[1]怪物设计!$U$77:$U$136),"-",E1623)</f>
        <v>孔雀2-503</v>
      </c>
      <c r="D1623" s="1">
        <v>4312</v>
      </c>
      <c r="E1623" s="1">
        <v>503</v>
      </c>
      <c r="F1623" s="17" t="str">
        <f t="shared" si="68"/>
        <v>-766;-258;10000;-15</v>
      </c>
      <c r="G1623" s="1">
        <v>1</v>
      </c>
      <c r="H1623" s="21"/>
      <c r="I1623" s="11"/>
    </row>
    <row r="1624" spans="1:9">
      <c r="A1624" s="1" t="str">
        <f t="shared" si="67"/>
        <v>4312504</v>
      </c>
      <c r="B1624" s="1" t="str">
        <f>CONCATENATE(_xlfn.XLOOKUP(D1624-300,[1]怪物设计!$D$77:$D$136,[1]怪物设计!$U$77:$U$136),"-",E1624)</f>
        <v>孔雀2-504</v>
      </c>
      <c r="D1624" s="1">
        <v>4312</v>
      </c>
      <c r="E1624" s="1">
        <v>504</v>
      </c>
      <c r="F1624" s="17" t="str">
        <f t="shared" si="68"/>
        <v>-658;-302;9000;-10</v>
      </c>
      <c r="G1624" s="1">
        <v>1</v>
      </c>
      <c r="H1624" s="21"/>
      <c r="I1624" s="11"/>
    </row>
    <row r="1625" spans="1:9">
      <c r="A1625" s="1" t="str">
        <f t="shared" si="67"/>
        <v>4312505</v>
      </c>
      <c r="B1625" s="1" t="str">
        <f>CONCATENATE(_xlfn.XLOOKUP(D1625-300,[1]怪物设计!$D$77:$D$136,[1]怪物设计!$U$77:$U$136),"-",E1625)</f>
        <v>孔雀2-505</v>
      </c>
      <c r="D1625" s="1">
        <v>4312</v>
      </c>
      <c r="E1625" s="1">
        <v>505</v>
      </c>
      <c r="F1625" s="17" t="str">
        <f t="shared" si="68"/>
        <v>-765;-306;10000;-5</v>
      </c>
      <c r="G1625" s="1">
        <v>1</v>
      </c>
      <c r="H1625" s="21"/>
      <c r="I1625" s="11"/>
    </row>
    <row r="1626" spans="1:9">
      <c r="A1626" s="1" t="str">
        <f t="shared" si="67"/>
        <v>4312506</v>
      </c>
      <c r="B1626" s="1" t="str">
        <f>CONCATENATE(_xlfn.XLOOKUP(D1626-300,[1]怪物设计!$D$77:$D$136,[1]怪物设计!$U$77:$U$136),"-",E1626)</f>
        <v>孔雀2-506</v>
      </c>
      <c r="D1626" s="1">
        <v>4312</v>
      </c>
      <c r="E1626" s="1">
        <v>506</v>
      </c>
      <c r="F1626" s="17" t="str">
        <f t="shared" si="68"/>
        <v>-499;-252;8000;0</v>
      </c>
      <c r="G1626" s="1">
        <v>1</v>
      </c>
      <c r="H1626" s="21"/>
      <c r="I1626" s="11"/>
    </row>
    <row r="1627" spans="1:9">
      <c r="A1627" s="1" t="str">
        <f t="shared" si="67"/>
        <v>4312507</v>
      </c>
      <c r="B1627" s="1" t="str">
        <f>CONCATENATE(_xlfn.XLOOKUP(D1627-300,[1]怪物设计!$D$77:$D$136,[1]怪物设计!$U$77:$U$136),"-",E1627)</f>
        <v>孔雀2-507</v>
      </c>
      <c r="D1627" s="1">
        <v>4312</v>
      </c>
      <c r="E1627" s="1">
        <v>507</v>
      </c>
      <c r="F1627" s="17" t="str">
        <f t="shared" si="68"/>
        <v>-599;-271;10000;5</v>
      </c>
      <c r="G1627" s="1">
        <v>1</v>
      </c>
      <c r="H1627" s="21"/>
      <c r="I1627" s="11"/>
    </row>
    <row r="1628" spans="1:9">
      <c r="A1628" s="1" t="str">
        <f t="shared" si="67"/>
        <v>4332101</v>
      </c>
      <c r="B1628" s="1" t="str">
        <f>CONCATENATE(_xlfn.XLOOKUP(D1628-300,[1]怪物设计!$D$77:$D$136,[1]怪物设计!$U$77:$U$136),"-",E1628)</f>
        <v>孔雀3-101</v>
      </c>
      <c r="D1628" s="1">
        <v>4332</v>
      </c>
      <c r="E1628" s="1">
        <v>101</v>
      </c>
      <c r="F1628" s="17" t="str">
        <f t="shared" si="68"/>
        <v>-687;-164;11000;0</v>
      </c>
      <c r="G1628" s="1">
        <v>1</v>
      </c>
      <c r="H1628" s="21"/>
      <c r="I1628" s="11"/>
    </row>
    <row r="1629" spans="1:9">
      <c r="A1629" s="1" t="str">
        <f t="shared" si="67"/>
        <v>4332102</v>
      </c>
      <c r="B1629" s="1" t="str">
        <f>CONCATENATE(_xlfn.XLOOKUP(D1629-300,[1]怪物设计!$D$77:$D$136,[1]怪物设计!$U$77:$U$136),"-",E1629)</f>
        <v>孔雀3-102</v>
      </c>
      <c r="D1629" s="1">
        <v>4332</v>
      </c>
      <c r="E1629" s="1">
        <v>102</v>
      </c>
      <c r="F1629" s="17" t="str">
        <f t="shared" si="68"/>
        <v>-550;-179;11000;-10</v>
      </c>
      <c r="G1629" s="1">
        <v>1</v>
      </c>
      <c r="H1629" s="21"/>
      <c r="I1629" s="11"/>
    </row>
    <row r="1630" spans="1:9">
      <c r="A1630" s="1" t="str">
        <f t="shared" si="67"/>
        <v>4332103</v>
      </c>
      <c r="B1630" s="1" t="str">
        <f>CONCATENATE(_xlfn.XLOOKUP(D1630-300,[1]怪物设计!$D$77:$D$136,[1]怪物设计!$U$77:$U$136),"-",E1630)</f>
        <v>孔雀3-103</v>
      </c>
      <c r="D1630" s="1">
        <v>4332</v>
      </c>
      <c r="E1630" s="1">
        <v>103</v>
      </c>
      <c r="F1630" s="17" t="str">
        <f t="shared" si="68"/>
        <v>-747;-266;10000;-10</v>
      </c>
      <c r="G1630" s="1">
        <v>1</v>
      </c>
      <c r="H1630" s="21"/>
      <c r="I1630" s="11"/>
    </row>
    <row r="1631" spans="1:9">
      <c r="A1631" s="1" t="str">
        <f t="shared" si="67"/>
        <v>4332104</v>
      </c>
      <c r="B1631" s="1" t="str">
        <f>CONCATENATE(_xlfn.XLOOKUP(D1631-300,[1]怪物设计!$D$77:$D$136,[1]怪物设计!$U$77:$U$136),"-",E1631)</f>
        <v>孔雀3-104</v>
      </c>
      <c r="D1631" s="1">
        <v>4332</v>
      </c>
      <c r="E1631" s="1">
        <v>104</v>
      </c>
      <c r="F1631" s="17" t="str">
        <f t="shared" si="68"/>
        <v>-691;-167;11000;0</v>
      </c>
      <c r="G1631" s="1">
        <v>1</v>
      </c>
      <c r="H1631" s="21"/>
      <c r="I1631" s="11"/>
    </row>
    <row r="1632" spans="1:9">
      <c r="A1632" s="1" t="str">
        <f t="shared" si="67"/>
        <v>4332105</v>
      </c>
      <c r="B1632" s="1" t="str">
        <f>CONCATENATE(_xlfn.XLOOKUP(D1632-300,[1]怪物设计!$D$77:$D$136,[1]怪物设计!$U$77:$U$136),"-",E1632)</f>
        <v>孔雀3-105</v>
      </c>
      <c r="D1632" s="1">
        <v>4332</v>
      </c>
      <c r="E1632" s="1">
        <v>105</v>
      </c>
      <c r="F1632" s="17" t="str">
        <f t="shared" si="68"/>
        <v>-592;-196;10000;0</v>
      </c>
      <c r="G1632" s="1">
        <v>1</v>
      </c>
      <c r="H1632" s="21"/>
      <c r="I1632" s="11"/>
    </row>
    <row r="1633" spans="1:9">
      <c r="A1633" s="1" t="str">
        <f t="shared" si="67"/>
        <v>4332106</v>
      </c>
      <c r="B1633" s="1" t="str">
        <f>CONCATENATE(_xlfn.XLOOKUP(D1633-300,[1]怪物设计!$D$77:$D$136,[1]怪物设计!$U$77:$U$136),"-",E1633)</f>
        <v>孔雀3-106</v>
      </c>
      <c r="D1633" s="1">
        <v>4332</v>
      </c>
      <c r="E1633" s="1">
        <v>106</v>
      </c>
      <c r="F1633" s="17" t="str">
        <f t="shared" si="68"/>
        <v>-725;-213;8000;0</v>
      </c>
      <c r="G1633" s="1">
        <v>1</v>
      </c>
      <c r="H1633" s="21"/>
      <c r="I1633" s="11"/>
    </row>
    <row r="1634" spans="1:9">
      <c r="A1634" s="1" t="str">
        <f t="shared" si="67"/>
        <v>4332201</v>
      </c>
      <c r="B1634" s="1" t="str">
        <f>CONCATENATE(_xlfn.XLOOKUP(D1634-300,[1]怪物设计!$D$77:$D$136,[1]怪物设计!$U$77:$U$136),"-",E1634)</f>
        <v>孔雀3-201</v>
      </c>
      <c r="D1634" s="1">
        <v>4332</v>
      </c>
      <c r="E1634" s="1">
        <v>201</v>
      </c>
      <c r="F1634" s="17" t="str">
        <f t="shared" si="68"/>
        <v>-523;-120;10000;-25</v>
      </c>
      <c r="G1634" s="1">
        <v>1</v>
      </c>
      <c r="H1634" s="21"/>
      <c r="I1634" s="11"/>
    </row>
    <row r="1635" spans="1:9">
      <c r="A1635" s="1" t="str">
        <f t="shared" ref="A1635:A1698" si="69">CONCATENATE(D1635,E1635)</f>
        <v>4332202</v>
      </c>
      <c r="B1635" s="1" t="str">
        <f>CONCATENATE(_xlfn.XLOOKUP(D1635-300,[1]怪物设计!$D$77:$D$136,[1]怪物设计!$U$77:$U$136),"-",E1635)</f>
        <v>孔雀3-202</v>
      </c>
      <c r="D1635" s="1">
        <v>4332</v>
      </c>
      <c r="E1635" s="1">
        <v>202</v>
      </c>
      <c r="F1635" s="17" t="str">
        <f t="shared" si="68"/>
        <v>-492;-185;10000;0</v>
      </c>
      <c r="G1635" s="1">
        <v>1</v>
      </c>
      <c r="H1635" s="21"/>
      <c r="I1635" s="11"/>
    </row>
    <row r="1636" spans="1:9">
      <c r="A1636" s="1" t="str">
        <f t="shared" si="69"/>
        <v>4332203</v>
      </c>
      <c r="B1636" s="1" t="str">
        <f>CONCATENATE(_xlfn.XLOOKUP(D1636-300,[1]怪物设计!$D$77:$D$136,[1]怪物设计!$U$77:$U$136),"-",E1636)</f>
        <v>孔雀3-203</v>
      </c>
      <c r="D1636" s="1">
        <v>4332</v>
      </c>
      <c r="E1636" s="1">
        <v>203</v>
      </c>
      <c r="F1636" s="17" t="str">
        <f t="shared" si="68"/>
        <v>-535;-215;10000;-10</v>
      </c>
      <c r="G1636" s="1">
        <v>1</v>
      </c>
      <c r="H1636" s="21"/>
      <c r="I1636" s="11"/>
    </row>
    <row r="1637" spans="1:9">
      <c r="A1637" s="1" t="str">
        <f t="shared" si="69"/>
        <v>4332204</v>
      </c>
      <c r="B1637" s="1" t="str">
        <f>CONCATENATE(_xlfn.XLOOKUP(D1637-300,[1]怪物设计!$D$77:$D$136,[1]怪物设计!$U$77:$U$136),"-",E1637)</f>
        <v>孔雀3-204</v>
      </c>
      <c r="D1637" s="1">
        <v>4332</v>
      </c>
      <c r="E1637" s="1">
        <v>204</v>
      </c>
      <c r="F1637" s="17" t="str">
        <f t="shared" si="68"/>
        <v>-522;-314;5000;0</v>
      </c>
      <c r="G1637" s="1">
        <v>1</v>
      </c>
      <c r="H1637" s="21"/>
      <c r="I1637" s="11"/>
    </row>
    <row r="1638" spans="1:9">
      <c r="A1638" s="1" t="str">
        <f t="shared" si="69"/>
        <v>4332205</v>
      </c>
      <c r="B1638" s="1" t="str">
        <f>CONCATENATE(_xlfn.XLOOKUP(D1638-300,[1]怪物设计!$D$77:$D$136,[1]怪物设计!$U$77:$U$136),"-",E1638)</f>
        <v>孔雀3-205</v>
      </c>
      <c r="D1638" s="1">
        <v>4332</v>
      </c>
      <c r="E1638" s="1">
        <v>205</v>
      </c>
      <c r="F1638" s="17" t="str">
        <f t="shared" si="68"/>
        <v>-526;-59;10000;-10</v>
      </c>
      <c r="G1638" s="1">
        <v>1</v>
      </c>
      <c r="H1638" s="21"/>
      <c r="I1638" s="11"/>
    </row>
    <row r="1639" spans="1:9">
      <c r="A1639" s="1" t="str">
        <f t="shared" si="69"/>
        <v>4332206</v>
      </c>
      <c r="B1639" s="1" t="str">
        <f>CONCATENATE(_xlfn.XLOOKUP(D1639-300,[1]怪物设计!$D$77:$D$136,[1]怪物设计!$U$77:$U$136),"-",E1639)</f>
        <v>孔雀3-206</v>
      </c>
      <c r="D1639" s="1">
        <v>4332</v>
      </c>
      <c r="E1639" s="1">
        <v>206</v>
      </c>
      <c r="F1639" s="17" t="str">
        <f t="shared" si="68"/>
        <v>-623;-245;7000;150</v>
      </c>
      <c r="G1639" s="1">
        <v>1</v>
      </c>
      <c r="H1639" s="21"/>
      <c r="I1639" s="11"/>
    </row>
    <row r="1640" spans="1:9">
      <c r="A1640" s="1" t="str">
        <f t="shared" si="69"/>
        <v>4332207</v>
      </c>
      <c r="B1640" s="1" t="str">
        <f>CONCATENATE(_xlfn.XLOOKUP(D1640-300,[1]怪物设计!$D$77:$D$136,[1]怪物设计!$U$77:$U$136),"-",E1640)</f>
        <v>孔雀3-207</v>
      </c>
      <c r="D1640" s="1">
        <v>4332</v>
      </c>
      <c r="E1640" s="1">
        <v>207</v>
      </c>
      <c r="F1640" s="17" t="str">
        <f t="shared" si="68"/>
        <v>-714;-212;10000;15</v>
      </c>
      <c r="G1640" s="1">
        <v>1</v>
      </c>
      <c r="H1640" s="21"/>
      <c r="I1640" s="11"/>
    </row>
    <row r="1641" spans="1:9">
      <c r="A1641" s="1" t="str">
        <f t="shared" si="69"/>
        <v>4332301</v>
      </c>
      <c r="B1641" s="1" t="str">
        <f>CONCATENATE(_xlfn.XLOOKUP(D1641-300,[1]怪物设计!$D$77:$D$136,[1]怪物设计!$U$77:$U$136),"-",E1641)</f>
        <v>孔雀3-301</v>
      </c>
      <c r="D1641" s="1">
        <v>4332</v>
      </c>
      <c r="E1641" s="1">
        <v>301</v>
      </c>
      <c r="F1641" s="17" t="str">
        <f t="shared" si="68"/>
        <v>-596;-42;10000;0</v>
      </c>
      <c r="G1641" s="1">
        <v>1</v>
      </c>
      <c r="H1641" s="21"/>
      <c r="I1641" s="11"/>
    </row>
    <row r="1642" spans="1:9">
      <c r="A1642" s="1" t="str">
        <f t="shared" si="69"/>
        <v>4332302</v>
      </c>
      <c r="B1642" s="1" t="str">
        <f>CONCATENATE(_xlfn.XLOOKUP(D1642-300,[1]怪物设计!$D$77:$D$136,[1]怪物设计!$U$77:$U$136),"-",E1642)</f>
        <v>孔雀3-302</v>
      </c>
      <c r="D1642" s="1">
        <v>4332</v>
      </c>
      <c r="E1642" s="1">
        <v>302</v>
      </c>
      <c r="F1642" s="17" t="str">
        <f t="shared" si="68"/>
        <v>-633;-126;9000;0</v>
      </c>
      <c r="G1642" s="1">
        <v>1</v>
      </c>
      <c r="H1642" s="21"/>
      <c r="I1642" s="11"/>
    </row>
    <row r="1643" spans="1:9">
      <c r="A1643" s="1" t="str">
        <f t="shared" si="69"/>
        <v>4332303</v>
      </c>
      <c r="B1643" s="1" t="str">
        <f>CONCATENATE(_xlfn.XLOOKUP(D1643-300,[1]怪物设计!$D$77:$D$136,[1]怪物设计!$U$77:$U$136),"-",E1643)</f>
        <v>孔雀3-303</v>
      </c>
      <c r="D1643" s="1">
        <v>4332</v>
      </c>
      <c r="E1643" s="1">
        <v>303</v>
      </c>
      <c r="F1643" s="17" t="str">
        <f t="shared" si="68"/>
        <v>-567;-145;10000;0</v>
      </c>
      <c r="G1643" s="1">
        <v>1</v>
      </c>
      <c r="H1643" s="21"/>
      <c r="I1643" s="11"/>
    </row>
    <row r="1644" spans="1:9">
      <c r="A1644" s="1" t="str">
        <f t="shared" si="69"/>
        <v>4332304</v>
      </c>
      <c r="B1644" s="1" t="str">
        <f>CONCATENATE(_xlfn.XLOOKUP(D1644-300,[1]怪物设计!$D$77:$D$136,[1]怪物设计!$U$77:$U$136),"-",E1644)</f>
        <v>孔雀3-304</v>
      </c>
      <c r="D1644" s="1">
        <v>4332</v>
      </c>
      <c r="E1644" s="1">
        <v>304</v>
      </c>
      <c r="F1644" s="17" t="str">
        <f t="shared" si="68"/>
        <v>-770;-174;10000;5</v>
      </c>
      <c r="G1644" s="1">
        <v>1</v>
      </c>
      <c r="H1644" s="21"/>
      <c r="I1644" s="11"/>
    </row>
    <row r="1645" spans="1:9">
      <c r="A1645" s="1" t="str">
        <f t="shared" si="69"/>
        <v>4332305</v>
      </c>
      <c r="B1645" s="1" t="str">
        <f>CONCATENATE(_xlfn.XLOOKUP(D1645-300,[1]怪物设计!$D$77:$D$136,[1]怪物设计!$U$77:$U$136),"-",E1645)</f>
        <v>孔雀3-305</v>
      </c>
      <c r="D1645" s="1">
        <v>4332</v>
      </c>
      <c r="E1645" s="1">
        <v>305</v>
      </c>
      <c r="F1645" s="17" t="str">
        <f t="shared" si="68"/>
        <v>-723;-316;9000;-25</v>
      </c>
      <c r="G1645" s="1">
        <v>1</v>
      </c>
      <c r="H1645" s="21"/>
      <c r="I1645" s="11"/>
    </row>
    <row r="1646" spans="1:9">
      <c r="A1646" s="1" t="str">
        <f t="shared" si="69"/>
        <v>4332401</v>
      </c>
      <c r="B1646" s="1" t="str">
        <f>CONCATENATE(_xlfn.XLOOKUP(D1646-300,[1]怪物设计!$D$77:$D$136,[1]怪物设计!$U$77:$U$136),"-",E1646)</f>
        <v>孔雀3-401</v>
      </c>
      <c r="D1646" s="1">
        <v>4332</v>
      </c>
      <c r="E1646" s="1">
        <v>401</v>
      </c>
      <c r="F1646" s="17" t="str">
        <f t="shared" si="68"/>
        <v>-594;-298;10000;0</v>
      </c>
      <c r="G1646" s="1">
        <v>1</v>
      </c>
      <c r="H1646" s="21"/>
      <c r="I1646" s="11"/>
    </row>
    <row r="1647" spans="1:9">
      <c r="A1647" s="1" t="str">
        <f t="shared" si="69"/>
        <v>4332402</v>
      </c>
      <c r="B1647" s="1" t="str">
        <f>CONCATENATE(_xlfn.XLOOKUP(D1647-300,[1]怪物设计!$D$77:$D$136,[1]怪物设计!$U$77:$U$136),"-",E1647)</f>
        <v>孔雀3-402</v>
      </c>
      <c r="D1647" s="1">
        <v>4332</v>
      </c>
      <c r="E1647" s="1">
        <v>402</v>
      </c>
      <c r="F1647" s="17" t="str">
        <f t="shared" si="68"/>
        <v>-600;-292;10000;0</v>
      </c>
      <c r="G1647" s="1">
        <v>1</v>
      </c>
      <c r="H1647" s="21"/>
      <c r="I1647" s="11"/>
    </row>
    <row r="1648" spans="1:9">
      <c r="A1648" s="1" t="str">
        <f t="shared" si="69"/>
        <v>4332403</v>
      </c>
      <c r="B1648" s="1" t="str">
        <f>CONCATENATE(_xlfn.XLOOKUP(D1648-300,[1]怪物设计!$D$77:$D$136,[1]怪物设计!$U$77:$U$136),"-",E1648)</f>
        <v>孔雀3-403</v>
      </c>
      <c r="D1648" s="1">
        <v>4332</v>
      </c>
      <c r="E1648" s="1">
        <v>403</v>
      </c>
      <c r="F1648" s="17" t="str">
        <f t="shared" si="68"/>
        <v>-610;-285;10000;0</v>
      </c>
      <c r="G1648" s="1">
        <v>1</v>
      </c>
      <c r="H1648" s="21"/>
      <c r="I1648" s="11"/>
    </row>
    <row r="1649" spans="1:9">
      <c r="A1649" s="1" t="str">
        <f t="shared" si="69"/>
        <v>4332404</v>
      </c>
      <c r="B1649" s="1" t="str">
        <f>CONCATENATE(_xlfn.XLOOKUP(D1649-300,[1]怪物设计!$D$77:$D$136,[1]怪物设计!$U$77:$U$136),"-",E1649)</f>
        <v>孔雀3-404</v>
      </c>
      <c r="D1649" s="1">
        <v>4332</v>
      </c>
      <c r="E1649" s="1">
        <v>404</v>
      </c>
      <c r="F1649" s="17" t="str">
        <f t="shared" si="68"/>
        <v>-820;-285;10000;0</v>
      </c>
      <c r="G1649" s="1">
        <v>1</v>
      </c>
      <c r="H1649" s="21"/>
      <c r="I1649" s="11"/>
    </row>
    <row r="1650" spans="1:9">
      <c r="A1650" s="1" t="str">
        <f t="shared" si="69"/>
        <v>4332405</v>
      </c>
      <c r="B1650" s="1" t="str">
        <f>CONCATENATE(_xlfn.XLOOKUP(D1650-300,[1]怪物设计!$D$77:$D$136,[1]怪物设计!$U$77:$U$136),"-",E1650)</f>
        <v>孔雀3-405</v>
      </c>
      <c r="D1650" s="1">
        <v>4332</v>
      </c>
      <c r="E1650" s="1">
        <v>405</v>
      </c>
      <c r="F1650" s="17" t="str">
        <f t="shared" si="68"/>
        <v>-627;-287;10000;0</v>
      </c>
      <c r="G1650" s="1">
        <v>1</v>
      </c>
      <c r="H1650" s="21"/>
      <c r="I1650" s="11"/>
    </row>
    <row r="1651" spans="1:9">
      <c r="A1651" s="1" t="str">
        <f t="shared" si="69"/>
        <v>4332406</v>
      </c>
      <c r="B1651" s="1" t="str">
        <f>CONCATENATE(_xlfn.XLOOKUP(D1651-300,[1]怪物设计!$D$77:$D$136,[1]怪物设计!$U$77:$U$136),"-",E1651)</f>
        <v>孔雀3-406</v>
      </c>
      <c r="D1651" s="1">
        <v>4332</v>
      </c>
      <c r="E1651" s="1">
        <v>406</v>
      </c>
      <c r="F1651" s="17" t="str">
        <f t="shared" si="68"/>
        <v>-684;-275;8000;30</v>
      </c>
      <c r="G1651" s="1">
        <v>1</v>
      </c>
      <c r="H1651" s="21"/>
      <c r="I1651" s="11"/>
    </row>
    <row r="1652" spans="1:9">
      <c r="A1652" s="1" t="str">
        <f t="shared" si="69"/>
        <v>4332407</v>
      </c>
      <c r="B1652" s="1" t="str">
        <f>CONCATENATE(_xlfn.XLOOKUP(D1652-300,[1]怪物设计!$D$77:$D$136,[1]怪物设计!$U$77:$U$136),"-",E1652)</f>
        <v>孔雀3-407</v>
      </c>
      <c r="D1652" s="1">
        <v>4332</v>
      </c>
      <c r="E1652" s="1">
        <v>407</v>
      </c>
      <c r="F1652" s="17" t="str">
        <f t="shared" si="68"/>
        <v>-588;-235;10000;-5</v>
      </c>
      <c r="G1652" s="1">
        <v>1</v>
      </c>
      <c r="H1652" s="21"/>
      <c r="I1652" s="11"/>
    </row>
    <row r="1653" spans="1:9">
      <c r="A1653" s="1" t="str">
        <f t="shared" si="69"/>
        <v>4332408</v>
      </c>
      <c r="B1653" s="1" t="str">
        <f>CONCATENATE(_xlfn.XLOOKUP(D1653-300,[1]怪物设计!$D$77:$D$136,[1]怪物设计!$U$77:$U$136),"-",E1653)</f>
        <v>孔雀3-408</v>
      </c>
      <c r="D1653" s="1">
        <v>4332</v>
      </c>
      <c r="E1653" s="1">
        <v>408</v>
      </c>
      <c r="F1653" s="17" t="str">
        <f t="shared" ref="F1653:F1716" si="70">_xlfn.XLOOKUP(B1653,$B$30:$B$947,$F$30:$F$947,"",0)</f>
        <v>-495;-358;11000;-15</v>
      </c>
      <c r="G1653" s="1">
        <v>1</v>
      </c>
      <c r="H1653" s="21"/>
      <c r="I1653" s="11"/>
    </row>
    <row r="1654" spans="1:9">
      <c r="A1654" s="1" t="str">
        <f t="shared" si="69"/>
        <v>4332409</v>
      </c>
      <c r="B1654" s="1" t="str">
        <f>CONCATENATE(_xlfn.XLOOKUP(D1654-300,[1]怪物设计!$D$77:$D$136,[1]怪物设计!$U$77:$U$136),"-",E1654)</f>
        <v>孔雀3-409</v>
      </c>
      <c r="D1654" s="1">
        <v>4332</v>
      </c>
      <c r="E1654" s="1">
        <v>409</v>
      </c>
      <c r="F1654" s="17" t="str">
        <f t="shared" si="70"/>
        <v>-699;-207;7500;-15</v>
      </c>
      <c r="G1654" s="1">
        <v>1</v>
      </c>
      <c r="H1654" s="21"/>
      <c r="I1654" s="11"/>
    </row>
    <row r="1655" spans="1:9">
      <c r="A1655" s="1" t="str">
        <f t="shared" si="69"/>
        <v>4332501</v>
      </c>
      <c r="B1655" s="1" t="str">
        <f>CONCATENATE(_xlfn.XLOOKUP(D1655-300,[1]怪物设计!$D$77:$D$136,[1]怪物设计!$U$77:$U$136),"-",E1655)</f>
        <v>孔雀3-501</v>
      </c>
      <c r="D1655" s="1">
        <v>4332</v>
      </c>
      <c r="E1655" s="1">
        <v>501</v>
      </c>
      <c r="F1655" s="17" t="str">
        <f t="shared" si="70"/>
        <v>-674;-90;11000;45</v>
      </c>
      <c r="G1655" s="1">
        <v>1</v>
      </c>
      <c r="H1655" s="21"/>
      <c r="I1655" s="11"/>
    </row>
    <row r="1656" spans="1:9">
      <c r="A1656" s="1" t="str">
        <f t="shared" si="69"/>
        <v>4332502</v>
      </c>
      <c r="B1656" s="1" t="str">
        <f>CONCATENATE(_xlfn.XLOOKUP(D1656-300,[1]怪物设计!$D$77:$D$136,[1]怪物设计!$U$77:$U$136),"-",E1656)</f>
        <v>孔雀3-502</v>
      </c>
      <c r="D1656" s="1">
        <v>4332</v>
      </c>
      <c r="E1656" s="1">
        <v>502</v>
      </c>
      <c r="F1656" s="17" t="str">
        <f t="shared" si="70"/>
        <v>-694;-207;8500;0</v>
      </c>
      <c r="G1656" s="1">
        <v>1</v>
      </c>
      <c r="H1656" s="21"/>
      <c r="I1656" s="11"/>
    </row>
    <row r="1657" spans="1:9">
      <c r="A1657" s="1" t="str">
        <f t="shared" si="69"/>
        <v>4332503</v>
      </c>
      <c r="B1657" s="1" t="str">
        <f>CONCATENATE(_xlfn.XLOOKUP(D1657-300,[1]怪物设计!$D$77:$D$136,[1]怪物设计!$U$77:$U$136),"-",E1657)</f>
        <v>孔雀3-503</v>
      </c>
      <c r="D1657" s="1">
        <v>4332</v>
      </c>
      <c r="E1657" s="1">
        <v>503</v>
      </c>
      <c r="F1657" s="17" t="str">
        <f t="shared" si="70"/>
        <v>-766;-258;10000;-15</v>
      </c>
      <c r="G1657" s="1">
        <v>1</v>
      </c>
      <c r="H1657" s="21"/>
      <c r="I1657" s="11"/>
    </row>
    <row r="1658" spans="1:9">
      <c r="A1658" s="1" t="str">
        <f t="shared" si="69"/>
        <v>4332504</v>
      </c>
      <c r="B1658" s="1" t="str">
        <f>CONCATENATE(_xlfn.XLOOKUP(D1658-300,[1]怪物设计!$D$77:$D$136,[1]怪物设计!$U$77:$U$136),"-",E1658)</f>
        <v>孔雀3-504</v>
      </c>
      <c r="D1658" s="1">
        <v>4332</v>
      </c>
      <c r="E1658" s="1">
        <v>504</v>
      </c>
      <c r="F1658" s="17" t="str">
        <f t="shared" si="70"/>
        <v>-658;-302;9000;-10</v>
      </c>
      <c r="G1658" s="1">
        <v>1</v>
      </c>
      <c r="H1658" s="21"/>
      <c r="I1658" s="11"/>
    </row>
    <row r="1659" spans="1:9">
      <c r="A1659" s="1" t="str">
        <f t="shared" si="69"/>
        <v>4332505</v>
      </c>
      <c r="B1659" s="1" t="str">
        <f>CONCATENATE(_xlfn.XLOOKUP(D1659-300,[1]怪物设计!$D$77:$D$136,[1]怪物设计!$U$77:$U$136),"-",E1659)</f>
        <v>孔雀3-505</v>
      </c>
      <c r="D1659" s="1">
        <v>4332</v>
      </c>
      <c r="E1659" s="1">
        <v>505</v>
      </c>
      <c r="F1659" s="17" t="str">
        <f t="shared" si="70"/>
        <v>-765;-306;10000;-5</v>
      </c>
      <c r="G1659" s="1">
        <v>1</v>
      </c>
      <c r="H1659" s="21"/>
      <c r="I1659" s="11"/>
    </row>
    <row r="1660" spans="1:9">
      <c r="A1660" s="1" t="str">
        <f t="shared" si="69"/>
        <v>4332506</v>
      </c>
      <c r="B1660" s="1" t="str">
        <f>CONCATENATE(_xlfn.XLOOKUP(D1660-300,[1]怪物设计!$D$77:$D$136,[1]怪物设计!$U$77:$U$136),"-",E1660)</f>
        <v>孔雀3-506</v>
      </c>
      <c r="D1660" s="1">
        <v>4332</v>
      </c>
      <c r="E1660" s="1">
        <v>506</v>
      </c>
      <c r="F1660" s="17" t="str">
        <f t="shared" si="70"/>
        <v>-499;-252;8000;0</v>
      </c>
      <c r="G1660" s="1">
        <v>1</v>
      </c>
      <c r="H1660" s="21"/>
      <c r="I1660" s="11"/>
    </row>
    <row r="1661" spans="1:9">
      <c r="A1661" s="1" t="str">
        <f t="shared" si="69"/>
        <v>4332507</v>
      </c>
      <c r="B1661" s="1" t="str">
        <f>CONCATENATE(_xlfn.XLOOKUP(D1661-300,[1]怪物设计!$D$77:$D$136,[1]怪物设计!$U$77:$U$136),"-",E1661)</f>
        <v>孔雀3-507</v>
      </c>
      <c r="D1661" s="1">
        <v>4332</v>
      </c>
      <c r="E1661" s="1">
        <v>507</v>
      </c>
      <c r="F1661" s="17" t="str">
        <f t="shared" si="70"/>
        <v>-599;-271;10000;5</v>
      </c>
      <c r="G1661" s="1">
        <v>1</v>
      </c>
      <c r="H1661" s="21"/>
      <c r="I1661" s="11"/>
    </row>
    <row r="1662" spans="1:9">
      <c r="A1662" s="1" t="str">
        <f t="shared" si="69"/>
        <v>4313101</v>
      </c>
      <c r="B1662" s="1" t="str">
        <f>CONCATENATE(_xlfn.XLOOKUP(D1662-300,[1]怪物设计!$D$77:$D$136,[1]怪物设计!$U$77:$U$136),"-",E1662)</f>
        <v>鹦鹉1-101</v>
      </c>
      <c r="D1662" s="1">
        <v>4313</v>
      </c>
      <c r="E1662" s="1">
        <v>101</v>
      </c>
      <c r="F1662" s="17" t="str">
        <f t="shared" si="70"/>
        <v>-807;-233;11000;0</v>
      </c>
      <c r="G1662" s="1">
        <v>1</v>
      </c>
      <c r="H1662" s="21"/>
      <c r="I1662" s="11"/>
    </row>
    <row r="1663" spans="1:9">
      <c r="A1663" s="1" t="str">
        <f t="shared" si="69"/>
        <v>4313102</v>
      </c>
      <c r="B1663" s="1" t="str">
        <f>CONCATENATE(_xlfn.XLOOKUP(D1663-300,[1]怪物设计!$D$77:$D$136,[1]怪物设计!$U$77:$U$136),"-",E1663)</f>
        <v>鹦鹉1-102</v>
      </c>
      <c r="D1663" s="1">
        <v>4313</v>
      </c>
      <c r="E1663" s="1">
        <v>102</v>
      </c>
      <c r="F1663" s="17" t="str">
        <f t="shared" si="70"/>
        <v>-670;-248;11000;-10</v>
      </c>
      <c r="G1663" s="1">
        <v>1</v>
      </c>
      <c r="H1663" s="21"/>
      <c r="I1663" s="11"/>
    </row>
    <row r="1664" spans="1:9">
      <c r="A1664" s="1" t="str">
        <f t="shared" si="69"/>
        <v>4313103</v>
      </c>
      <c r="B1664" s="1" t="str">
        <f>CONCATENATE(_xlfn.XLOOKUP(D1664-300,[1]怪物设计!$D$77:$D$136,[1]怪物设计!$U$77:$U$136),"-",E1664)</f>
        <v>鹦鹉1-103</v>
      </c>
      <c r="D1664" s="1">
        <v>4313</v>
      </c>
      <c r="E1664" s="1">
        <v>103</v>
      </c>
      <c r="F1664" s="17" t="str">
        <f t="shared" si="70"/>
        <v>-867;-335;10000;-10</v>
      </c>
      <c r="G1664" s="1">
        <v>1</v>
      </c>
      <c r="H1664" s="21"/>
      <c r="I1664" s="11"/>
    </row>
    <row r="1665" spans="1:9">
      <c r="A1665" s="1" t="str">
        <f t="shared" si="69"/>
        <v>4313104</v>
      </c>
      <c r="B1665" s="1" t="str">
        <f>CONCATENATE(_xlfn.XLOOKUP(D1665-300,[1]怪物设计!$D$77:$D$136,[1]怪物设计!$U$77:$U$136),"-",E1665)</f>
        <v>鹦鹉1-104</v>
      </c>
      <c r="D1665" s="1">
        <v>4313</v>
      </c>
      <c r="E1665" s="1">
        <v>104</v>
      </c>
      <c r="F1665" s="17" t="str">
        <f t="shared" si="70"/>
        <v>-811;-236;11000;0</v>
      </c>
      <c r="G1665" s="1">
        <v>1</v>
      </c>
      <c r="H1665" s="21"/>
      <c r="I1665" s="11"/>
    </row>
    <row r="1666" spans="1:9">
      <c r="A1666" s="1" t="str">
        <f t="shared" si="69"/>
        <v>4313105</v>
      </c>
      <c r="B1666" s="1" t="str">
        <f>CONCATENATE(_xlfn.XLOOKUP(D1666-300,[1]怪物设计!$D$77:$D$136,[1]怪物设计!$U$77:$U$136),"-",E1666)</f>
        <v>鹦鹉1-105</v>
      </c>
      <c r="D1666" s="1">
        <v>4313</v>
      </c>
      <c r="E1666" s="1">
        <v>105</v>
      </c>
      <c r="F1666" s="17" t="str">
        <f t="shared" si="70"/>
        <v>-712;-265;10000;0</v>
      </c>
      <c r="G1666" s="1">
        <v>1</v>
      </c>
      <c r="H1666" s="21"/>
      <c r="I1666" s="11"/>
    </row>
    <row r="1667" spans="1:9">
      <c r="A1667" s="1" t="str">
        <f t="shared" si="69"/>
        <v>4313106</v>
      </c>
      <c r="B1667" s="1" t="str">
        <f>CONCATENATE(_xlfn.XLOOKUP(D1667-300,[1]怪物设计!$D$77:$D$136,[1]怪物设计!$U$77:$U$136),"-",E1667)</f>
        <v>鹦鹉1-106</v>
      </c>
      <c r="D1667" s="1">
        <v>4313</v>
      </c>
      <c r="E1667" s="1">
        <v>106</v>
      </c>
      <c r="F1667" s="17" t="str">
        <f t="shared" si="70"/>
        <v>-845;-282;8000;0</v>
      </c>
      <c r="G1667" s="1">
        <v>1</v>
      </c>
      <c r="H1667" s="21"/>
      <c r="I1667" s="11"/>
    </row>
    <row r="1668" spans="1:9">
      <c r="A1668" s="1" t="str">
        <f t="shared" si="69"/>
        <v>4313201</v>
      </c>
      <c r="B1668" s="1" t="str">
        <f>CONCATENATE(_xlfn.XLOOKUP(D1668-300,[1]怪物设计!$D$77:$D$136,[1]怪物设计!$U$77:$U$136),"-",E1668)</f>
        <v>鹦鹉1-201</v>
      </c>
      <c r="D1668" s="1">
        <v>4313</v>
      </c>
      <c r="E1668" s="1">
        <v>201</v>
      </c>
      <c r="F1668" s="17" t="str">
        <f t="shared" si="70"/>
        <v>-643;-189;10000;-25</v>
      </c>
      <c r="G1668" s="1">
        <v>1</v>
      </c>
      <c r="H1668" s="21"/>
      <c r="I1668" s="11"/>
    </row>
    <row r="1669" spans="1:9">
      <c r="A1669" s="1" t="str">
        <f t="shared" si="69"/>
        <v>4313202</v>
      </c>
      <c r="B1669" s="1" t="str">
        <f>CONCATENATE(_xlfn.XLOOKUP(D1669-300,[1]怪物设计!$D$77:$D$136,[1]怪物设计!$U$77:$U$136),"-",E1669)</f>
        <v>鹦鹉1-202</v>
      </c>
      <c r="D1669" s="1">
        <v>4313</v>
      </c>
      <c r="E1669" s="1">
        <v>202</v>
      </c>
      <c r="F1669" s="17" t="str">
        <f t="shared" si="70"/>
        <v>-612;-254;10000;0</v>
      </c>
      <c r="G1669" s="1">
        <v>1</v>
      </c>
      <c r="H1669" s="21"/>
      <c r="I1669" s="11"/>
    </row>
    <row r="1670" spans="1:9">
      <c r="A1670" s="1" t="str">
        <f t="shared" si="69"/>
        <v>4313203</v>
      </c>
      <c r="B1670" s="1" t="str">
        <f>CONCATENATE(_xlfn.XLOOKUP(D1670-300,[1]怪物设计!$D$77:$D$136,[1]怪物设计!$U$77:$U$136),"-",E1670)</f>
        <v>鹦鹉1-203</v>
      </c>
      <c r="D1670" s="1">
        <v>4313</v>
      </c>
      <c r="E1670" s="1">
        <v>203</v>
      </c>
      <c r="F1670" s="17" t="str">
        <f t="shared" si="70"/>
        <v>-655;-284;10000;-10</v>
      </c>
      <c r="G1670" s="1">
        <v>1</v>
      </c>
      <c r="H1670" s="21"/>
      <c r="I1670" s="11"/>
    </row>
    <row r="1671" spans="1:9">
      <c r="A1671" s="1" t="str">
        <f t="shared" si="69"/>
        <v>4313204</v>
      </c>
      <c r="B1671" s="1" t="str">
        <f>CONCATENATE(_xlfn.XLOOKUP(D1671-300,[1]怪物设计!$D$77:$D$136,[1]怪物设计!$U$77:$U$136),"-",E1671)</f>
        <v>鹦鹉1-204</v>
      </c>
      <c r="D1671" s="1">
        <v>4313</v>
      </c>
      <c r="E1671" s="1">
        <v>204</v>
      </c>
      <c r="F1671" s="17" t="str">
        <f t="shared" si="70"/>
        <v>-642;-383;5000;0</v>
      </c>
      <c r="G1671" s="1">
        <v>1</v>
      </c>
      <c r="H1671" s="21"/>
      <c r="I1671" s="11"/>
    </row>
    <row r="1672" spans="1:9">
      <c r="A1672" s="1" t="str">
        <f t="shared" si="69"/>
        <v>4313205</v>
      </c>
      <c r="B1672" s="1" t="str">
        <f>CONCATENATE(_xlfn.XLOOKUP(D1672-300,[1]怪物设计!$D$77:$D$136,[1]怪物设计!$U$77:$U$136),"-",E1672)</f>
        <v>鹦鹉1-205</v>
      </c>
      <c r="D1672" s="1">
        <v>4313</v>
      </c>
      <c r="E1672" s="1">
        <v>205</v>
      </c>
      <c r="F1672" s="17" t="str">
        <f t="shared" si="70"/>
        <v>-646;-128;10000;-10</v>
      </c>
      <c r="G1672" s="1">
        <v>1</v>
      </c>
      <c r="H1672" s="21"/>
      <c r="I1672" s="11"/>
    </row>
    <row r="1673" spans="1:9">
      <c r="A1673" s="1" t="str">
        <f t="shared" si="69"/>
        <v>4313206</v>
      </c>
      <c r="B1673" s="1" t="str">
        <f>CONCATENATE(_xlfn.XLOOKUP(D1673-300,[1]怪物设计!$D$77:$D$136,[1]怪物设计!$U$77:$U$136),"-",E1673)</f>
        <v>鹦鹉1-206</v>
      </c>
      <c r="D1673" s="1">
        <v>4313</v>
      </c>
      <c r="E1673" s="1">
        <v>206</v>
      </c>
      <c r="F1673" s="17" t="str">
        <f t="shared" si="70"/>
        <v>-743;-314;7000;150</v>
      </c>
      <c r="G1673" s="1">
        <v>1</v>
      </c>
      <c r="H1673" s="21"/>
      <c r="I1673" s="11"/>
    </row>
    <row r="1674" spans="1:9">
      <c r="A1674" s="1" t="str">
        <f t="shared" si="69"/>
        <v>4313207</v>
      </c>
      <c r="B1674" s="1" t="str">
        <f>CONCATENATE(_xlfn.XLOOKUP(D1674-300,[1]怪物设计!$D$77:$D$136,[1]怪物设计!$U$77:$U$136),"-",E1674)</f>
        <v>鹦鹉1-207</v>
      </c>
      <c r="D1674" s="1">
        <v>4313</v>
      </c>
      <c r="E1674" s="1">
        <v>207</v>
      </c>
      <c r="F1674" s="17" t="str">
        <f t="shared" si="70"/>
        <v>-834;-281;10000;15</v>
      </c>
      <c r="G1674" s="1">
        <v>1</v>
      </c>
      <c r="H1674" s="21"/>
      <c r="I1674" s="11"/>
    </row>
    <row r="1675" spans="1:9">
      <c r="A1675" s="1" t="str">
        <f t="shared" si="69"/>
        <v>4313301</v>
      </c>
      <c r="B1675" s="1" t="str">
        <f>CONCATENATE(_xlfn.XLOOKUP(D1675-300,[1]怪物设计!$D$77:$D$136,[1]怪物设计!$U$77:$U$136),"-",E1675)</f>
        <v>鹦鹉1-301</v>
      </c>
      <c r="D1675" s="1">
        <v>4313</v>
      </c>
      <c r="E1675" s="1">
        <v>301</v>
      </c>
      <c r="F1675" s="17" t="str">
        <f t="shared" si="70"/>
        <v>-716;-111;10000;0</v>
      </c>
      <c r="G1675" s="1">
        <v>1</v>
      </c>
      <c r="H1675" s="21"/>
      <c r="I1675" s="11"/>
    </row>
    <row r="1676" spans="1:9">
      <c r="A1676" s="1" t="str">
        <f t="shared" si="69"/>
        <v>4313302</v>
      </c>
      <c r="B1676" s="1" t="str">
        <f>CONCATENATE(_xlfn.XLOOKUP(D1676-300,[1]怪物设计!$D$77:$D$136,[1]怪物设计!$U$77:$U$136),"-",E1676)</f>
        <v>鹦鹉1-302</v>
      </c>
      <c r="D1676" s="1">
        <v>4313</v>
      </c>
      <c r="E1676" s="1">
        <v>302</v>
      </c>
      <c r="F1676" s="17" t="str">
        <f t="shared" si="70"/>
        <v>-753;-195;9000;0</v>
      </c>
      <c r="G1676" s="1">
        <v>1</v>
      </c>
      <c r="H1676" s="21"/>
      <c r="I1676" s="11"/>
    </row>
    <row r="1677" spans="1:9">
      <c r="A1677" s="1" t="str">
        <f t="shared" si="69"/>
        <v>4313303</v>
      </c>
      <c r="B1677" s="1" t="str">
        <f>CONCATENATE(_xlfn.XLOOKUP(D1677-300,[1]怪物设计!$D$77:$D$136,[1]怪物设计!$U$77:$U$136),"-",E1677)</f>
        <v>鹦鹉1-303</v>
      </c>
      <c r="D1677" s="1">
        <v>4313</v>
      </c>
      <c r="E1677" s="1">
        <v>303</v>
      </c>
      <c r="F1677" s="17" t="str">
        <f t="shared" si="70"/>
        <v>-687;-214;10000;0</v>
      </c>
      <c r="G1677" s="1">
        <v>1</v>
      </c>
      <c r="H1677" s="21"/>
      <c r="I1677" s="11"/>
    </row>
    <row r="1678" spans="1:9">
      <c r="A1678" s="1" t="str">
        <f t="shared" si="69"/>
        <v>4313304</v>
      </c>
      <c r="B1678" s="1" t="str">
        <f>CONCATENATE(_xlfn.XLOOKUP(D1678-300,[1]怪物设计!$D$77:$D$136,[1]怪物设计!$U$77:$U$136),"-",E1678)</f>
        <v>鹦鹉1-304</v>
      </c>
      <c r="D1678" s="1">
        <v>4313</v>
      </c>
      <c r="E1678" s="1">
        <v>304</v>
      </c>
      <c r="F1678" s="17" t="str">
        <f t="shared" si="70"/>
        <v>-890;-243;10000;5</v>
      </c>
      <c r="G1678" s="1">
        <v>1</v>
      </c>
      <c r="H1678" s="21"/>
      <c r="I1678" s="11"/>
    </row>
    <row r="1679" spans="1:9">
      <c r="A1679" s="1" t="str">
        <f t="shared" si="69"/>
        <v>4313305</v>
      </c>
      <c r="B1679" s="1" t="str">
        <f>CONCATENATE(_xlfn.XLOOKUP(D1679-300,[1]怪物设计!$D$77:$D$136,[1]怪物设计!$U$77:$U$136),"-",E1679)</f>
        <v>鹦鹉1-305</v>
      </c>
      <c r="D1679" s="1">
        <v>4313</v>
      </c>
      <c r="E1679" s="1">
        <v>305</v>
      </c>
      <c r="F1679" s="17" t="str">
        <f t="shared" si="70"/>
        <v>-843;-385;9000;-25</v>
      </c>
      <c r="G1679" s="1">
        <v>1</v>
      </c>
      <c r="H1679" s="21"/>
      <c r="I1679" s="11"/>
    </row>
    <row r="1680" spans="1:9">
      <c r="A1680" s="1" t="str">
        <f t="shared" si="69"/>
        <v>4313401</v>
      </c>
      <c r="B1680" s="1" t="str">
        <f>CONCATENATE(_xlfn.XLOOKUP(D1680-300,[1]怪物设计!$D$77:$D$136,[1]怪物设计!$U$77:$U$136),"-",E1680)</f>
        <v>鹦鹉1-401</v>
      </c>
      <c r="D1680" s="1">
        <v>4313</v>
      </c>
      <c r="E1680" s="1">
        <v>401</v>
      </c>
      <c r="F1680" s="17" t="str">
        <f t="shared" si="70"/>
        <v>-714;-367;10000;0</v>
      </c>
      <c r="G1680" s="1">
        <v>1</v>
      </c>
      <c r="H1680" s="21"/>
      <c r="I1680" s="11"/>
    </row>
    <row r="1681" spans="1:9">
      <c r="A1681" s="1" t="str">
        <f t="shared" si="69"/>
        <v>4313402</v>
      </c>
      <c r="B1681" s="1" t="str">
        <f>CONCATENATE(_xlfn.XLOOKUP(D1681-300,[1]怪物设计!$D$77:$D$136,[1]怪物设计!$U$77:$U$136),"-",E1681)</f>
        <v>鹦鹉1-402</v>
      </c>
      <c r="D1681" s="1">
        <v>4313</v>
      </c>
      <c r="E1681" s="1">
        <v>402</v>
      </c>
      <c r="F1681" s="17" t="str">
        <f t="shared" si="70"/>
        <v>-720;-361;10000;0</v>
      </c>
      <c r="G1681" s="1">
        <v>1</v>
      </c>
      <c r="H1681" s="21"/>
      <c r="I1681" s="11"/>
    </row>
    <row r="1682" spans="1:9">
      <c r="A1682" s="1" t="str">
        <f t="shared" si="69"/>
        <v>4313403</v>
      </c>
      <c r="B1682" s="1" t="str">
        <f>CONCATENATE(_xlfn.XLOOKUP(D1682-300,[1]怪物设计!$D$77:$D$136,[1]怪物设计!$U$77:$U$136),"-",E1682)</f>
        <v>鹦鹉1-403</v>
      </c>
      <c r="D1682" s="1">
        <v>4313</v>
      </c>
      <c r="E1682" s="1">
        <v>403</v>
      </c>
      <c r="F1682" s="17" t="str">
        <f t="shared" si="70"/>
        <v>-730;-354;10000;0</v>
      </c>
      <c r="G1682" s="1">
        <v>1</v>
      </c>
      <c r="H1682" s="21"/>
      <c r="I1682" s="11"/>
    </row>
    <row r="1683" spans="1:9">
      <c r="A1683" s="1" t="str">
        <f t="shared" si="69"/>
        <v>4313404</v>
      </c>
      <c r="B1683" s="1" t="str">
        <f>CONCATENATE(_xlfn.XLOOKUP(D1683-300,[1]怪物设计!$D$77:$D$136,[1]怪物设计!$U$77:$U$136),"-",E1683)</f>
        <v>鹦鹉1-404</v>
      </c>
      <c r="D1683" s="1">
        <v>4313</v>
      </c>
      <c r="E1683" s="1">
        <v>404</v>
      </c>
      <c r="F1683" s="17" t="str">
        <f t="shared" si="70"/>
        <v>-940;-354;10000;0</v>
      </c>
      <c r="G1683" s="1">
        <v>1</v>
      </c>
      <c r="H1683" s="21"/>
      <c r="I1683" s="11"/>
    </row>
    <row r="1684" spans="1:9">
      <c r="A1684" s="1" t="str">
        <f t="shared" si="69"/>
        <v>4313405</v>
      </c>
      <c r="B1684" s="1" t="str">
        <f>CONCATENATE(_xlfn.XLOOKUP(D1684-300,[1]怪物设计!$D$77:$D$136,[1]怪物设计!$U$77:$U$136),"-",E1684)</f>
        <v>鹦鹉1-405</v>
      </c>
      <c r="D1684" s="1">
        <v>4313</v>
      </c>
      <c r="E1684" s="1">
        <v>405</v>
      </c>
      <c r="F1684" s="17" t="str">
        <f t="shared" si="70"/>
        <v>-747;-356;10000;0</v>
      </c>
      <c r="G1684" s="1">
        <v>1</v>
      </c>
      <c r="H1684" s="21"/>
      <c r="I1684" s="11"/>
    </row>
    <row r="1685" spans="1:9">
      <c r="A1685" s="1" t="str">
        <f t="shared" si="69"/>
        <v>4313406</v>
      </c>
      <c r="B1685" s="1" t="str">
        <f>CONCATENATE(_xlfn.XLOOKUP(D1685-300,[1]怪物设计!$D$77:$D$136,[1]怪物设计!$U$77:$U$136),"-",E1685)</f>
        <v>鹦鹉1-406</v>
      </c>
      <c r="D1685" s="1">
        <v>4313</v>
      </c>
      <c r="E1685" s="1">
        <v>406</v>
      </c>
      <c r="F1685" s="17" t="str">
        <f t="shared" si="70"/>
        <v>-804;-344;8000;30</v>
      </c>
      <c r="G1685" s="1">
        <v>1</v>
      </c>
      <c r="H1685" s="21"/>
      <c r="I1685" s="11"/>
    </row>
    <row r="1686" spans="1:9">
      <c r="A1686" s="1" t="str">
        <f t="shared" si="69"/>
        <v>4313407</v>
      </c>
      <c r="B1686" s="1" t="str">
        <f>CONCATENATE(_xlfn.XLOOKUP(D1686-300,[1]怪物设计!$D$77:$D$136,[1]怪物设计!$U$77:$U$136),"-",E1686)</f>
        <v>鹦鹉1-407</v>
      </c>
      <c r="D1686" s="1">
        <v>4313</v>
      </c>
      <c r="E1686" s="1">
        <v>407</v>
      </c>
      <c r="F1686" s="17" t="str">
        <f t="shared" si="70"/>
        <v>-708;-304;10000;-5</v>
      </c>
      <c r="G1686" s="1">
        <v>1</v>
      </c>
      <c r="H1686" s="21"/>
      <c r="I1686" s="11"/>
    </row>
    <row r="1687" spans="1:9">
      <c r="A1687" s="1" t="str">
        <f t="shared" si="69"/>
        <v>4313408</v>
      </c>
      <c r="B1687" s="1" t="str">
        <f>CONCATENATE(_xlfn.XLOOKUP(D1687-300,[1]怪物设计!$D$77:$D$136,[1]怪物设计!$U$77:$U$136),"-",E1687)</f>
        <v>鹦鹉1-408</v>
      </c>
      <c r="D1687" s="1">
        <v>4313</v>
      </c>
      <c r="E1687" s="1">
        <v>408</v>
      </c>
      <c r="F1687" s="17" t="str">
        <f t="shared" si="70"/>
        <v>-615;-427;11000;-15</v>
      </c>
      <c r="G1687" s="1">
        <v>1</v>
      </c>
      <c r="H1687" s="21"/>
      <c r="I1687" s="11"/>
    </row>
    <row r="1688" spans="1:9">
      <c r="A1688" s="1" t="str">
        <f t="shared" si="69"/>
        <v>4313409</v>
      </c>
      <c r="B1688" s="1" t="str">
        <f>CONCATENATE(_xlfn.XLOOKUP(D1688-300,[1]怪物设计!$D$77:$D$136,[1]怪物设计!$U$77:$U$136),"-",E1688)</f>
        <v>鹦鹉1-409</v>
      </c>
      <c r="D1688" s="1">
        <v>4313</v>
      </c>
      <c r="E1688" s="1">
        <v>409</v>
      </c>
      <c r="F1688" s="17" t="str">
        <f t="shared" si="70"/>
        <v>-819;-276;7500;-15</v>
      </c>
      <c r="G1688" s="1">
        <v>1</v>
      </c>
      <c r="H1688" s="21"/>
      <c r="I1688" s="11"/>
    </row>
    <row r="1689" spans="1:9">
      <c r="A1689" s="1" t="str">
        <f t="shared" si="69"/>
        <v>4313501</v>
      </c>
      <c r="B1689" s="1" t="str">
        <f>CONCATENATE(_xlfn.XLOOKUP(D1689-300,[1]怪物设计!$D$77:$D$136,[1]怪物设计!$U$77:$U$136),"-",E1689)</f>
        <v>鹦鹉1-501</v>
      </c>
      <c r="D1689" s="1">
        <v>4313</v>
      </c>
      <c r="E1689" s="1">
        <v>501</v>
      </c>
      <c r="F1689" s="17" t="str">
        <f t="shared" si="70"/>
        <v>-794;-159;11000;45</v>
      </c>
      <c r="G1689" s="1">
        <v>1</v>
      </c>
      <c r="H1689" s="21"/>
      <c r="I1689" s="11"/>
    </row>
    <row r="1690" spans="1:9">
      <c r="A1690" s="1" t="str">
        <f t="shared" si="69"/>
        <v>4313502</v>
      </c>
      <c r="B1690" s="1" t="str">
        <f>CONCATENATE(_xlfn.XLOOKUP(D1690-300,[1]怪物设计!$D$77:$D$136,[1]怪物设计!$U$77:$U$136),"-",E1690)</f>
        <v>鹦鹉1-502</v>
      </c>
      <c r="D1690" s="1">
        <v>4313</v>
      </c>
      <c r="E1690" s="1">
        <v>502</v>
      </c>
      <c r="F1690" s="17" t="str">
        <f t="shared" si="70"/>
        <v>-814;-276;8500;0</v>
      </c>
      <c r="G1690" s="1">
        <v>1</v>
      </c>
      <c r="H1690" s="21"/>
      <c r="I1690" s="11"/>
    </row>
    <row r="1691" spans="1:9">
      <c r="A1691" s="1" t="str">
        <f t="shared" si="69"/>
        <v>4313503</v>
      </c>
      <c r="B1691" s="1" t="str">
        <f>CONCATENATE(_xlfn.XLOOKUP(D1691-300,[1]怪物设计!$D$77:$D$136,[1]怪物设计!$U$77:$U$136),"-",E1691)</f>
        <v>鹦鹉1-503</v>
      </c>
      <c r="D1691" s="1">
        <v>4313</v>
      </c>
      <c r="E1691" s="1">
        <v>503</v>
      </c>
      <c r="F1691" s="17" t="str">
        <f t="shared" si="70"/>
        <v>-886;-327;10000;-15</v>
      </c>
      <c r="G1691" s="1">
        <v>1</v>
      </c>
      <c r="H1691" s="21"/>
      <c r="I1691" s="11"/>
    </row>
    <row r="1692" spans="1:9">
      <c r="A1692" s="1" t="str">
        <f t="shared" si="69"/>
        <v>4313504</v>
      </c>
      <c r="B1692" s="1" t="str">
        <f>CONCATENATE(_xlfn.XLOOKUP(D1692-300,[1]怪物设计!$D$77:$D$136,[1]怪物设计!$U$77:$U$136),"-",E1692)</f>
        <v>鹦鹉1-504</v>
      </c>
      <c r="D1692" s="1">
        <v>4313</v>
      </c>
      <c r="E1692" s="1">
        <v>504</v>
      </c>
      <c r="F1692" s="17" t="str">
        <f t="shared" si="70"/>
        <v>-778;-371;9000;-10</v>
      </c>
      <c r="G1692" s="1">
        <v>1</v>
      </c>
      <c r="H1692" s="21"/>
      <c r="I1692" s="11"/>
    </row>
    <row r="1693" spans="1:9">
      <c r="A1693" s="1" t="str">
        <f t="shared" si="69"/>
        <v>4313505</v>
      </c>
      <c r="B1693" s="1" t="str">
        <f>CONCATENATE(_xlfn.XLOOKUP(D1693-300,[1]怪物设计!$D$77:$D$136,[1]怪物设计!$U$77:$U$136),"-",E1693)</f>
        <v>鹦鹉1-505</v>
      </c>
      <c r="D1693" s="1">
        <v>4313</v>
      </c>
      <c r="E1693" s="1">
        <v>505</v>
      </c>
      <c r="F1693" s="17" t="str">
        <f t="shared" si="70"/>
        <v>-885;-375;10000;-5</v>
      </c>
      <c r="G1693" s="1">
        <v>1</v>
      </c>
      <c r="H1693" s="21"/>
      <c r="I1693" s="11"/>
    </row>
    <row r="1694" spans="1:9">
      <c r="A1694" s="1" t="str">
        <f t="shared" si="69"/>
        <v>4313506</v>
      </c>
      <c r="B1694" s="1" t="str">
        <f>CONCATENATE(_xlfn.XLOOKUP(D1694-300,[1]怪物设计!$D$77:$D$136,[1]怪物设计!$U$77:$U$136),"-",E1694)</f>
        <v>鹦鹉1-506</v>
      </c>
      <c r="D1694" s="1">
        <v>4313</v>
      </c>
      <c r="E1694" s="1">
        <v>506</v>
      </c>
      <c r="F1694" s="17" t="str">
        <f t="shared" si="70"/>
        <v>-619;-321;8000;0</v>
      </c>
      <c r="G1694" s="1">
        <v>1</v>
      </c>
      <c r="H1694" s="21"/>
      <c r="I1694" s="11"/>
    </row>
    <row r="1695" spans="1:9">
      <c r="A1695" s="1" t="str">
        <f t="shared" si="69"/>
        <v>4313507</v>
      </c>
      <c r="B1695" s="1" t="str">
        <f>CONCATENATE(_xlfn.XLOOKUP(D1695-300,[1]怪物设计!$D$77:$D$136,[1]怪物设计!$U$77:$U$136),"-",E1695)</f>
        <v>鹦鹉1-507</v>
      </c>
      <c r="D1695" s="1">
        <v>4313</v>
      </c>
      <c r="E1695" s="1">
        <v>507</v>
      </c>
      <c r="F1695" s="17" t="str">
        <f t="shared" si="70"/>
        <v>-719;-340;10000;5</v>
      </c>
      <c r="G1695" s="1">
        <v>1</v>
      </c>
      <c r="H1695" s="21"/>
      <c r="I1695" s="11"/>
    </row>
    <row r="1696" spans="1:9">
      <c r="A1696" s="1" t="str">
        <f t="shared" si="69"/>
        <v>4321101</v>
      </c>
      <c r="B1696" s="1" t="str">
        <f>CONCATENATE(_xlfn.XLOOKUP(D1696-300,[1]怪物设计!$D$77:$D$136,[1]怪物设计!$U$77:$U$136),"-",E1696)</f>
        <v>鹦鹉2-101</v>
      </c>
      <c r="D1696" s="1">
        <v>4321</v>
      </c>
      <c r="E1696" s="1">
        <v>101</v>
      </c>
      <c r="F1696" s="17" t="str">
        <f t="shared" si="70"/>
        <v>-807;-233;11000;0</v>
      </c>
      <c r="G1696" s="1">
        <v>1</v>
      </c>
      <c r="H1696" s="21"/>
      <c r="I1696" s="11"/>
    </row>
    <row r="1697" spans="1:9">
      <c r="A1697" s="1" t="str">
        <f t="shared" si="69"/>
        <v>4321102</v>
      </c>
      <c r="B1697" s="1" t="str">
        <f>CONCATENATE(_xlfn.XLOOKUP(D1697-300,[1]怪物设计!$D$77:$D$136,[1]怪物设计!$U$77:$U$136),"-",E1697)</f>
        <v>鹦鹉2-102</v>
      </c>
      <c r="D1697" s="1">
        <v>4321</v>
      </c>
      <c r="E1697" s="1">
        <v>102</v>
      </c>
      <c r="F1697" s="17" t="str">
        <f t="shared" si="70"/>
        <v>-670;-248;11000;-10</v>
      </c>
      <c r="G1697" s="1">
        <v>1</v>
      </c>
      <c r="H1697" s="21"/>
      <c r="I1697" s="11"/>
    </row>
    <row r="1698" spans="1:9">
      <c r="A1698" s="1" t="str">
        <f t="shared" si="69"/>
        <v>4321103</v>
      </c>
      <c r="B1698" s="1" t="str">
        <f>CONCATENATE(_xlfn.XLOOKUP(D1698-300,[1]怪物设计!$D$77:$D$136,[1]怪物设计!$U$77:$U$136),"-",E1698)</f>
        <v>鹦鹉2-103</v>
      </c>
      <c r="D1698" s="1">
        <v>4321</v>
      </c>
      <c r="E1698" s="1">
        <v>103</v>
      </c>
      <c r="F1698" s="17" t="str">
        <f t="shared" si="70"/>
        <v>-867;-335;10000;-10</v>
      </c>
      <c r="G1698" s="1">
        <v>1</v>
      </c>
      <c r="H1698" s="21"/>
      <c r="I1698" s="11"/>
    </row>
    <row r="1699" spans="1:9">
      <c r="A1699" s="1" t="str">
        <f t="shared" ref="A1699:A1762" si="71">CONCATENATE(D1699,E1699)</f>
        <v>4321104</v>
      </c>
      <c r="B1699" s="1" t="str">
        <f>CONCATENATE(_xlfn.XLOOKUP(D1699-300,[1]怪物设计!$D$77:$D$136,[1]怪物设计!$U$77:$U$136),"-",E1699)</f>
        <v>鹦鹉2-104</v>
      </c>
      <c r="D1699" s="1">
        <v>4321</v>
      </c>
      <c r="E1699" s="1">
        <v>104</v>
      </c>
      <c r="F1699" s="17" t="str">
        <f t="shared" si="70"/>
        <v>-811;-236;11000;0</v>
      </c>
      <c r="G1699" s="1">
        <v>1</v>
      </c>
      <c r="H1699" s="21"/>
      <c r="I1699" s="11"/>
    </row>
    <row r="1700" spans="1:9">
      <c r="A1700" s="1" t="str">
        <f t="shared" si="71"/>
        <v>4321105</v>
      </c>
      <c r="B1700" s="1" t="str">
        <f>CONCATENATE(_xlfn.XLOOKUP(D1700-300,[1]怪物设计!$D$77:$D$136,[1]怪物设计!$U$77:$U$136),"-",E1700)</f>
        <v>鹦鹉2-105</v>
      </c>
      <c r="D1700" s="1">
        <v>4321</v>
      </c>
      <c r="E1700" s="1">
        <v>105</v>
      </c>
      <c r="F1700" s="17" t="str">
        <f t="shared" si="70"/>
        <v>-712;-265;10000;0</v>
      </c>
      <c r="G1700" s="1">
        <v>1</v>
      </c>
      <c r="H1700" s="21"/>
      <c r="I1700" s="11"/>
    </row>
    <row r="1701" spans="1:9">
      <c r="A1701" s="1" t="str">
        <f t="shared" si="71"/>
        <v>4321106</v>
      </c>
      <c r="B1701" s="1" t="str">
        <f>CONCATENATE(_xlfn.XLOOKUP(D1701-300,[1]怪物设计!$D$77:$D$136,[1]怪物设计!$U$77:$U$136),"-",E1701)</f>
        <v>鹦鹉2-106</v>
      </c>
      <c r="D1701" s="1">
        <v>4321</v>
      </c>
      <c r="E1701" s="1">
        <v>106</v>
      </c>
      <c r="F1701" s="17" t="str">
        <f t="shared" si="70"/>
        <v>-845;-282;8000;0</v>
      </c>
      <c r="G1701" s="1">
        <v>1</v>
      </c>
      <c r="H1701" s="21"/>
      <c r="I1701" s="11"/>
    </row>
    <row r="1702" spans="1:9">
      <c r="A1702" s="1" t="str">
        <f t="shared" si="71"/>
        <v>4321201</v>
      </c>
      <c r="B1702" s="1" t="str">
        <f>CONCATENATE(_xlfn.XLOOKUP(D1702-300,[1]怪物设计!$D$77:$D$136,[1]怪物设计!$U$77:$U$136),"-",E1702)</f>
        <v>鹦鹉2-201</v>
      </c>
      <c r="D1702" s="1">
        <v>4321</v>
      </c>
      <c r="E1702" s="1">
        <v>201</v>
      </c>
      <c r="F1702" s="17" t="str">
        <f t="shared" si="70"/>
        <v>-643;-189;10000;-25</v>
      </c>
      <c r="G1702" s="1">
        <v>1</v>
      </c>
      <c r="H1702" s="21"/>
      <c r="I1702" s="11"/>
    </row>
    <row r="1703" spans="1:9">
      <c r="A1703" s="1" t="str">
        <f t="shared" si="71"/>
        <v>4321202</v>
      </c>
      <c r="B1703" s="1" t="str">
        <f>CONCATENATE(_xlfn.XLOOKUP(D1703-300,[1]怪物设计!$D$77:$D$136,[1]怪物设计!$U$77:$U$136),"-",E1703)</f>
        <v>鹦鹉2-202</v>
      </c>
      <c r="D1703" s="1">
        <v>4321</v>
      </c>
      <c r="E1703" s="1">
        <v>202</v>
      </c>
      <c r="F1703" s="17" t="str">
        <f t="shared" si="70"/>
        <v>-612;-254;10000;0</v>
      </c>
      <c r="G1703" s="1">
        <v>1</v>
      </c>
      <c r="H1703" s="21"/>
      <c r="I1703" s="11"/>
    </row>
    <row r="1704" spans="1:9">
      <c r="A1704" s="1" t="str">
        <f t="shared" si="71"/>
        <v>4321203</v>
      </c>
      <c r="B1704" s="1" t="str">
        <f>CONCATENATE(_xlfn.XLOOKUP(D1704-300,[1]怪物设计!$D$77:$D$136,[1]怪物设计!$U$77:$U$136),"-",E1704)</f>
        <v>鹦鹉2-203</v>
      </c>
      <c r="D1704" s="1">
        <v>4321</v>
      </c>
      <c r="E1704" s="1">
        <v>203</v>
      </c>
      <c r="F1704" s="17" t="str">
        <f t="shared" si="70"/>
        <v>-655;-284;10000;-10</v>
      </c>
      <c r="G1704" s="1">
        <v>1</v>
      </c>
      <c r="H1704" s="21"/>
      <c r="I1704" s="11"/>
    </row>
    <row r="1705" spans="1:9">
      <c r="A1705" s="1" t="str">
        <f t="shared" si="71"/>
        <v>4321204</v>
      </c>
      <c r="B1705" s="1" t="str">
        <f>CONCATENATE(_xlfn.XLOOKUP(D1705-300,[1]怪物设计!$D$77:$D$136,[1]怪物设计!$U$77:$U$136),"-",E1705)</f>
        <v>鹦鹉2-204</v>
      </c>
      <c r="D1705" s="1">
        <v>4321</v>
      </c>
      <c r="E1705" s="1">
        <v>204</v>
      </c>
      <c r="F1705" s="17" t="str">
        <f t="shared" si="70"/>
        <v>-642;-383;5000;0</v>
      </c>
      <c r="G1705" s="1">
        <v>1</v>
      </c>
      <c r="H1705" s="21"/>
      <c r="I1705" s="11"/>
    </row>
    <row r="1706" spans="1:9">
      <c r="A1706" s="1" t="str">
        <f t="shared" si="71"/>
        <v>4321205</v>
      </c>
      <c r="B1706" s="1" t="str">
        <f>CONCATENATE(_xlfn.XLOOKUP(D1706-300,[1]怪物设计!$D$77:$D$136,[1]怪物设计!$U$77:$U$136),"-",E1706)</f>
        <v>鹦鹉2-205</v>
      </c>
      <c r="D1706" s="1">
        <v>4321</v>
      </c>
      <c r="E1706" s="1">
        <v>205</v>
      </c>
      <c r="F1706" s="17" t="str">
        <f t="shared" si="70"/>
        <v>-646;-128;10000;-10</v>
      </c>
      <c r="G1706" s="1">
        <v>1</v>
      </c>
      <c r="H1706" s="21"/>
      <c r="I1706" s="11"/>
    </row>
    <row r="1707" spans="1:9">
      <c r="A1707" s="1" t="str">
        <f t="shared" si="71"/>
        <v>4321206</v>
      </c>
      <c r="B1707" s="1" t="str">
        <f>CONCATENATE(_xlfn.XLOOKUP(D1707-300,[1]怪物设计!$D$77:$D$136,[1]怪物设计!$U$77:$U$136),"-",E1707)</f>
        <v>鹦鹉2-206</v>
      </c>
      <c r="D1707" s="1">
        <v>4321</v>
      </c>
      <c r="E1707" s="1">
        <v>206</v>
      </c>
      <c r="F1707" s="17" t="str">
        <f t="shared" si="70"/>
        <v>-743;-314;7000;150</v>
      </c>
      <c r="G1707" s="1">
        <v>1</v>
      </c>
      <c r="H1707" s="21"/>
      <c r="I1707" s="11"/>
    </row>
    <row r="1708" spans="1:9">
      <c r="A1708" s="1" t="str">
        <f t="shared" si="71"/>
        <v>4321207</v>
      </c>
      <c r="B1708" s="1" t="str">
        <f>CONCATENATE(_xlfn.XLOOKUP(D1708-300,[1]怪物设计!$D$77:$D$136,[1]怪物设计!$U$77:$U$136),"-",E1708)</f>
        <v>鹦鹉2-207</v>
      </c>
      <c r="D1708" s="1">
        <v>4321</v>
      </c>
      <c r="E1708" s="1">
        <v>207</v>
      </c>
      <c r="F1708" s="17" t="str">
        <f t="shared" si="70"/>
        <v>-834;-281;10000;15</v>
      </c>
      <c r="G1708" s="1">
        <v>1</v>
      </c>
      <c r="H1708" s="21"/>
      <c r="I1708" s="11"/>
    </row>
    <row r="1709" spans="1:9">
      <c r="A1709" s="1" t="str">
        <f t="shared" si="71"/>
        <v>4321301</v>
      </c>
      <c r="B1709" s="1" t="str">
        <f>CONCATENATE(_xlfn.XLOOKUP(D1709-300,[1]怪物设计!$D$77:$D$136,[1]怪物设计!$U$77:$U$136),"-",E1709)</f>
        <v>鹦鹉2-301</v>
      </c>
      <c r="D1709" s="1">
        <v>4321</v>
      </c>
      <c r="E1709" s="1">
        <v>301</v>
      </c>
      <c r="F1709" s="17" t="str">
        <f t="shared" si="70"/>
        <v>-716;-111;10000;0</v>
      </c>
      <c r="G1709" s="1">
        <v>1</v>
      </c>
      <c r="H1709" s="21"/>
      <c r="I1709" s="11"/>
    </row>
    <row r="1710" spans="1:9">
      <c r="A1710" s="1" t="str">
        <f t="shared" si="71"/>
        <v>4321302</v>
      </c>
      <c r="B1710" s="1" t="str">
        <f>CONCATENATE(_xlfn.XLOOKUP(D1710-300,[1]怪物设计!$D$77:$D$136,[1]怪物设计!$U$77:$U$136),"-",E1710)</f>
        <v>鹦鹉2-302</v>
      </c>
      <c r="D1710" s="1">
        <v>4321</v>
      </c>
      <c r="E1710" s="1">
        <v>302</v>
      </c>
      <c r="F1710" s="17" t="str">
        <f t="shared" si="70"/>
        <v>-753;-195;9000;0</v>
      </c>
      <c r="G1710" s="1">
        <v>1</v>
      </c>
      <c r="H1710" s="21"/>
      <c r="I1710" s="11"/>
    </row>
    <row r="1711" spans="1:9">
      <c r="A1711" s="1" t="str">
        <f t="shared" si="71"/>
        <v>4321303</v>
      </c>
      <c r="B1711" s="1" t="str">
        <f>CONCATENATE(_xlfn.XLOOKUP(D1711-300,[1]怪物设计!$D$77:$D$136,[1]怪物设计!$U$77:$U$136),"-",E1711)</f>
        <v>鹦鹉2-303</v>
      </c>
      <c r="D1711" s="1">
        <v>4321</v>
      </c>
      <c r="E1711" s="1">
        <v>303</v>
      </c>
      <c r="F1711" s="17" t="str">
        <f t="shared" si="70"/>
        <v>-687;-214;10000;0</v>
      </c>
      <c r="G1711" s="1">
        <v>1</v>
      </c>
      <c r="H1711" s="21"/>
      <c r="I1711" s="11"/>
    </row>
    <row r="1712" spans="1:9">
      <c r="A1712" s="1" t="str">
        <f t="shared" si="71"/>
        <v>4321304</v>
      </c>
      <c r="B1712" s="1" t="str">
        <f>CONCATENATE(_xlfn.XLOOKUP(D1712-300,[1]怪物设计!$D$77:$D$136,[1]怪物设计!$U$77:$U$136),"-",E1712)</f>
        <v>鹦鹉2-304</v>
      </c>
      <c r="D1712" s="1">
        <v>4321</v>
      </c>
      <c r="E1712" s="1">
        <v>304</v>
      </c>
      <c r="F1712" s="17" t="str">
        <f t="shared" si="70"/>
        <v>-890;-243;10000;5</v>
      </c>
      <c r="G1712" s="1">
        <v>1</v>
      </c>
      <c r="H1712" s="21"/>
      <c r="I1712" s="11"/>
    </row>
    <row r="1713" spans="1:9">
      <c r="A1713" s="1" t="str">
        <f t="shared" si="71"/>
        <v>4321305</v>
      </c>
      <c r="B1713" s="1" t="str">
        <f>CONCATENATE(_xlfn.XLOOKUP(D1713-300,[1]怪物设计!$D$77:$D$136,[1]怪物设计!$U$77:$U$136),"-",E1713)</f>
        <v>鹦鹉2-305</v>
      </c>
      <c r="D1713" s="1">
        <v>4321</v>
      </c>
      <c r="E1713" s="1">
        <v>305</v>
      </c>
      <c r="F1713" s="17" t="str">
        <f t="shared" si="70"/>
        <v>-843;-385;9000;-25</v>
      </c>
      <c r="G1713" s="1">
        <v>1</v>
      </c>
      <c r="H1713" s="21"/>
      <c r="I1713" s="11"/>
    </row>
    <row r="1714" spans="1:9">
      <c r="A1714" s="1" t="str">
        <f t="shared" si="71"/>
        <v>4321401</v>
      </c>
      <c r="B1714" s="1" t="str">
        <f>CONCATENATE(_xlfn.XLOOKUP(D1714-300,[1]怪物设计!$D$77:$D$136,[1]怪物设计!$U$77:$U$136),"-",E1714)</f>
        <v>鹦鹉2-401</v>
      </c>
      <c r="D1714" s="1">
        <v>4321</v>
      </c>
      <c r="E1714" s="1">
        <v>401</v>
      </c>
      <c r="F1714" s="17" t="str">
        <f t="shared" si="70"/>
        <v>-714;-367;10000;0</v>
      </c>
      <c r="G1714" s="1">
        <v>1</v>
      </c>
      <c r="H1714" s="21"/>
      <c r="I1714" s="11"/>
    </row>
    <row r="1715" spans="1:9">
      <c r="A1715" s="1" t="str">
        <f t="shared" si="71"/>
        <v>4321402</v>
      </c>
      <c r="B1715" s="1" t="str">
        <f>CONCATENATE(_xlfn.XLOOKUP(D1715-300,[1]怪物设计!$D$77:$D$136,[1]怪物设计!$U$77:$U$136),"-",E1715)</f>
        <v>鹦鹉2-402</v>
      </c>
      <c r="D1715" s="1">
        <v>4321</v>
      </c>
      <c r="E1715" s="1">
        <v>402</v>
      </c>
      <c r="F1715" s="17" t="str">
        <f t="shared" si="70"/>
        <v>-720;-361;10000;0</v>
      </c>
      <c r="G1715" s="1">
        <v>1</v>
      </c>
      <c r="H1715" s="21"/>
      <c r="I1715" s="11"/>
    </row>
    <row r="1716" spans="1:9">
      <c r="A1716" s="1" t="str">
        <f t="shared" si="71"/>
        <v>4321403</v>
      </c>
      <c r="B1716" s="1" t="str">
        <f>CONCATENATE(_xlfn.XLOOKUP(D1716-300,[1]怪物设计!$D$77:$D$136,[1]怪物设计!$U$77:$U$136),"-",E1716)</f>
        <v>鹦鹉2-403</v>
      </c>
      <c r="D1716" s="1">
        <v>4321</v>
      </c>
      <c r="E1716" s="1">
        <v>403</v>
      </c>
      <c r="F1716" s="17" t="str">
        <f t="shared" si="70"/>
        <v>-730;-354;10000;0</v>
      </c>
      <c r="G1716" s="1">
        <v>1</v>
      </c>
      <c r="H1716" s="21"/>
      <c r="I1716" s="11"/>
    </row>
    <row r="1717" spans="1:9">
      <c r="A1717" s="1" t="str">
        <f t="shared" si="71"/>
        <v>4321404</v>
      </c>
      <c r="B1717" s="1" t="str">
        <f>CONCATENATE(_xlfn.XLOOKUP(D1717-300,[1]怪物设计!$D$77:$D$136,[1]怪物设计!$U$77:$U$136),"-",E1717)</f>
        <v>鹦鹉2-404</v>
      </c>
      <c r="D1717" s="1">
        <v>4321</v>
      </c>
      <c r="E1717" s="1">
        <v>404</v>
      </c>
      <c r="F1717" s="17" t="str">
        <f t="shared" ref="F1717:F1780" si="72">_xlfn.XLOOKUP(B1717,$B$30:$B$947,$F$30:$F$947,"",0)</f>
        <v>-940;-354;10000;0</v>
      </c>
      <c r="G1717" s="1">
        <v>1</v>
      </c>
      <c r="H1717" s="21"/>
      <c r="I1717" s="11"/>
    </row>
    <row r="1718" spans="1:9">
      <c r="A1718" s="1" t="str">
        <f t="shared" si="71"/>
        <v>4321405</v>
      </c>
      <c r="B1718" s="1" t="str">
        <f>CONCATENATE(_xlfn.XLOOKUP(D1718-300,[1]怪物设计!$D$77:$D$136,[1]怪物设计!$U$77:$U$136),"-",E1718)</f>
        <v>鹦鹉2-405</v>
      </c>
      <c r="D1718" s="1">
        <v>4321</v>
      </c>
      <c r="E1718" s="1">
        <v>405</v>
      </c>
      <c r="F1718" s="17" t="str">
        <f t="shared" si="72"/>
        <v>-747;-356;10000;0</v>
      </c>
      <c r="G1718" s="1">
        <v>1</v>
      </c>
      <c r="H1718" s="21"/>
      <c r="I1718" s="11"/>
    </row>
    <row r="1719" spans="1:9">
      <c r="A1719" s="1" t="str">
        <f t="shared" si="71"/>
        <v>4321406</v>
      </c>
      <c r="B1719" s="1" t="str">
        <f>CONCATENATE(_xlfn.XLOOKUP(D1719-300,[1]怪物设计!$D$77:$D$136,[1]怪物设计!$U$77:$U$136),"-",E1719)</f>
        <v>鹦鹉2-406</v>
      </c>
      <c r="D1719" s="1">
        <v>4321</v>
      </c>
      <c r="E1719" s="1">
        <v>406</v>
      </c>
      <c r="F1719" s="17" t="str">
        <f t="shared" si="72"/>
        <v>-804;-344;8000;30</v>
      </c>
      <c r="G1719" s="1">
        <v>1</v>
      </c>
      <c r="H1719" s="21"/>
      <c r="I1719" s="11"/>
    </row>
    <row r="1720" spans="1:9">
      <c r="A1720" s="1" t="str">
        <f t="shared" si="71"/>
        <v>4321407</v>
      </c>
      <c r="B1720" s="1" t="str">
        <f>CONCATENATE(_xlfn.XLOOKUP(D1720-300,[1]怪物设计!$D$77:$D$136,[1]怪物设计!$U$77:$U$136),"-",E1720)</f>
        <v>鹦鹉2-407</v>
      </c>
      <c r="D1720" s="1">
        <v>4321</v>
      </c>
      <c r="E1720" s="1">
        <v>407</v>
      </c>
      <c r="F1720" s="17" t="str">
        <f t="shared" si="72"/>
        <v>-708;-304;10000;-5</v>
      </c>
      <c r="G1720" s="1">
        <v>1</v>
      </c>
      <c r="H1720" s="21"/>
      <c r="I1720" s="11"/>
    </row>
    <row r="1721" spans="1:9">
      <c r="A1721" s="1" t="str">
        <f t="shared" si="71"/>
        <v>4321408</v>
      </c>
      <c r="B1721" s="1" t="str">
        <f>CONCATENATE(_xlfn.XLOOKUP(D1721-300,[1]怪物设计!$D$77:$D$136,[1]怪物设计!$U$77:$U$136),"-",E1721)</f>
        <v>鹦鹉2-408</v>
      </c>
      <c r="D1721" s="1">
        <v>4321</v>
      </c>
      <c r="E1721" s="1">
        <v>408</v>
      </c>
      <c r="F1721" s="17" t="str">
        <f t="shared" si="72"/>
        <v>-615;-427;11000;-15</v>
      </c>
      <c r="G1721" s="1">
        <v>1</v>
      </c>
      <c r="H1721" s="21"/>
      <c r="I1721" s="11"/>
    </row>
    <row r="1722" spans="1:9">
      <c r="A1722" s="1" t="str">
        <f t="shared" si="71"/>
        <v>4321409</v>
      </c>
      <c r="B1722" s="1" t="str">
        <f>CONCATENATE(_xlfn.XLOOKUP(D1722-300,[1]怪物设计!$D$77:$D$136,[1]怪物设计!$U$77:$U$136),"-",E1722)</f>
        <v>鹦鹉2-409</v>
      </c>
      <c r="D1722" s="1">
        <v>4321</v>
      </c>
      <c r="E1722" s="1">
        <v>409</v>
      </c>
      <c r="F1722" s="17" t="str">
        <f t="shared" si="72"/>
        <v>-819;-276;7500;-15</v>
      </c>
      <c r="G1722" s="1">
        <v>1</v>
      </c>
      <c r="H1722" s="21"/>
      <c r="I1722" s="11"/>
    </row>
    <row r="1723" spans="1:9">
      <c r="A1723" s="1" t="str">
        <f t="shared" si="71"/>
        <v>4321501</v>
      </c>
      <c r="B1723" s="1" t="str">
        <f>CONCATENATE(_xlfn.XLOOKUP(D1723-300,[1]怪物设计!$D$77:$D$136,[1]怪物设计!$U$77:$U$136),"-",E1723)</f>
        <v>鹦鹉2-501</v>
      </c>
      <c r="D1723" s="1">
        <v>4321</v>
      </c>
      <c r="E1723" s="1">
        <v>501</v>
      </c>
      <c r="F1723" s="17" t="str">
        <f t="shared" si="72"/>
        <v>-794;-159;11000;45</v>
      </c>
      <c r="G1723" s="1">
        <v>1</v>
      </c>
      <c r="H1723" s="21"/>
      <c r="I1723" s="11"/>
    </row>
    <row r="1724" spans="1:9">
      <c r="A1724" s="1" t="str">
        <f t="shared" si="71"/>
        <v>4321502</v>
      </c>
      <c r="B1724" s="1" t="str">
        <f>CONCATENATE(_xlfn.XLOOKUP(D1724-300,[1]怪物设计!$D$77:$D$136,[1]怪物设计!$U$77:$U$136),"-",E1724)</f>
        <v>鹦鹉2-502</v>
      </c>
      <c r="D1724" s="1">
        <v>4321</v>
      </c>
      <c r="E1724" s="1">
        <v>502</v>
      </c>
      <c r="F1724" s="17" t="str">
        <f t="shared" si="72"/>
        <v>-814;-276;8500;0</v>
      </c>
      <c r="G1724" s="1">
        <v>1</v>
      </c>
      <c r="H1724" s="21"/>
      <c r="I1724" s="11"/>
    </row>
    <row r="1725" spans="1:9">
      <c r="A1725" s="1" t="str">
        <f t="shared" si="71"/>
        <v>4321503</v>
      </c>
      <c r="B1725" s="1" t="str">
        <f>CONCATENATE(_xlfn.XLOOKUP(D1725-300,[1]怪物设计!$D$77:$D$136,[1]怪物设计!$U$77:$U$136),"-",E1725)</f>
        <v>鹦鹉2-503</v>
      </c>
      <c r="D1725" s="1">
        <v>4321</v>
      </c>
      <c r="E1725" s="1">
        <v>503</v>
      </c>
      <c r="F1725" s="17" t="str">
        <f t="shared" si="72"/>
        <v>-886;-327;10000;-15</v>
      </c>
      <c r="G1725" s="1">
        <v>1</v>
      </c>
      <c r="H1725" s="21"/>
      <c r="I1725" s="11"/>
    </row>
    <row r="1726" spans="1:9">
      <c r="A1726" s="1" t="str">
        <f t="shared" si="71"/>
        <v>4321504</v>
      </c>
      <c r="B1726" s="1" t="str">
        <f>CONCATENATE(_xlfn.XLOOKUP(D1726-300,[1]怪物设计!$D$77:$D$136,[1]怪物设计!$U$77:$U$136),"-",E1726)</f>
        <v>鹦鹉2-504</v>
      </c>
      <c r="D1726" s="1">
        <v>4321</v>
      </c>
      <c r="E1726" s="1">
        <v>504</v>
      </c>
      <c r="F1726" s="17" t="str">
        <f t="shared" si="72"/>
        <v>-778;-371;9000;-10</v>
      </c>
      <c r="G1726" s="1">
        <v>1</v>
      </c>
      <c r="H1726" s="21"/>
      <c r="I1726" s="11"/>
    </row>
    <row r="1727" spans="1:9">
      <c r="A1727" s="1" t="str">
        <f t="shared" si="71"/>
        <v>4321505</v>
      </c>
      <c r="B1727" s="1" t="str">
        <f>CONCATENATE(_xlfn.XLOOKUP(D1727-300,[1]怪物设计!$D$77:$D$136,[1]怪物设计!$U$77:$U$136),"-",E1727)</f>
        <v>鹦鹉2-505</v>
      </c>
      <c r="D1727" s="1">
        <v>4321</v>
      </c>
      <c r="E1727" s="1">
        <v>505</v>
      </c>
      <c r="F1727" s="17" t="str">
        <f t="shared" si="72"/>
        <v>-885;-375;10000;-5</v>
      </c>
      <c r="G1727" s="1">
        <v>1</v>
      </c>
      <c r="H1727" s="21"/>
      <c r="I1727" s="11"/>
    </row>
    <row r="1728" spans="1:9">
      <c r="A1728" s="1" t="str">
        <f t="shared" si="71"/>
        <v>4321506</v>
      </c>
      <c r="B1728" s="1" t="str">
        <f>CONCATENATE(_xlfn.XLOOKUP(D1728-300,[1]怪物设计!$D$77:$D$136,[1]怪物设计!$U$77:$U$136),"-",E1728)</f>
        <v>鹦鹉2-506</v>
      </c>
      <c r="D1728" s="1">
        <v>4321</v>
      </c>
      <c r="E1728" s="1">
        <v>506</v>
      </c>
      <c r="F1728" s="17" t="str">
        <f t="shared" si="72"/>
        <v>-619;-321;8000;0</v>
      </c>
      <c r="G1728" s="1">
        <v>1</v>
      </c>
      <c r="H1728" s="21"/>
      <c r="I1728" s="11"/>
    </row>
    <row r="1729" spans="1:9">
      <c r="A1729" s="1" t="str">
        <f t="shared" si="71"/>
        <v>4321507</v>
      </c>
      <c r="B1729" s="1" t="str">
        <f>CONCATENATE(_xlfn.XLOOKUP(D1729-300,[1]怪物设计!$D$77:$D$136,[1]怪物设计!$U$77:$U$136),"-",E1729)</f>
        <v>鹦鹉2-507</v>
      </c>
      <c r="D1729" s="1">
        <v>4321</v>
      </c>
      <c r="E1729" s="1">
        <v>507</v>
      </c>
      <c r="F1729" s="17" t="str">
        <f t="shared" si="72"/>
        <v>-719;-340;10000;5</v>
      </c>
      <c r="G1729" s="1">
        <v>1</v>
      </c>
      <c r="H1729" s="21"/>
      <c r="I1729" s="11"/>
    </row>
    <row r="1730" spans="1:9">
      <c r="A1730" s="1" t="str">
        <f t="shared" si="71"/>
        <v>4333101</v>
      </c>
      <c r="B1730" s="1" t="str">
        <f>CONCATENATE(_xlfn.XLOOKUP(D1730-300,[1]怪物设计!$D$77:$D$136,[1]怪物设计!$U$77:$U$136),"-",E1730)</f>
        <v>鹦鹉3-101</v>
      </c>
      <c r="D1730" s="1">
        <v>4333</v>
      </c>
      <c r="E1730" s="1">
        <v>101</v>
      </c>
      <c r="F1730" s="17" t="str">
        <f t="shared" si="72"/>
        <v>-807;-233;11000;0</v>
      </c>
      <c r="G1730" s="1">
        <v>1</v>
      </c>
      <c r="H1730" s="21"/>
      <c r="I1730" s="11"/>
    </row>
    <row r="1731" spans="1:9">
      <c r="A1731" s="1" t="str">
        <f t="shared" si="71"/>
        <v>4333102</v>
      </c>
      <c r="B1731" s="1" t="str">
        <f>CONCATENATE(_xlfn.XLOOKUP(D1731-300,[1]怪物设计!$D$77:$D$136,[1]怪物设计!$U$77:$U$136),"-",E1731)</f>
        <v>鹦鹉3-102</v>
      </c>
      <c r="D1731" s="1">
        <v>4333</v>
      </c>
      <c r="E1731" s="1">
        <v>102</v>
      </c>
      <c r="F1731" s="17" t="str">
        <f t="shared" si="72"/>
        <v>-670;-248;11000;-10</v>
      </c>
      <c r="G1731" s="1">
        <v>1</v>
      </c>
      <c r="H1731" s="21"/>
      <c r="I1731" s="11"/>
    </row>
    <row r="1732" spans="1:9">
      <c r="A1732" s="1" t="str">
        <f t="shared" si="71"/>
        <v>4333103</v>
      </c>
      <c r="B1732" s="1" t="str">
        <f>CONCATENATE(_xlfn.XLOOKUP(D1732-300,[1]怪物设计!$D$77:$D$136,[1]怪物设计!$U$77:$U$136),"-",E1732)</f>
        <v>鹦鹉3-103</v>
      </c>
      <c r="D1732" s="1">
        <v>4333</v>
      </c>
      <c r="E1732" s="1">
        <v>103</v>
      </c>
      <c r="F1732" s="17" t="str">
        <f t="shared" si="72"/>
        <v>-867;-335;10000;-10</v>
      </c>
      <c r="G1732" s="1">
        <v>1</v>
      </c>
      <c r="H1732" s="21"/>
      <c r="I1732" s="11"/>
    </row>
    <row r="1733" spans="1:9">
      <c r="A1733" s="1" t="str">
        <f t="shared" si="71"/>
        <v>4333104</v>
      </c>
      <c r="B1733" s="1" t="str">
        <f>CONCATENATE(_xlfn.XLOOKUP(D1733-300,[1]怪物设计!$D$77:$D$136,[1]怪物设计!$U$77:$U$136),"-",E1733)</f>
        <v>鹦鹉3-104</v>
      </c>
      <c r="D1733" s="1">
        <v>4333</v>
      </c>
      <c r="E1733" s="1">
        <v>104</v>
      </c>
      <c r="F1733" s="17" t="str">
        <f t="shared" si="72"/>
        <v>-811;-236;11000;0</v>
      </c>
      <c r="G1733" s="1">
        <v>1</v>
      </c>
      <c r="H1733" s="21"/>
      <c r="I1733" s="11"/>
    </row>
    <row r="1734" spans="1:9">
      <c r="A1734" s="1" t="str">
        <f t="shared" si="71"/>
        <v>4333105</v>
      </c>
      <c r="B1734" s="1" t="str">
        <f>CONCATENATE(_xlfn.XLOOKUP(D1734-300,[1]怪物设计!$D$77:$D$136,[1]怪物设计!$U$77:$U$136),"-",E1734)</f>
        <v>鹦鹉3-105</v>
      </c>
      <c r="D1734" s="1">
        <v>4333</v>
      </c>
      <c r="E1734" s="1">
        <v>105</v>
      </c>
      <c r="F1734" s="17" t="str">
        <f t="shared" si="72"/>
        <v>-712;-265;10000;0</v>
      </c>
      <c r="G1734" s="1">
        <v>1</v>
      </c>
      <c r="H1734" s="21"/>
      <c r="I1734" s="11"/>
    </row>
    <row r="1735" spans="1:9">
      <c r="A1735" s="1" t="str">
        <f t="shared" si="71"/>
        <v>4333106</v>
      </c>
      <c r="B1735" s="1" t="str">
        <f>CONCATENATE(_xlfn.XLOOKUP(D1735-300,[1]怪物设计!$D$77:$D$136,[1]怪物设计!$U$77:$U$136),"-",E1735)</f>
        <v>鹦鹉3-106</v>
      </c>
      <c r="D1735" s="1">
        <v>4333</v>
      </c>
      <c r="E1735" s="1">
        <v>106</v>
      </c>
      <c r="F1735" s="17" t="str">
        <f t="shared" si="72"/>
        <v>-845;-282;8000;0</v>
      </c>
      <c r="G1735" s="1">
        <v>1</v>
      </c>
      <c r="H1735" s="21"/>
      <c r="I1735" s="11"/>
    </row>
    <row r="1736" spans="1:9">
      <c r="A1736" s="1" t="str">
        <f t="shared" si="71"/>
        <v>4333201</v>
      </c>
      <c r="B1736" s="1" t="str">
        <f>CONCATENATE(_xlfn.XLOOKUP(D1736-300,[1]怪物设计!$D$77:$D$136,[1]怪物设计!$U$77:$U$136),"-",E1736)</f>
        <v>鹦鹉3-201</v>
      </c>
      <c r="D1736" s="1">
        <v>4333</v>
      </c>
      <c r="E1736" s="1">
        <v>201</v>
      </c>
      <c r="F1736" s="17" t="str">
        <f t="shared" si="72"/>
        <v>-643;-189;10000;-25</v>
      </c>
      <c r="G1736" s="1">
        <v>1</v>
      </c>
      <c r="H1736" s="21"/>
      <c r="I1736" s="11"/>
    </row>
    <row r="1737" spans="1:9">
      <c r="A1737" s="1" t="str">
        <f t="shared" si="71"/>
        <v>4333202</v>
      </c>
      <c r="B1737" s="1" t="str">
        <f>CONCATENATE(_xlfn.XLOOKUP(D1737-300,[1]怪物设计!$D$77:$D$136,[1]怪物设计!$U$77:$U$136),"-",E1737)</f>
        <v>鹦鹉3-202</v>
      </c>
      <c r="D1737" s="1">
        <v>4333</v>
      </c>
      <c r="E1737" s="1">
        <v>202</v>
      </c>
      <c r="F1737" s="17" t="str">
        <f t="shared" si="72"/>
        <v>-612;-254;10000;0</v>
      </c>
      <c r="G1737" s="1">
        <v>1</v>
      </c>
      <c r="H1737" s="21"/>
      <c r="I1737" s="11"/>
    </row>
    <row r="1738" spans="1:9">
      <c r="A1738" s="1" t="str">
        <f t="shared" si="71"/>
        <v>4333203</v>
      </c>
      <c r="B1738" s="1" t="str">
        <f>CONCATENATE(_xlfn.XLOOKUP(D1738-300,[1]怪物设计!$D$77:$D$136,[1]怪物设计!$U$77:$U$136),"-",E1738)</f>
        <v>鹦鹉3-203</v>
      </c>
      <c r="D1738" s="1">
        <v>4333</v>
      </c>
      <c r="E1738" s="1">
        <v>203</v>
      </c>
      <c r="F1738" s="17" t="str">
        <f t="shared" si="72"/>
        <v>-655;-284;10000;-10</v>
      </c>
      <c r="G1738" s="1">
        <v>1</v>
      </c>
      <c r="H1738" s="21"/>
      <c r="I1738" s="11"/>
    </row>
    <row r="1739" spans="1:9">
      <c r="A1739" s="1" t="str">
        <f t="shared" si="71"/>
        <v>4333204</v>
      </c>
      <c r="B1739" s="1" t="str">
        <f>CONCATENATE(_xlfn.XLOOKUP(D1739-300,[1]怪物设计!$D$77:$D$136,[1]怪物设计!$U$77:$U$136),"-",E1739)</f>
        <v>鹦鹉3-204</v>
      </c>
      <c r="D1739" s="1">
        <v>4333</v>
      </c>
      <c r="E1739" s="1">
        <v>204</v>
      </c>
      <c r="F1739" s="17" t="str">
        <f t="shared" si="72"/>
        <v>-642;-383;5000;0</v>
      </c>
      <c r="G1739" s="1">
        <v>1</v>
      </c>
      <c r="H1739" s="21"/>
      <c r="I1739" s="11"/>
    </row>
    <row r="1740" spans="1:9">
      <c r="A1740" s="1" t="str">
        <f t="shared" si="71"/>
        <v>4333205</v>
      </c>
      <c r="B1740" s="1" t="str">
        <f>CONCATENATE(_xlfn.XLOOKUP(D1740-300,[1]怪物设计!$D$77:$D$136,[1]怪物设计!$U$77:$U$136),"-",E1740)</f>
        <v>鹦鹉3-205</v>
      </c>
      <c r="D1740" s="1">
        <v>4333</v>
      </c>
      <c r="E1740" s="1">
        <v>205</v>
      </c>
      <c r="F1740" s="17" t="str">
        <f t="shared" si="72"/>
        <v>-646;-128;10000;-10</v>
      </c>
      <c r="G1740" s="1">
        <v>1</v>
      </c>
      <c r="H1740" s="21"/>
      <c r="I1740" s="11"/>
    </row>
    <row r="1741" spans="1:9">
      <c r="A1741" s="1" t="str">
        <f t="shared" si="71"/>
        <v>4333206</v>
      </c>
      <c r="B1741" s="1" t="str">
        <f>CONCATENATE(_xlfn.XLOOKUP(D1741-300,[1]怪物设计!$D$77:$D$136,[1]怪物设计!$U$77:$U$136),"-",E1741)</f>
        <v>鹦鹉3-206</v>
      </c>
      <c r="D1741" s="1">
        <v>4333</v>
      </c>
      <c r="E1741" s="1">
        <v>206</v>
      </c>
      <c r="F1741" s="17" t="str">
        <f t="shared" si="72"/>
        <v>-743;-314;7000;150</v>
      </c>
      <c r="G1741" s="1">
        <v>1</v>
      </c>
      <c r="H1741" s="21"/>
      <c r="I1741" s="11"/>
    </row>
    <row r="1742" spans="1:9">
      <c r="A1742" s="1" t="str">
        <f t="shared" si="71"/>
        <v>4333207</v>
      </c>
      <c r="B1742" s="1" t="str">
        <f>CONCATENATE(_xlfn.XLOOKUP(D1742-300,[1]怪物设计!$D$77:$D$136,[1]怪物设计!$U$77:$U$136),"-",E1742)</f>
        <v>鹦鹉3-207</v>
      </c>
      <c r="D1742" s="1">
        <v>4333</v>
      </c>
      <c r="E1742" s="1">
        <v>207</v>
      </c>
      <c r="F1742" s="17" t="str">
        <f t="shared" si="72"/>
        <v>-834;-281;10000;15</v>
      </c>
      <c r="G1742" s="1">
        <v>1</v>
      </c>
      <c r="H1742" s="21"/>
      <c r="I1742" s="11"/>
    </row>
    <row r="1743" spans="1:9">
      <c r="A1743" s="1" t="str">
        <f t="shared" si="71"/>
        <v>4333301</v>
      </c>
      <c r="B1743" s="1" t="str">
        <f>CONCATENATE(_xlfn.XLOOKUP(D1743-300,[1]怪物设计!$D$77:$D$136,[1]怪物设计!$U$77:$U$136),"-",E1743)</f>
        <v>鹦鹉3-301</v>
      </c>
      <c r="D1743" s="1">
        <v>4333</v>
      </c>
      <c r="E1743" s="1">
        <v>301</v>
      </c>
      <c r="F1743" s="17" t="str">
        <f t="shared" si="72"/>
        <v>-716;-111;10000;0</v>
      </c>
      <c r="G1743" s="1">
        <v>1</v>
      </c>
      <c r="H1743" s="21"/>
      <c r="I1743" s="11"/>
    </row>
    <row r="1744" spans="1:9">
      <c r="A1744" s="1" t="str">
        <f t="shared" si="71"/>
        <v>4333302</v>
      </c>
      <c r="B1744" s="1" t="str">
        <f>CONCATENATE(_xlfn.XLOOKUP(D1744-300,[1]怪物设计!$D$77:$D$136,[1]怪物设计!$U$77:$U$136),"-",E1744)</f>
        <v>鹦鹉3-302</v>
      </c>
      <c r="D1744" s="1">
        <v>4333</v>
      </c>
      <c r="E1744" s="1">
        <v>302</v>
      </c>
      <c r="F1744" s="17" t="str">
        <f t="shared" si="72"/>
        <v>-753;-195;9000;0</v>
      </c>
      <c r="G1744" s="1">
        <v>1</v>
      </c>
      <c r="H1744" s="21"/>
      <c r="I1744" s="11"/>
    </row>
    <row r="1745" spans="1:9">
      <c r="A1745" s="1" t="str">
        <f t="shared" si="71"/>
        <v>4333303</v>
      </c>
      <c r="B1745" s="1" t="str">
        <f>CONCATENATE(_xlfn.XLOOKUP(D1745-300,[1]怪物设计!$D$77:$D$136,[1]怪物设计!$U$77:$U$136),"-",E1745)</f>
        <v>鹦鹉3-303</v>
      </c>
      <c r="D1745" s="1">
        <v>4333</v>
      </c>
      <c r="E1745" s="1">
        <v>303</v>
      </c>
      <c r="F1745" s="17" t="str">
        <f t="shared" si="72"/>
        <v>-687;-214;10000;0</v>
      </c>
      <c r="G1745" s="1">
        <v>1</v>
      </c>
      <c r="H1745" s="21"/>
      <c r="I1745" s="11"/>
    </row>
    <row r="1746" spans="1:9">
      <c r="A1746" s="1" t="str">
        <f t="shared" si="71"/>
        <v>4333304</v>
      </c>
      <c r="B1746" s="1" t="str">
        <f>CONCATENATE(_xlfn.XLOOKUP(D1746-300,[1]怪物设计!$D$77:$D$136,[1]怪物设计!$U$77:$U$136),"-",E1746)</f>
        <v>鹦鹉3-304</v>
      </c>
      <c r="D1746" s="1">
        <v>4333</v>
      </c>
      <c r="E1746" s="1">
        <v>304</v>
      </c>
      <c r="F1746" s="17" t="str">
        <f t="shared" si="72"/>
        <v>-890;-243;10000;5</v>
      </c>
      <c r="G1746" s="1">
        <v>1</v>
      </c>
      <c r="H1746" s="21"/>
      <c r="I1746" s="11"/>
    </row>
    <row r="1747" spans="1:9">
      <c r="A1747" s="1" t="str">
        <f t="shared" si="71"/>
        <v>4333305</v>
      </c>
      <c r="B1747" s="1" t="str">
        <f>CONCATENATE(_xlfn.XLOOKUP(D1747-300,[1]怪物设计!$D$77:$D$136,[1]怪物设计!$U$77:$U$136),"-",E1747)</f>
        <v>鹦鹉3-305</v>
      </c>
      <c r="D1747" s="1">
        <v>4333</v>
      </c>
      <c r="E1747" s="1">
        <v>305</v>
      </c>
      <c r="F1747" s="17" t="str">
        <f t="shared" si="72"/>
        <v>-843;-385;9000;-25</v>
      </c>
      <c r="G1747" s="1">
        <v>1</v>
      </c>
      <c r="H1747" s="21"/>
      <c r="I1747" s="11"/>
    </row>
    <row r="1748" spans="1:9">
      <c r="A1748" s="1" t="str">
        <f t="shared" si="71"/>
        <v>4333401</v>
      </c>
      <c r="B1748" s="1" t="str">
        <f>CONCATENATE(_xlfn.XLOOKUP(D1748-300,[1]怪物设计!$D$77:$D$136,[1]怪物设计!$U$77:$U$136),"-",E1748)</f>
        <v>鹦鹉3-401</v>
      </c>
      <c r="D1748" s="1">
        <v>4333</v>
      </c>
      <c r="E1748" s="1">
        <v>401</v>
      </c>
      <c r="F1748" s="17" t="str">
        <f t="shared" si="72"/>
        <v>-714;-367;10000;0</v>
      </c>
      <c r="G1748" s="1">
        <v>1</v>
      </c>
      <c r="H1748" s="21"/>
      <c r="I1748" s="11"/>
    </row>
    <row r="1749" spans="1:9">
      <c r="A1749" s="1" t="str">
        <f t="shared" si="71"/>
        <v>4333402</v>
      </c>
      <c r="B1749" s="1" t="str">
        <f>CONCATENATE(_xlfn.XLOOKUP(D1749-300,[1]怪物设计!$D$77:$D$136,[1]怪物设计!$U$77:$U$136),"-",E1749)</f>
        <v>鹦鹉3-402</v>
      </c>
      <c r="D1749" s="1">
        <v>4333</v>
      </c>
      <c r="E1749" s="1">
        <v>402</v>
      </c>
      <c r="F1749" s="17" t="str">
        <f t="shared" si="72"/>
        <v>-720;-361;10000;0</v>
      </c>
      <c r="G1749" s="1">
        <v>1</v>
      </c>
      <c r="H1749" s="21"/>
      <c r="I1749" s="11"/>
    </row>
    <row r="1750" spans="1:9">
      <c r="A1750" s="1" t="str">
        <f t="shared" si="71"/>
        <v>4333403</v>
      </c>
      <c r="B1750" s="1" t="str">
        <f>CONCATENATE(_xlfn.XLOOKUP(D1750-300,[1]怪物设计!$D$77:$D$136,[1]怪物设计!$U$77:$U$136),"-",E1750)</f>
        <v>鹦鹉3-403</v>
      </c>
      <c r="D1750" s="1">
        <v>4333</v>
      </c>
      <c r="E1750" s="1">
        <v>403</v>
      </c>
      <c r="F1750" s="17" t="str">
        <f t="shared" si="72"/>
        <v>-730;-354;10000;0</v>
      </c>
      <c r="G1750" s="1">
        <v>1</v>
      </c>
      <c r="H1750" s="21"/>
      <c r="I1750" s="11"/>
    </row>
    <row r="1751" spans="1:9">
      <c r="A1751" s="1" t="str">
        <f t="shared" si="71"/>
        <v>4333404</v>
      </c>
      <c r="B1751" s="1" t="str">
        <f>CONCATENATE(_xlfn.XLOOKUP(D1751-300,[1]怪物设计!$D$77:$D$136,[1]怪物设计!$U$77:$U$136),"-",E1751)</f>
        <v>鹦鹉3-404</v>
      </c>
      <c r="D1751" s="1">
        <v>4333</v>
      </c>
      <c r="E1751" s="1">
        <v>404</v>
      </c>
      <c r="F1751" s="17" t="str">
        <f t="shared" si="72"/>
        <v>-940;-354;10000;0</v>
      </c>
      <c r="G1751" s="1">
        <v>1</v>
      </c>
      <c r="H1751" s="21"/>
      <c r="I1751" s="11"/>
    </row>
    <row r="1752" spans="1:9">
      <c r="A1752" s="1" t="str">
        <f t="shared" si="71"/>
        <v>4333405</v>
      </c>
      <c r="B1752" s="1" t="str">
        <f>CONCATENATE(_xlfn.XLOOKUP(D1752-300,[1]怪物设计!$D$77:$D$136,[1]怪物设计!$U$77:$U$136),"-",E1752)</f>
        <v>鹦鹉3-405</v>
      </c>
      <c r="D1752" s="1">
        <v>4333</v>
      </c>
      <c r="E1752" s="1">
        <v>405</v>
      </c>
      <c r="F1752" s="17" t="str">
        <f t="shared" si="72"/>
        <v>-747;-356;10000;0</v>
      </c>
      <c r="G1752" s="1">
        <v>1</v>
      </c>
      <c r="H1752" s="21"/>
      <c r="I1752" s="11"/>
    </row>
    <row r="1753" spans="1:9">
      <c r="A1753" s="1" t="str">
        <f t="shared" si="71"/>
        <v>4333406</v>
      </c>
      <c r="B1753" s="1" t="str">
        <f>CONCATENATE(_xlfn.XLOOKUP(D1753-300,[1]怪物设计!$D$77:$D$136,[1]怪物设计!$U$77:$U$136),"-",E1753)</f>
        <v>鹦鹉3-406</v>
      </c>
      <c r="D1753" s="1">
        <v>4333</v>
      </c>
      <c r="E1753" s="1">
        <v>406</v>
      </c>
      <c r="F1753" s="17" t="str">
        <f t="shared" si="72"/>
        <v>-804;-344;8000;30</v>
      </c>
      <c r="G1753" s="1">
        <v>1</v>
      </c>
      <c r="H1753" s="21"/>
      <c r="I1753" s="11"/>
    </row>
    <row r="1754" spans="1:9">
      <c r="A1754" s="1" t="str">
        <f t="shared" si="71"/>
        <v>4333407</v>
      </c>
      <c r="B1754" s="1" t="str">
        <f>CONCATENATE(_xlfn.XLOOKUP(D1754-300,[1]怪物设计!$D$77:$D$136,[1]怪物设计!$U$77:$U$136),"-",E1754)</f>
        <v>鹦鹉3-407</v>
      </c>
      <c r="D1754" s="1">
        <v>4333</v>
      </c>
      <c r="E1754" s="1">
        <v>407</v>
      </c>
      <c r="F1754" s="17" t="str">
        <f t="shared" si="72"/>
        <v>-708;-304;10000;-5</v>
      </c>
      <c r="G1754" s="1">
        <v>1</v>
      </c>
      <c r="H1754" s="21"/>
      <c r="I1754" s="11"/>
    </row>
    <row r="1755" spans="1:9">
      <c r="A1755" s="1" t="str">
        <f t="shared" si="71"/>
        <v>4333408</v>
      </c>
      <c r="B1755" s="1" t="str">
        <f>CONCATENATE(_xlfn.XLOOKUP(D1755-300,[1]怪物设计!$D$77:$D$136,[1]怪物设计!$U$77:$U$136),"-",E1755)</f>
        <v>鹦鹉3-408</v>
      </c>
      <c r="D1755" s="1">
        <v>4333</v>
      </c>
      <c r="E1755" s="1">
        <v>408</v>
      </c>
      <c r="F1755" s="17" t="str">
        <f t="shared" si="72"/>
        <v>-615;-427;11000;-15</v>
      </c>
      <c r="G1755" s="1">
        <v>1</v>
      </c>
      <c r="H1755" s="21"/>
      <c r="I1755" s="11"/>
    </row>
    <row r="1756" spans="1:9">
      <c r="A1756" s="1" t="str">
        <f t="shared" si="71"/>
        <v>4333409</v>
      </c>
      <c r="B1756" s="1" t="str">
        <f>CONCATENATE(_xlfn.XLOOKUP(D1756-300,[1]怪物设计!$D$77:$D$136,[1]怪物设计!$U$77:$U$136),"-",E1756)</f>
        <v>鹦鹉3-409</v>
      </c>
      <c r="D1756" s="1">
        <v>4333</v>
      </c>
      <c r="E1756" s="1">
        <v>409</v>
      </c>
      <c r="F1756" s="17" t="str">
        <f t="shared" si="72"/>
        <v>-819;-276;7500;-15</v>
      </c>
      <c r="G1756" s="1">
        <v>1</v>
      </c>
      <c r="H1756" s="21"/>
      <c r="I1756" s="11"/>
    </row>
    <row r="1757" spans="1:9">
      <c r="A1757" s="1" t="str">
        <f t="shared" si="71"/>
        <v>4333501</v>
      </c>
      <c r="B1757" s="1" t="str">
        <f>CONCATENATE(_xlfn.XLOOKUP(D1757-300,[1]怪物设计!$D$77:$D$136,[1]怪物设计!$U$77:$U$136),"-",E1757)</f>
        <v>鹦鹉3-501</v>
      </c>
      <c r="D1757" s="1">
        <v>4333</v>
      </c>
      <c r="E1757" s="1">
        <v>501</v>
      </c>
      <c r="F1757" s="17" t="str">
        <f t="shared" si="72"/>
        <v>-794;-159;11000;45</v>
      </c>
      <c r="G1757" s="1">
        <v>1</v>
      </c>
      <c r="H1757" s="21"/>
      <c r="I1757" s="11"/>
    </row>
    <row r="1758" spans="1:9">
      <c r="A1758" s="1" t="str">
        <f t="shared" si="71"/>
        <v>4333502</v>
      </c>
      <c r="B1758" s="1" t="str">
        <f>CONCATENATE(_xlfn.XLOOKUP(D1758-300,[1]怪物设计!$D$77:$D$136,[1]怪物设计!$U$77:$U$136),"-",E1758)</f>
        <v>鹦鹉3-502</v>
      </c>
      <c r="D1758" s="1">
        <v>4333</v>
      </c>
      <c r="E1758" s="1">
        <v>502</v>
      </c>
      <c r="F1758" s="17" t="str">
        <f t="shared" si="72"/>
        <v>-814;-276;8500;0</v>
      </c>
      <c r="G1758" s="1">
        <v>1</v>
      </c>
      <c r="H1758" s="21"/>
      <c r="I1758" s="11"/>
    </row>
    <row r="1759" spans="1:9">
      <c r="A1759" s="1" t="str">
        <f t="shared" si="71"/>
        <v>4333503</v>
      </c>
      <c r="B1759" s="1" t="str">
        <f>CONCATENATE(_xlfn.XLOOKUP(D1759-300,[1]怪物设计!$D$77:$D$136,[1]怪物设计!$U$77:$U$136),"-",E1759)</f>
        <v>鹦鹉3-503</v>
      </c>
      <c r="D1759" s="1">
        <v>4333</v>
      </c>
      <c r="E1759" s="1">
        <v>503</v>
      </c>
      <c r="F1759" s="17" t="str">
        <f t="shared" si="72"/>
        <v>-886;-327;10000;-15</v>
      </c>
      <c r="G1759" s="1">
        <v>1</v>
      </c>
      <c r="H1759" s="21"/>
      <c r="I1759" s="11"/>
    </row>
    <row r="1760" spans="1:9">
      <c r="A1760" s="1" t="str">
        <f t="shared" si="71"/>
        <v>4333504</v>
      </c>
      <c r="B1760" s="1" t="str">
        <f>CONCATENATE(_xlfn.XLOOKUP(D1760-300,[1]怪物设计!$D$77:$D$136,[1]怪物设计!$U$77:$U$136),"-",E1760)</f>
        <v>鹦鹉3-504</v>
      </c>
      <c r="D1760" s="1">
        <v>4333</v>
      </c>
      <c r="E1760" s="1">
        <v>504</v>
      </c>
      <c r="F1760" s="17" t="str">
        <f t="shared" si="72"/>
        <v>-778;-371;9000;-10</v>
      </c>
      <c r="G1760" s="1">
        <v>1</v>
      </c>
      <c r="H1760" s="21"/>
      <c r="I1760" s="11"/>
    </row>
    <row r="1761" spans="1:9">
      <c r="A1761" s="1" t="str">
        <f t="shared" si="71"/>
        <v>4333505</v>
      </c>
      <c r="B1761" s="1" t="str">
        <f>CONCATENATE(_xlfn.XLOOKUP(D1761-300,[1]怪物设计!$D$77:$D$136,[1]怪物设计!$U$77:$U$136),"-",E1761)</f>
        <v>鹦鹉3-505</v>
      </c>
      <c r="D1761" s="1">
        <v>4333</v>
      </c>
      <c r="E1761" s="1">
        <v>505</v>
      </c>
      <c r="F1761" s="17" t="str">
        <f t="shared" si="72"/>
        <v>-885;-375;10000;-5</v>
      </c>
      <c r="G1761" s="1">
        <v>1</v>
      </c>
      <c r="H1761" s="21"/>
      <c r="I1761" s="11"/>
    </row>
    <row r="1762" spans="1:9">
      <c r="A1762" s="1" t="str">
        <f t="shared" si="71"/>
        <v>4333506</v>
      </c>
      <c r="B1762" s="1" t="str">
        <f>CONCATENATE(_xlfn.XLOOKUP(D1762-300,[1]怪物设计!$D$77:$D$136,[1]怪物设计!$U$77:$U$136),"-",E1762)</f>
        <v>鹦鹉3-506</v>
      </c>
      <c r="D1762" s="1">
        <v>4333</v>
      </c>
      <c r="E1762" s="1">
        <v>506</v>
      </c>
      <c r="F1762" s="17" t="str">
        <f t="shared" si="72"/>
        <v>-619;-321;8000;0</v>
      </c>
      <c r="G1762" s="1">
        <v>1</v>
      </c>
      <c r="H1762" s="21"/>
      <c r="I1762" s="11"/>
    </row>
    <row r="1763" spans="1:9">
      <c r="A1763" s="1" t="str">
        <f t="shared" ref="A1763:A1826" si="73">CONCATENATE(D1763,E1763)</f>
        <v>4333507</v>
      </c>
      <c r="B1763" s="1" t="str">
        <f>CONCATENATE(_xlfn.XLOOKUP(D1763-300,[1]怪物设计!$D$77:$D$136,[1]怪物设计!$U$77:$U$136),"-",E1763)</f>
        <v>鹦鹉3-507</v>
      </c>
      <c r="D1763" s="1">
        <v>4333</v>
      </c>
      <c r="E1763" s="1">
        <v>507</v>
      </c>
      <c r="F1763" s="17" t="str">
        <f t="shared" si="72"/>
        <v>-719;-340;10000;5</v>
      </c>
      <c r="G1763" s="1">
        <v>1</v>
      </c>
      <c r="H1763" s="21"/>
      <c r="I1763" s="11"/>
    </row>
    <row r="1764" spans="1:9">
      <c r="A1764" s="1" t="str">
        <f t="shared" si="73"/>
        <v>4322101</v>
      </c>
      <c r="B1764" s="1" t="str">
        <f>CONCATENATE(_xlfn.XLOOKUP(D1764-300,[1]怪物设计!$D$77:$D$136,[1]怪物设计!$U$77:$U$136),"-",E1764)</f>
        <v>蜥蜴1-101</v>
      </c>
      <c r="D1764" s="1">
        <v>4322</v>
      </c>
      <c r="E1764" s="1">
        <v>101</v>
      </c>
      <c r="F1764" s="17" t="str">
        <f t="shared" si="72"/>
        <v>-838;-145;11000;0</v>
      </c>
      <c r="G1764" s="1">
        <v>1</v>
      </c>
      <c r="H1764" s="21"/>
      <c r="I1764" s="11"/>
    </row>
    <row r="1765" spans="1:9">
      <c r="A1765" s="1" t="str">
        <f t="shared" si="73"/>
        <v>4322102</v>
      </c>
      <c r="B1765" s="1" t="str">
        <f>CONCATENATE(_xlfn.XLOOKUP(D1765-300,[1]怪物设计!$D$77:$D$136,[1]怪物设计!$U$77:$U$136),"-",E1765)</f>
        <v>蜥蜴1-102</v>
      </c>
      <c r="D1765" s="1">
        <v>4322</v>
      </c>
      <c r="E1765" s="1">
        <v>102</v>
      </c>
      <c r="F1765" s="17" t="str">
        <f t="shared" si="72"/>
        <v>-701;-160;11000;-10</v>
      </c>
      <c r="G1765" s="1">
        <v>1</v>
      </c>
      <c r="H1765" s="21"/>
      <c r="I1765" s="11"/>
    </row>
    <row r="1766" spans="1:9">
      <c r="A1766" s="1" t="str">
        <f t="shared" si="73"/>
        <v>4322103</v>
      </c>
      <c r="B1766" s="1" t="str">
        <f>CONCATENATE(_xlfn.XLOOKUP(D1766-300,[1]怪物设计!$D$77:$D$136,[1]怪物设计!$U$77:$U$136),"-",E1766)</f>
        <v>蜥蜴1-103</v>
      </c>
      <c r="D1766" s="1">
        <v>4322</v>
      </c>
      <c r="E1766" s="1">
        <v>103</v>
      </c>
      <c r="F1766" s="17" t="str">
        <f t="shared" si="72"/>
        <v>-898;-247;10000;-10</v>
      </c>
      <c r="G1766" s="1">
        <v>1</v>
      </c>
      <c r="H1766" s="21"/>
      <c r="I1766" s="11"/>
    </row>
    <row r="1767" spans="1:9">
      <c r="A1767" s="1" t="str">
        <f t="shared" si="73"/>
        <v>4322104</v>
      </c>
      <c r="B1767" s="1" t="str">
        <f>CONCATENATE(_xlfn.XLOOKUP(D1767-300,[1]怪物设计!$D$77:$D$136,[1]怪物设计!$U$77:$U$136),"-",E1767)</f>
        <v>蜥蜴1-104</v>
      </c>
      <c r="D1767" s="1">
        <v>4322</v>
      </c>
      <c r="E1767" s="1">
        <v>104</v>
      </c>
      <c r="F1767" s="17" t="str">
        <f t="shared" si="72"/>
        <v>-842;-148;11000;0</v>
      </c>
      <c r="G1767" s="1">
        <v>1</v>
      </c>
      <c r="H1767" s="21"/>
      <c r="I1767" s="11"/>
    </row>
    <row r="1768" spans="1:9">
      <c r="A1768" s="1" t="str">
        <f t="shared" si="73"/>
        <v>4322105</v>
      </c>
      <c r="B1768" s="1" t="str">
        <f>CONCATENATE(_xlfn.XLOOKUP(D1768-300,[1]怪物设计!$D$77:$D$136,[1]怪物设计!$U$77:$U$136),"-",E1768)</f>
        <v>蜥蜴1-105</v>
      </c>
      <c r="D1768" s="1">
        <v>4322</v>
      </c>
      <c r="E1768" s="1">
        <v>105</v>
      </c>
      <c r="F1768" s="17" t="str">
        <f t="shared" si="72"/>
        <v>-743;-177;10000;0</v>
      </c>
      <c r="G1768" s="1">
        <v>1</v>
      </c>
      <c r="H1768" s="21"/>
      <c r="I1768" s="11"/>
    </row>
    <row r="1769" spans="1:9">
      <c r="A1769" s="1" t="str">
        <f t="shared" si="73"/>
        <v>4322106</v>
      </c>
      <c r="B1769" s="1" t="str">
        <f>CONCATENATE(_xlfn.XLOOKUP(D1769-300,[1]怪物设计!$D$77:$D$136,[1]怪物设计!$U$77:$U$136),"-",E1769)</f>
        <v>蜥蜴1-106</v>
      </c>
      <c r="D1769" s="1">
        <v>4322</v>
      </c>
      <c r="E1769" s="1">
        <v>106</v>
      </c>
      <c r="F1769" s="17" t="str">
        <f t="shared" si="72"/>
        <v>-876;-194;8000;0</v>
      </c>
      <c r="G1769" s="1">
        <v>1</v>
      </c>
      <c r="H1769" s="21"/>
      <c r="I1769" s="11"/>
    </row>
    <row r="1770" spans="1:9">
      <c r="A1770" s="1" t="str">
        <f t="shared" si="73"/>
        <v>4322201</v>
      </c>
      <c r="B1770" s="1" t="str">
        <f>CONCATENATE(_xlfn.XLOOKUP(D1770-300,[1]怪物设计!$D$77:$D$136,[1]怪物设计!$U$77:$U$136),"-",E1770)</f>
        <v>蜥蜴1-201</v>
      </c>
      <c r="D1770" s="1">
        <v>4322</v>
      </c>
      <c r="E1770" s="1">
        <v>201</v>
      </c>
      <c r="F1770" s="17" t="str">
        <f t="shared" si="72"/>
        <v>-674;-101;10000;-25</v>
      </c>
      <c r="G1770" s="1">
        <v>1</v>
      </c>
      <c r="H1770" s="21"/>
      <c r="I1770" s="11"/>
    </row>
    <row r="1771" spans="1:9">
      <c r="A1771" s="1" t="str">
        <f t="shared" si="73"/>
        <v>4322202</v>
      </c>
      <c r="B1771" s="1" t="str">
        <f>CONCATENATE(_xlfn.XLOOKUP(D1771-300,[1]怪物设计!$D$77:$D$136,[1]怪物设计!$U$77:$U$136),"-",E1771)</f>
        <v>蜥蜴1-202</v>
      </c>
      <c r="D1771" s="1">
        <v>4322</v>
      </c>
      <c r="E1771" s="1">
        <v>202</v>
      </c>
      <c r="F1771" s="17" t="str">
        <f t="shared" si="72"/>
        <v>-643;-166;10000;0</v>
      </c>
      <c r="G1771" s="1">
        <v>1</v>
      </c>
      <c r="H1771" s="21"/>
      <c r="I1771" s="11"/>
    </row>
    <row r="1772" spans="1:9">
      <c r="A1772" s="1" t="str">
        <f t="shared" si="73"/>
        <v>4322203</v>
      </c>
      <c r="B1772" s="1" t="str">
        <f>CONCATENATE(_xlfn.XLOOKUP(D1772-300,[1]怪物设计!$D$77:$D$136,[1]怪物设计!$U$77:$U$136),"-",E1772)</f>
        <v>蜥蜴1-203</v>
      </c>
      <c r="D1772" s="1">
        <v>4322</v>
      </c>
      <c r="E1772" s="1">
        <v>203</v>
      </c>
      <c r="F1772" s="17" t="str">
        <f t="shared" si="72"/>
        <v>-686;-196;10000;-10</v>
      </c>
      <c r="G1772" s="1">
        <v>1</v>
      </c>
      <c r="H1772" s="21"/>
      <c r="I1772" s="11"/>
    </row>
    <row r="1773" spans="1:9">
      <c r="A1773" s="1" t="str">
        <f t="shared" si="73"/>
        <v>4322204</v>
      </c>
      <c r="B1773" s="1" t="str">
        <f>CONCATENATE(_xlfn.XLOOKUP(D1773-300,[1]怪物设计!$D$77:$D$136,[1]怪物设计!$U$77:$U$136),"-",E1773)</f>
        <v>蜥蜴1-204</v>
      </c>
      <c r="D1773" s="1">
        <v>4322</v>
      </c>
      <c r="E1773" s="1">
        <v>204</v>
      </c>
      <c r="F1773" s="17" t="str">
        <f t="shared" si="72"/>
        <v>-673;-295;5000;0</v>
      </c>
      <c r="G1773" s="1">
        <v>1</v>
      </c>
      <c r="H1773" s="21"/>
      <c r="I1773" s="11"/>
    </row>
    <row r="1774" spans="1:9">
      <c r="A1774" s="1" t="str">
        <f t="shared" si="73"/>
        <v>4322205</v>
      </c>
      <c r="B1774" s="1" t="str">
        <f>CONCATENATE(_xlfn.XLOOKUP(D1774-300,[1]怪物设计!$D$77:$D$136,[1]怪物设计!$U$77:$U$136),"-",E1774)</f>
        <v>蜥蜴1-205</v>
      </c>
      <c r="D1774" s="1">
        <v>4322</v>
      </c>
      <c r="E1774" s="1">
        <v>205</v>
      </c>
      <c r="F1774" s="17" t="str">
        <f t="shared" si="72"/>
        <v>-677;-40;10000;-10</v>
      </c>
      <c r="G1774" s="1">
        <v>1</v>
      </c>
      <c r="H1774" s="21"/>
      <c r="I1774" s="11"/>
    </row>
    <row r="1775" spans="1:9">
      <c r="A1775" s="1" t="str">
        <f t="shared" si="73"/>
        <v>4322206</v>
      </c>
      <c r="B1775" s="1" t="str">
        <f>CONCATENATE(_xlfn.XLOOKUP(D1775-300,[1]怪物设计!$D$77:$D$136,[1]怪物设计!$U$77:$U$136),"-",E1775)</f>
        <v>蜥蜴1-206</v>
      </c>
      <c r="D1775" s="1">
        <v>4322</v>
      </c>
      <c r="E1775" s="1">
        <v>206</v>
      </c>
      <c r="F1775" s="17" t="str">
        <f t="shared" si="72"/>
        <v>-774;-226;7000;150</v>
      </c>
      <c r="G1775" s="1">
        <v>1</v>
      </c>
      <c r="H1775" s="21"/>
      <c r="I1775" s="11"/>
    </row>
    <row r="1776" spans="1:9">
      <c r="A1776" s="1" t="str">
        <f t="shared" si="73"/>
        <v>4322207</v>
      </c>
      <c r="B1776" s="1" t="str">
        <f>CONCATENATE(_xlfn.XLOOKUP(D1776-300,[1]怪物设计!$D$77:$D$136,[1]怪物设计!$U$77:$U$136),"-",E1776)</f>
        <v>蜥蜴1-207</v>
      </c>
      <c r="D1776" s="1">
        <v>4322</v>
      </c>
      <c r="E1776" s="1">
        <v>207</v>
      </c>
      <c r="F1776" s="17" t="str">
        <f t="shared" si="72"/>
        <v>-865;-193;10000;15</v>
      </c>
      <c r="G1776" s="1">
        <v>1</v>
      </c>
      <c r="H1776" s="21"/>
      <c r="I1776" s="11"/>
    </row>
    <row r="1777" spans="1:9">
      <c r="A1777" s="1" t="str">
        <f t="shared" si="73"/>
        <v>4322301</v>
      </c>
      <c r="B1777" s="1" t="str">
        <f>CONCATENATE(_xlfn.XLOOKUP(D1777-300,[1]怪物设计!$D$77:$D$136,[1]怪物设计!$U$77:$U$136),"-",E1777)</f>
        <v>蜥蜴1-301</v>
      </c>
      <c r="D1777" s="1">
        <v>4322</v>
      </c>
      <c r="E1777" s="1">
        <v>301</v>
      </c>
      <c r="F1777" s="17" t="str">
        <f t="shared" si="72"/>
        <v>-747;-23;10000;0</v>
      </c>
      <c r="G1777" s="1">
        <v>1</v>
      </c>
      <c r="H1777" s="21"/>
      <c r="I1777" s="11"/>
    </row>
    <row r="1778" spans="1:9">
      <c r="A1778" s="1" t="str">
        <f t="shared" si="73"/>
        <v>4322302</v>
      </c>
      <c r="B1778" s="1" t="str">
        <f>CONCATENATE(_xlfn.XLOOKUP(D1778-300,[1]怪物设计!$D$77:$D$136,[1]怪物设计!$U$77:$U$136),"-",E1778)</f>
        <v>蜥蜴1-302</v>
      </c>
      <c r="D1778" s="1">
        <v>4322</v>
      </c>
      <c r="E1778" s="1">
        <v>302</v>
      </c>
      <c r="F1778" s="17" t="str">
        <f t="shared" si="72"/>
        <v>-784;-107;9000;0</v>
      </c>
      <c r="G1778" s="1">
        <v>1</v>
      </c>
      <c r="H1778" s="21"/>
      <c r="I1778" s="11"/>
    </row>
    <row r="1779" spans="1:9">
      <c r="A1779" s="1" t="str">
        <f t="shared" si="73"/>
        <v>4322303</v>
      </c>
      <c r="B1779" s="1" t="str">
        <f>CONCATENATE(_xlfn.XLOOKUP(D1779-300,[1]怪物设计!$D$77:$D$136,[1]怪物设计!$U$77:$U$136),"-",E1779)</f>
        <v>蜥蜴1-303</v>
      </c>
      <c r="D1779" s="1">
        <v>4322</v>
      </c>
      <c r="E1779" s="1">
        <v>303</v>
      </c>
      <c r="F1779" s="17" t="str">
        <f t="shared" si="72"/>
        <v>-718;-126;10000;0</v>
      </c>
      <c r="G1779" s="1">
        <v>1</v>
      </c>
      <c r="H1779" s="21"/>
      <c r="I1779" s="11"/>
    </row>
    <row r="1780" spans="1:9">
      <c r="A1780" s="1" t="str">
        <f t="shared" si="73"/>
        <v>4322304</v>
      </c>
      <c r="B1780" s="1" t="str">
        <f>CONCATENATE(_xlfn.XLOOKUP(D1780-300,[1]怪物设计!$D$77:$D$136,[1]怪物设计!$U$77:$U$136),"-",E1780)</f>
        <v>蜥蜴1-304</v>
      </c>
      <c r="D1780" s="1">
        <v>4322</v>
      </c>
      <c r="E1780" s="1">
        <v>304</v>
      </c>
      <c r="F1780" s="17" t="str">
        <f t="shared" si="72"/>
        <v>-921;-155;10000;5</v>
      </c>
      <c r="G1780" s="1">
        <v>1</v>
      </c>
      <c r="H1780" s="21"/>
      <c r="I1780" s="11"/>
    </row>
    <row r="1781" spans="1:9">
      <c r="A1781" s="1" t="str">
        <f t="shared" si="73"/>
        <v>4322305</v>
      </c>
      <c r="B1781" s="1" t="str">
        <f>CONCATENATE(_xlfn.XLOOKUP(D1781-300,[1]怪物设计!$D$77:$D$136,[1]怪物设计!$U$77:$U$136),"-",E1781)</f>
        <v>蜥蜴1-305</v>
      </c>
      <c r="D1781" s="1">
        <v>4322</v>
      </c>
      <c r="E1781" s="1">
        <v>305</v>
      </c>
      <c r="F1781" s="17" t="str">
        <f t="shared" ref="F1781:F1844" si="74">_xlfn.XLOOKUP(B1781,$B$30:$B$947,$F$30:$F$947,"",0)</f>
        <v>-874;-297;9000;-25</v>
      </c>
      <c r="G1781" s="1">
        <v>1</v>
      </c>
      <c r="H1781" s="21"/>
      <c r="I1781" s="11"/>
    </row>
    <row r="1782" spans="1:9">
      <c r="A1782" s="1" t="str">
        <f t="shared" si="73"/>
        <v>4322401</v>
      </c>
      <c r="B1782" s="1" t="str">
        <f>CONCATENATE(_xlfn.XLOOKUP(D1782-300,[1]怪物设计!$D$77:$D$136,[1]怪物设计!$U$77:$U$136),"-",E1782)</f>
        <v>蜥蜴1-401</v>
      </c>
      <c r="D1782" s="1">
        <v>4322</v>
      </c>
      <c r="E1782" s="1">
        <v>401</v>
      </c>
      <c r="F1782" s="17" t="str">
        <f t="shared" si="74"/>
        <v>-745;-279;10000;0</v>
      </c>
      <c r="G1782" s="1">
        <v>1</v>
      </c>
      <c r="H1782" s="21"/>
      <c r="I1782" s="11"/>
    </row>
    <row r="1783" spans="1:9">
      <c r="A1783" s="1" t="str">
        <f t="shared" si="73"/>
        <v>4322402</v>
      </c>
      <c r="B1783" s="1" t="str">
        <f>CONCATENATE(_xlfn.XLOOKUP(D1783-300,[1]怪物设计!$D$77:$D$136,[1]怪物设计!$U$77:$U$136),"-",E1783)</f>
        <v>蜥蜴1-402</v>
      </c>
      <c r="D1783" s="1">
        <v>4322</v>
      </c>
      <c r="E1783" s="1">
        <v>402</v>
      </c>
      <c r="F1783" s="17" t="str">
        <f t="shared" si="74"/>
        <v>-751;-273;10000;0</v>
      </c>
      <c r="G1783" s="1">
        <v>1</v>
      </c>
      <c r="H1783" s="21"/>
      <c r="I1783" s="11"/>
    </row>
    <row r="1784" spans="1:9">
      <c r="A1784" s="1" t="str">
        <f t="shared" si="73"/>
        <v>4322403</v>
      </c>
      <c r="B1784" s="1" t="str">
        <f>CONCATENATE(_xlfn.XLOOKUP(D1784-300,[1]怪物设计!$D$77:$D$136,[1]怪物设计!$U$77:$U$136),"-",E1784)</f>
        <v>蜥蜴1-403</v>
      </c>
      <c r="D1784" s="1">
        <v>4322</v>
      </c>
      <c r="E1784" s="1">
        <v>403</v>
      </c>
      <c r="F1784" s="17" t="str">
        <f t="shared" si="74"/>
        <v>-761;-266;10000;0</v>
      </c>
      <c r="G1784" s="1">
        <v>1</v>
      </c>
      <c r="H1784" s="21"/>
      <c r="I1784" s="11"/>
    </row>
    <row r="1785" spans="1:9">
      <c r="A1785" s="1" t="str">
        <f t="shared" si="73"/>
        <v>4322404</v>
      </c>
      <c r="B1785" s="1" t="str">
        <f>CONCATENATE(_xlfn.XLOOKUP(D1785-300,[1]怪物设计!$D$77:$D$136,[1]怪物设计!$U$77:$U$136),"-",E1785)</f>
        <v>蜥蜴1-404</v>
      </c>
      <c r="D1785" s="1">
        <v>4322</v>
      </c>
      <c r="E1785" s="1">
        <v>404</v>
      </c>
      <c r="F1785" s="17" t="str">
        <f t="shared" si="74"/>
        <v>-971;-266;10000;0</v>
      </c>
      <c r="G1785" s="1">
        <v>1</v>
      </c>
      <c r="H1785" s="21"/>
      <c r="I1785" s="11"/>
    </row>
    <row r="1786" spans="1:9">
      <c r="A1786" s="1" t="str">
        <f t="shared" si="73"/>
        <v>4322405</v>
      </c>
      <c r="B1786" s="1" t="str">
        <f>CONCATENATE(_xlfn.XLOOKUP(D1786-300,[1]怪物设计!$D$77:$D$136,[1]怪物设计!$U$77:$U$136),"-",E1786)</f>
        <v>蜥蜴1-405</v>
      </c>
      <c r="D1786" s="1">
        <v>4322</v>
      </c>
      <c r="E1786" s="1">
        <v>405</v>
      </c>
      <c r="F1786" s="17" t="str">
        <f t="shared" si="74"/>
        <v>-778;-268;10000;0</v>
      </c>
      <c r="G1786" s="1">
        <v>1</v>
      </c>
      <c r="H1786" s="21"/>
      <c r="I1786" s="11"/>
    </row>
    <row r="1787" spans="1:9">
      <c r="A1787" s="1" t="str">
        <f t="shared" si="73"/>
        <v>4322406</v>
      </c>
      <c r="B1787" s="1" t="str">
        <f>CONCATENATE(_xlfn.XLOOKUP(D1787-300,[1]怪物设计!$D$77:$D$136,[1]怪物设计!$U$77:$U$136),"-",E1787)</f>
        <v>蜥蜴1-406</v>
      </c>
      <c r="D1787" s="1">
        <v>4322</v>
      </c>
      <c r="E1787" s="1">
        <v>406</v>
      </c>
      <c r="F1787" s="17" t="str">
        <f t="shared" si="74"/>
        <v>-835;-256;8000;30</v>
      </c>
      <c r="G1787" s="1">
        <v>1</v>
      </c>
      <c r="H1787" s="21"/>
      <c r="I1787" s="11"/>
    </row>
    <row r="1788" spans="1:9">
      <c r="A1788" s="1" t="str">
        <f t="shared" si="73"/>
        <v>4322407</v>
      </c>
      <c r="B1788" s="1" t="str">
        <f>CONCATENATE(_xlfn.XLOOKUP(D1788-300,[1]怪物设计!$D$77:$D$136,[1]怪物设计!$U$77:$U$136),"-",E1788)</f>
        <v>蜥蜴1-407</v>
      </c>
      <c r="D1788" s="1">
        <v>4322</v>
      </c>
      <c r="E1788" s="1">
        <v>407</v>
      </c>
      <c r="F1788" s="17" t="str">
        <f t="shared" si="74"/>
        <v>-739;-216;10000;-5</v>
      </c>
      <c r="G1788" s="1">
        <v>1</v>
      </c>
      <c r="H1788" s="21"/>
      <c r="I1788" s="11"/>
    </row>
    <row r="1789" spans="1:9">
      <c r="A1789" s="1" t="str">
        <f t="shared" si="73"/>
        <v>4322408</v>
      </c>
      <c r="B1789" s="1" t="str">
        <f>CONCATENATE(_xlfn.XLOOKUP(D1789-300,[1]怪物设计!$D$77:$D$136,[1]怪物设计!$U$77:$U$136),"-",E1789)</f>
        <v>蜥蜴1-408</v>
      </c>
      <c r="D1789" s="1">
        <v>4322</v>
      </c>
      <c r="E1789" s="1">
        <v>408</v>
      </c>
      <c r="F1789" s="17" t="str">
        <f t="shared" si="74"/>
        <v>-646;-339;11000;-15</v>
      </c>
      <c r="G1789" s="1">
        <v>1</v>
      </c>
      <c r="H1789" s="21"/>
      <c r="I1789" s="11"/>
    </row>
    <row r="1790" spans="1:9">
      <c r="A1790" s="1" t="str">
        <f t="shared" si="73"/>
        <v>4322409</v>
      </c>
      <c r="B1790" s="1" t="str">
        <f>CONCATENATE(_xlfn.XLOOKUP(D1790-300,[1]怪物设计!$D$77:$D$136,[1]怪物设计!$U$77:$U$136),"-",E1790)</f>
        <v>蜥蜴1-409</v>
      </c>
      <c r="D1790" s="1">
        <v>4322</v>
      </c>
      <c r="E1790" s="1">
        <v>409</v>
      </c>
      <c r="F1790" s="17" t="str">
        <f t="shared" si="74"/>
        <v>-850;-188;7500;-15</v>
      </c>
      <c r="G1790" s="1">
        <v>1</v>
      </c>
      <c r="H1790" s="21"/>
      <c r="I1790" s="11"/>
    </row>
    <row r="1791" spans="1:9">
      <c r="A1791" s="1" t="str">
        <f t="shared" si="73"/>
        <v>4322501</v>
      </c>
      <c r="B1791" s="1" t="str">
        <f>CONCATENATE(_xlfn.XLOOKUP(D1791-300,[1]怪物设计!$D$77:$D$136,[1]怪物设计!$U$77:$U$136),"-",E1791)</f>
        <v>蜥蜴1-501</v>
      </c>
      <c r="D1791" s="1">
        <v>4322</v>
      </c>
      <c r="E1791" s="1">
        <v>501</v>
      </c>
      <c r="F1791" s="17" t="str">
        <f t="shared" si="74"/>
        <v>-825;-71;11000;45</v>
      </c>
      <c r="G1791" s="1">
        <v>1</v>
      </c>
      <c r="H1791" s="21"/>
      <c r="I1791" s="11"/>
    </row>
    <row r="1792" spans="1:9">
      <c r="A1792" s="1" t="str">
        <f t="shared" si="73"/>
        <v>4322502</v>
      </c>
      <c r="B1792" s="1" t="str">
        <f>CONCATENATE(_xlfn.XLOOKUP(D1792-300,[1]怪物设计!$D$77:$D$136,[1]怪物设计!$U$77:$U$136),"-",E1792)</f>
        <v>蜥蜴1-502</v>
      </c>
      <c r="D1792" s="1">
        <v>4322</v>
      </c>
      <c r="E1792" s="1">
        <v>502</v>
      </c>
      <c r="F1792" s="17" t="str">
        <f t="shared" si="74"/>
        <v>-845;-188;8500;0</v>
      </c>
      <c r="G1792" s="1">
        <v>1</v>
      </c>
      <c r="H1792" s="21"/>
      <c r="I1792" s="11"/>
    </row>
    <row r="1793" spans="1:9">
      <c r="A1793" s="1" t="str">
        <f t="shared" si="73"/>
        <v>4322503</v>
      </c>
      <c r="B1793" s="1" t="str">
        <f>CONCATENATE(_xlfn.XLOOKUP(D1793-300,[1]怪物设计!$D$77:$D$136,[1]怪物设计!$U$77:$U$136),"-",E1793)</f>
        <v>蜥蜴1-503</v>
      </c>
      <c r="D1793" s="1">
        <v>4322</v>
      </c>
      <c r="E1793" s="1">
        <v>503</v>
      </c>
      <c r="F1793" s="17" t="str">
        <f t="shared" si="74"/>
        <v>-917;-239;10000;-15</v>
      </c>
      <c r="G1793" s="1">
        <v>1</v>
      </c>
      <c r="H1793" s="21"/>
      <c r="I1793" s="11"/>
    </row>
    <row r="1794" spans="1:9">
      <c r="A1794" s="1" t="str">
        <f t="shared" si="73"/>
        <v>4322504</v>
      </c>
      <c r="B1794" s="1" t="str">
        <f>CONCATENATE(_xlfn.XLOOKUP(D1794-300,[1]怪物设计!$D$77:$D$136,[1]怪物设计!$U$77:$U$136),"-",E1794)</f>
        <v>蜥蜴1-504</v>
      </c>
      <c r="D1794" s="1">
        <v>4322</v>
      </c>
      <c r="E1794" s="1">
        <v>504</v>
      </c>
      <c r="F1794" s="17" t="str">
        <f t="shared" si="74"/>
        <v>-809;-283;9000;-10</v>
      </c>
      <c r="G1794" s="1">
        <v>1</v>
      </c>
      <c r="H1794" s="21"/>
      <c r="I1794" s="11"/>
    </row>
    <row r="1795" spans="1:9">
      <c r="A1795" s="1" t="str">
        <f t="shared" si="73"/>
        <v>4322505</v>
      </c>
      <c r="B1795" s="1" t="str">
        <f>CONCATENATE(_xlfn.XLOOKUP(D1795-300,[1]怪物设计!$D$77:$D$136,[1]怪物设计!$U$77:$U$136),"-",E1795)</f>
        <v>蜥蜴1-505</v>
      </c>
      <c r="D1795" s="1">
        <v>4322</v>
      </c>
      <c r="E1795" s="1">
        <v>505</v>
      </c>
      <c r="F1795" s="17" t="str">
        <f t="shared" si="74"/>
        <v>-916;-287;10000;-5</v>
      </c>
      <c r="G1795" s="1">
        <v>1</v>
      </c>
      <c r="H1795" s="21"/>
      <c r="I1795" s="11"/>
    </row>
    <row r="1796" spans="1:9">
      <c r="A1796" s="1" t="str">
        <f t="shared" si="73"/>
        <v>4322506</v>
      </c>
      <c r="B1796" s="1" t="str">
        <f>CONCATENATE(_xlfn.XLOOKUP(D1796-300,[1]怪物设计!$D$77:$D$136,[1]怪物设计!$U$77:$U$136),"-",E1796)</f>
        <v>蜥蜴1-506</v>
      </c>
      <c r="D1796" s="1">
        <v>4322</v>
      </c>
      <c r="E1796" s="1">
        <v>506</v>
      </c>
      <c r="F1796" s="17" t="str">
        <f t="shared" si="74"/>
        <v>-650;-233;8000;0</v>
      </c>
      <c r="G1796" s="1">
        <v>1</v>
      </c>
      <c r="H1796" s="21"/>
      <c r="I1796" s="11"/>
    </row>
    <row r="1797" spans="1:9">
      <c r="A1797" s="1" t="str">
        <f t="shared" si="73"/>
        <v>4322507</v>
      </c>
      <c r="B1797" s="1" t="str">
        <f>CONCATENATE(_xlfn.XLOOKUP(D1797-300,[1]怪物设计!$D$77:$D$136,[1]怪物设计!$U$77:$U$136),"-",E1797)</f>
        <v>蜥蜴1-507</v>
      </c>
      <c r="D1797" s="1">
        <v>4322</v>
      </c>
      <c r="E1797" s="1">
        <v>507</v>
      </c>
      <c r="F1797" s="17" t="str">
        <f t="shared" si="74"/>
        <v>-750;-252;10000;5</v>
      </c>
      <c r="G1797" s="1">
        <v>1</v>
      </c>
      <c r="H1797" s="21"/>
      <c r="I1797" s="11"/>
    </row>
    <row r="1798" spans="1:9">
      <c r="A1798" s="1" t="str">
        <f t="shared" si="73"/>
        <v>4323101</v>
      </c>
      <c r="B1798" s="1" t="str">
        <f>CONCATENATE(_xlfn.XLOOKUP(D1798-300,[1]怪物设计!$D$77:$D$136,[1]怪物设计!$U$77:$U$136),"-",E1798)</f>
        <v>蜥蜴2-101</v>
      </c>
      <c r="D1798" s="1">
        <v>4323</v>
      </c>
      <c r="E1798" s="1">
        <v>101</v>
      </c>
      <c r="F1798" s="17" t="str">
        <f t="shared" si="74"/>
        <v>-838;-145;11000;0</v>
      </c>
      <c r="G1798" s="1">
        <v>1</v>
      </c>
      <c r="H1798" s="21"/>
      <c r="I1798" s="11"/>
    </row>
    <row r="1799" spans="1:9">
      <c r="A1799" s="1" t="str">
        <f t="shared" si="73"/>
        <v>4323102</v>
      </c>
      <c r="B1799" s="1" t="str">
        <f>CONCATENATE(_xlfn.XLOOKUP(D1799-300,[1]怪物设计!$D$77:$D$136,[1]怪物设计!$U$77:$U$136),"-",E1799)</f>
        <v>蜥蜴2-102</v>
      </c>
      <c r="D1799" s="1">
        <v>4323</v>
      </c>
      <c r="E1799" s="1">
        <v>102</v>
      </c>
      <c r="F1799" s="17" t="str">
        <f t="shared" si="74"/>
        <v>-701;-160;11000;-10</v>
      </c>
      <c r="G1799" s="1">
        <v>1</v>
      </c>
      <c r="H1799" s="21"/>
      <c r="I1799" s="11"/>
    </row>
    <row r="1800" spans="1:9">
      <c r="A1800" s="1" t="str">
        <f t="shared" si="73"/>
        <v>4323103</v>
      </c>
      <c r="B1800" s="1" t="str">
        <f>CONCATENATE(_xlfn.XLOOKUP(D1800-300,[1]怪物设计!$D$77:$D$136,[1]怪物设计!$U$77:$U$136),"-",E1800)</f>
        <v>蜥蜴2-103</v>
      </c>
      <c r="D1800" s="1">
        <v>4323</v>
      </c>
      <c r="E1800" s="1">
        <v>103</v>
      </c>
      <c r="F1800" s="17" t="str">
        <f t="shared" si="74"/>
        <v>-898;-247;10000;-10</v>
      </c>
      <c r="G1800" s="1">
        <v>1</v>
      </c>
      <c r="H1800" s="21"/>
      <c r="I1800" s="11"/>
    </row>
    <row r="1801" spans="1:9">
      <c r="A1801" s="1" t="str">
        <f t="shared" si="73"/>
        <v>4323104</v>
      </c>
      <c r="B1801" s="1" t="str">
        <f>CONCATENATE(_xlfn.XLOOKUP(D1801-300,[1]怪物设计!$D$77:$D$136,[1]怪物设计!$U$77:$U$136),"-",E1801)</f>
        <v>蜥蜴2-104</v>
      </c>
      <c r="D1801" s="1">
        <v>4323</v>
      </c>
      <c r="E1801" s="1">
        <v>104</v>
      </c>
      <c r="F1801" s="17" t="str">
        <f t="shared" si="74"/>
        <v>-842;-148;11000;0</v>
      </c>
      <c r="G1801" s="1">
        <v>1</v>
      </c>
      <c r="H1801" s="21"/>
      <c r="I1801" s="11"/>
    </row>
    <row r="1802" spans="1:9">
      <c r="A1802" s="1" t="str">
        <f t="shared" si="73"/>
        <v>4323105</v>
      </c>
      <c r="B1802" s="1" t="str">
        <f>CONCATENATE(_xlfn.XLOOKUP(D1802-300,[1]怪物设计!$D$77:$D$136,[1]怪物设计!$U$77:$U$136),"-",E1802)</f>
        <v>蜥蜴2-105</v>
      </c>
      <c r="D1802" s="1">
        <v>4323</v>
      </c>
      <c r="E1802" s="1">
        <v>105</v>
      </c>
      <c r="F1802" s="17" t="str">
        <f t="shared" si="74"/>
        <v>-743;-177;10000;0</v>
      </c>
      <c r="G1802" s="1">
        <v>1</v>
      </c>
      <c r="H1802" s="21"/>
      <c r="I1802" s="11"/>
    </row>
    <row r="1803" spans="1:9">
      <c r="A1803" s="1" t="str">
        <f t="shared" si="73"/>
        <v>4323106</v>
      </c>
      <c r="B1803" s="1" t="str">
        <f>CONCATENATE(_xlfn.XLOOKUP(D1803-300,[1]怪物设计!$D$77:$D$136,[1]怪物设计!$U$77:$U$136),"-",E1803)</f>
        <v>蜥蜴2-106</v>
      </c>
      <c r="D1803" s="1">
        <v>4323</v>
      </c>
      <c r="E1803" s="1">
        <v>106</v>
      </c>
      <c r="F1803" s="17" t="str">
        <f t="shared" si="74"/>
        <v>-876;-194;8000;0</v>
      </c>
      <c r="G1803" s="1">
        <v>1</v>
      </c>
      <c r="H1803" s="21"/>
      <c r="I1803" s="11"/>
    </row>
    <row r="1804" spans="1:9">
      <c r="A1804" s="1" t="str">
        <f t="shared" si="73"/>
        <v>4323201</v>
      </c>
      <c r="B1804" s="1" t="str">
        <f>CONCATENATE(_xlfn.XLOOKUP(D1804-300,[1]怪物设计!$D$77:$D$136,[1]怪物设计!$U$77:$U$136),"-",E1804)</f>
        <v>蜥蜴2-201</v>
      </c>
      <c r="D1804" s="1">
        <v>4323</v>
      </c>
      <c r="E1804" s="1">
        <v>201</v>
      </c>
      <c r="F1804" s="17" t="str">
        <f t="shared" si="74"/>
        <v>-674;-101;10000;-25</v>
      </c>
      <c r="G1804" s="1">
        <v>1</v>
      </c>
      <c r="H1804" s="21"/>
      <c r="I1804" s="11"/>
    </row>
    <row r="1805" spans="1:9">
      <c r="A1805" s="1" t="str">
        <f t="shared" si="73"/>
        <v>4323202</v>
      </c>
      <c r="B1805" s="1" t="str">
        <f>CONCATENATE(_xlfn.XLOOKUP(D1805-300,[1]怪物设计!$D$77:$D$136,[1]怪物设计!$U$77:$U$136),"-",E1805)</f>
        <v>蜥蜴2-202</v>
      </c>
      <c r="D1805" s="1">
        <v>4323</v>
      </c>
      <c r="E1805" s="1">
        <v>202</v>
      </c>
      <c r="F1805" s="17" t="str">
        <f t="shared" si="74"/>
        <v>-643;-166;10000;0</v>
      </c>
      <c r="G1805" s="1">
        <v>1</v>
      </c>
      <c r="H1805" s="21"/>
      <c r="I1805" s="11"/>
    </row>
    <row r="1806" spans="1:9">
      <c r="A1806" s="1" t="str">
        <f t="shared" si="73"/>
        <v>4323203</v>
      </c>
      <c r="B1806" s="1" t="str">
        <f>CONCATENATE(_xlfn.XLOOKUP(D1806-300,[1]怪物设计!$D$77:$D$136,[1]怪物设计!$U$77:$U$136),"-",E1806)</f>
        <v>蜥蜴2-203</v>
      </c>
      <c r="D1806" s="1">
        <v>4323</v>
      </c>
      <c r="E1806" s="1">
        <v>203</v>
      </c>
      <c r="F1806" s="17" t="str">
        <f t="shared" si="74"/>
        <v>-686;-196;10000;-10</v>
      </c>
      <c r="G1806" s="1">
        <v>1</v>
      </c>
      <c r="H1806" s="21"/>
      <c r="I1806" s="11"/>
    </row>
    <row r="1807" spans="1:9">
      <c r="A1807" s="1" t="str">
        <f t="shared" si="73"/>
        <v>4323204</v>
      </c>
      <c r="B1807" s="1" t="str">
        <f>CONCATENATE(_xlfn.XLOOKUP(D1807-300,[1]怪物设计!$D$77:$D$136,[1]怪物设计!$U$77:$U$136),"-",E1807)</f>
        <v>蜥蜴2-204</v>
      </c>
      <c r="D1807" s="1">
        <v>4323</v>
      </c>
      <c r="E1807" s="1">
        <v>204</v>
      </c>
      <c r="F1807" s="17" t="str">
        <f t="shared" si="74"/>
        <v>-673;-295;5000;0</v>
      </c>
      <c r="G1807" s="1">
        <v>1</v>
      </c>
      <c r="H1807" s="21"/>
      <c r="I1807" s="11"/>
    </row>
    <row r="1808" spans="1:9">
      <c r="A1808" s="1" t="str">
        <f t="shared" si="73"/>
        <v>4323205</v>
      </c>
      <c r="B1808" s="1" t="str">
        <f>CONCATENATE(_xlfn.XLOOKUP(D1808-300,[1]怪物设计!$D$77:$D$136,[1]怪物设计!$U$77:$U$136),"-",E1808)</f>
        <v>蜥蜴2-205</v>
      </c>
      <c r="D1808" s="1">
        <v>4323</v>
      </c>
      <c r="E1808" s="1">
        <v>205</v>
      </c>
      <c r="F1808" s="17" t="str">
        <f t="shared" si="74"/>
        <v>-677;-40;10000;-10</v>
      </c>
      <c r="G1808" s="1">
        <v>1</v>
      </c>
      <c r="H1808" s="21"/>
      <c r="I1808" s="11"/>
    </row>
    <row r="1809" spans="1:9">
      <c r="A1809" s="1" t="str">
        <f t="shared" si="73"/>
        <v>4323206</v>
      </c>
      <c r="B1809" s="1" t="str">
        <f>CONCATENATE(_xlfn.XLOOKUP(D1809-300,[1]怪物设计!$D$77:$D$136,[1]怪物设计!$U$77:$U$136),"-",E1809)</f>
        <v>蜥蜴2-206</v>
      </c>
      <c r="D1809" s="1">
        <v>4323</v>
      </c>
      <c r="E1809" s="1">
        <v>206</v>
      </c>
      <c r="F1809" s="17" t="str">
        <f t="shared" si="74"/>
        <v>-774;-226;7000;150</v>
      </c>
      <c r="G1809" s="1">
        <v>1</v>
      </c>
      <c r="H1809" s="21"/>
      <c r="I1809" s="11"/>
    </row>
    <row r="1810" spans="1:9">
      <c r="A1810" s="1" t="str">
        <f t="shared" si="73"/>
        <v>4323207</v>
      </c>
      <c r="B1810" s="1" t="str">
        <f>CONCATENATE(_xlfn.XLOOKUP(D1810-300,[1]怪物设计!$D$77:$D$136,[1]怪物设计!$U$77:$U$136),"-",E1810)</f>
        <v>蜥蜴2-207</v>
      </c>
      <c r="D1810" s="1">
        <v>4323</v>
      </c>
      <c r="E1810" s="1">
        <v>207</v>
      </c>
      <c r="F1810" s="17" t="str">
        <f t="shared" si="74"/>
        <v>-865;-193;10000;15</v>
      </c>
      <c r="G1810" s="1">
        <v>1</v>
      </c>
      <c r="H1810" s="21"/>
      <c r="I1810" s="11"/>
    </row>
    <row r="1811" spans="1:9">
      <c r="A1811" s="1" t="str">
        <f t="shared" si="73"/>
        <v>4323301</v>
      </c>
      <c r="B1811" s="1" t="str">
        <f>CONCATENATE(_xlfn.XLOOKUP(D1811-300,[1]怪物设计!$D$77:$D$136,[1]怪物设计!$U$77:$U$136),"-",E1811)</f>
        <v>蜥蜴2-301</v>
      </c>
      <c r="D1811" s="1">
        <v>4323</v>
      </c>
      <c r="E1811" s="1">
        <v>301</v>
      </c>
      <c r="F1811" s="17" t="str">
        <f t="shared" si="74"/>
        <v>-747;-23;10000;0</v>
      </c>
      <c r="G1811" s="1">
        <v>1</v>
      </c>
      <c r="H1811" s="21"/>
      <c r="I1811" s="11"/>
    </row>
    <row r="1812" spans="1:9">
      <c r="A1812" s="1" t="str">
        <f t="shared" si="73"/>
        <v>4323302</v>
      </c>
      <c r="B1812" s="1" t="str">
        <f>CONCATENATE(_xlfn.XLOOKUP(D1812-300,[1]怪物设计!$D$77:$D$136,[1]怪物设计!$U$77:$U$136),"-",E1812)</f>
        <v>蜥蜴2-302</v>
      </c>
      <c r="D1812" s="1">
        <v>4323</v>
      </c>
      <c r="E1812" s="1">
        <v>302</v>
      </c>
      <c r="F1812" s="17" t="str">
        <f t="shared" si="74"/>
        <v>-784;-107;9000;0</v>
      </c>
      <c r="G1812" s="1">
        <v>1</v>
      </c>
      <c r="H1812" s="21"/>
      <c r="I1812" s="11"/>
    </row>
    <row r="1813" spans="1:9">
      <c r="A1813" s="1" t="str">
        <f t="shared" si="73"/>
        <v>4323303</v>
      </c>
      <c r="B1813" s="1" t="str">
        <f>CONCATENATE(_xlfn.XLOOKUP(D1813-300,[1]怪物设计!$D$77:$D$136,[1]怪物设计!$U$77:$U$136),"-",E1813)</f>
        <v>蜥蜴2-303</v>
      </c>
      <c r="D1813" s="1">
        <v>4323</v>
      </c>
      <c r="E1813" s="1">
        <v>303</v>
      </c>
      <c r="F1813" s="17" t="str">
        <f t="shared" si="74"/>
        <v>-718;-126;10000;0</v>
      </c>
      <c r="G1813" s="1">
        <v>1</v>
      </c>
      <c r="H1813" s="21"/>
      <c r="I1813" s="11"/>
    </row>
    <row r="1814" spans="1:9">
      <c r="A1814" s="1" t="str">
        <f t="shared" si="73"/>
        <v>4323304</v>
      </c>
      <c r="B1814" s="1" t="str">
        <f>CONCATENATE(_xlfn.XLOOKUP(D1814-300,[1]怪物设计!$D$77:$D$136,[1]怪物设计!$U$77:$U$136),"-",E1814)</f>
        <v>蜥蜴2-304</v>
      </c>
      <c r="D1814" s="1">
        <v>4323</v>
      </c>
      <c r="E1814" s="1">
        <v>304</v>
      </c>
      <c r="F1814" s="17" t="str">
        <f t="shared" si="74"/>
        <v>-921;-155;10000;5</v>
      </c>
      <c r="G1814" s="1">
        <v>1</v>
      </c>
      <c r="H1814" s="21"/>
      <c r="I1814" s="11"/>
    </row>
    <row r="1815" spans="1:9">
      <c r="A1815" s="1" t="str">
        <f t="shared" si="73"/>
        <v>4323305</v>
      </c>
      <c r="B1815" s="1" t="str">
        <f>CONCATENATE(_xlfn.XLOOKUP(D1815-300,[1]怪物设计!$D$77:$D$136,[1]怪物设计!$U$77:$U$136),"-",E1815)</f>
        <v>蜥蜴2-305</v>
      </c>
      <c r="D1815" s="1">
        <v>4323</v>
      </c>
      <c r="E1815" s="1">
        <v>305</v>
      </c>
      <c r="F1815" s="17" t="str">
        <f t="shared" si="74"/>
        <v>-874;-297;9000;-25</v>
      </c>
      <c r="G1815" s="1">
        <v>1</v>
      </c>
      <c r="H1815" s="21"/>
      <c r="I1815" s="11"/>
    </row>
    <row r="1816" spans="1:9">
      <c r="A1816" s="1" t="str">
        <f t="shared" si="73"/>
        <v>4323401</v>
      </c>
      <c r="B1816" s="1" t="str">
        <f>CONCATENATE(_xlfn.XLOOKUP(D1816-300,[1]怪物设计!$D$77:$D$136,[1]怪物设计!$U$77:$U$136),"-",E1816)</f>
        <v>蜥蜴2-401</v>
      </c>
      <c r="D1816" s="1">
        <v>4323</v>
      </c>
      <c r="E1816" s="1">
        <v>401</v>
      </c>
      <c r="F1816" s="17" t="str">
        <f t="shared" si="74"/>
        <v>-745;-279;10000;0</v>
      </c>
      <c r="G1816" s="1">
        <v>1</v>
      </c>
      <c r="H1816" s="21"/>
      <c r="I1816" s="11"/>
    </row>
    <row r="1817" spans="1:9">
      <c r="A1817" s="1" t="str">
        <f t="shared" si="73"/>
        <v>4323402</v>
      </c>
      <c r="B1817" s="1" t="str">
        <f>CONCATENATE(_xlfn.XLOOKUP(D1817-300,[1]怪物设计!$D$77:$D$136,[1]怪物设计!$U$77:$U$136),"-",E1817)</f>
        <v>蜥蜴2-402</v>
      </c>
      <c r="D1817" s="1">
        <v>4323</v>
      </c>
      <c r="E1817" s="1">
        <v>402</v>
      </c>
      <c r="F1817" s="17" t="str">
        <f t="shared" si="74"/>
        <v>-751;-273;10000;0</v>
      </c>
      <c r="G1817" s="1">
        <v>1</v>
      </c>
      <c r="H1817" s="21"/>
      <c r="I1817" s="11"/>
    </row>
    <row r="1818" spans="1:9">
      <c r="A1818" s="1" t="str">
        <f t="shared" si="73"/>
        <v>4323403</v>
      </c>
      <c r="B1818" s="1" t="str">
        <f>CONCATENATE(_xlfn.XLOOKUP(D1818-300,[1]怪物设计!$D$77:$D$136,[1]怪物设计!$U$77:$U$136),"-",E1818)</f>
        <v>蜥蜴2-403</v>
      </c>
      <c r="D1818" s="1">
        <v>4323</v>
      </c>
      <c r="E1818" s="1">
        <v>403</v>
      </c>
      <c r="F1818" s="17" t="str">
        <f t="shared" si="74"/>
        <v>-761;-266;10000;0</v>
      </c>
      <c r="G1818" s="1">
        <v>1</v>
      </c>
      <c r="H1818" s="21"/>
      <c r="I1818" s="11"/>
    </row>
    <row r="1819" spans="1:9">
      <c r="A1819" s="1" t="str">
        <f t="shared" si="73"/>
        <v>4323404</v>
      </c>
      <c r="B1819" s="1" t="str">
        <f>CONCATENATE(_xlfn.XLOOKUP(D1819-300,[1]怪物设计!$D$77:$D$136,[1]怪物设计!$U$77:$U$136),"-",E1819)</f>
        <v>蜥蜴2-404</v>
      </c>
      <c r="D1819" s="1">
        <v>4323</v>
      </c>
      <c r="E1819" s="1">
        <v>404</v>
      </c>
      <c r="F1819" s="17" t="str">
        <f t="shared" si="74"/>
        <v>-971;-266;10000;0</v>
      </c>
      <c r="G1819" s="1">
        <v>1</v>
      </c>
      <c r="H1819" s="21"/>
      <c r="I1819" s="11"/>
    </row>
    <row r="1820" spans="1:9">
      <c r="A1820" s="1" t="str">
        <f t="shared" si="73"/>
        <v>4323405</v>
      </c>
      <c r="B1820" s="1" t="str">
        <f>CONCATENATE(_xlfn.XLOOKUP(D1820-300,[1]怪物设计!$D$77:$D$136,[1]怪物设计!$U$77:$U$136),"-",E1820)</f>
        <v>蜥蜴2-405</v>
      </c>
      <c r="D1820" s="1">
        <v>4323</v>
      </c>
      <c r="E1820" s="1">
        <v>405</v>
      </c>
      <c r="F1820" s="17" t="str">
        <f t="shared" si="74"/>
        <v>-778;-268;10000;0</v>
      </c>
      <c r="G1820" s="1">
        <v>1</v>
      </c>
      <c r="H1820" s="21"/>
      <c r="I1820" s="11"/>
    </row>
    <row r="1821" spans="1:9">
      <c r="A1821" s="1" t="str">
        <f t="shared" si="73"/>
        <v>4323406</v>
      </c>
      <c r="B1821" s="1" t="str">
        <f>CONCATENATE(_xlfn.XLOOKUP(D1821-300,[1]怪物设计!$D$77:$D$136,[1]怪物设计!$U$77:$U$136),"-",E1821)</f>
        <v>蜥蜴2-406</v>
      </c>
      <c r="D1821" s="1">
        <v>4323</v>
      </c>
      <c r="E1821" s="1">
        <v>406</v>
      </c>
      <c r="F1821" s="17" t="str">
        <f t="shared" si="74"/>
        <v>-835;-256;8000;30</v>
      </c>
      <c r="G1821" s="1">
        <v>1</v>
      </c>
      <c r="H1821" s="21"/>
      <c r="I1821" s="11"/>
    </row>
    <row r="1822" spans="1:9">
      <c r="A1822" s="1" t="str">
        <f t="shared" si="73"/>
        <v>4323407</v>
      </c>
      <c r="B1822" s="1" t="str">
        <f>CONCATENATE(_xlfn.XLOOKUP(D1822-300,[1]怪物设计!$D$77:$D$136,[1]怪物设计!$U$77:$U$136),"-",E1822)</f>
        <v>蜥蜴2-407</v>
      </c>
      <c r="D1822" s="1">
        <v>4323</v>
      </c>
      <c r="E1822" s="1">
        <v>407</v>
      </c>
      <c r="F1822" s="17" t="str">
        <f t="shared" si="74"/>
        <v>-739;-216;10000;-5</v>
      </c>
      <c r="G1822" s="1">
        <v>1</v>
      </c>
      <c r="H1822" s="21"/>
      <c r="I1822" s="11"/>
    </row>
    <row r="1823" spans="1:9">
      <c r="A1823" s="1" t="str">
        <f t="shared" si="73"/>
        <v>4323408</v>
      </c>
      <c r="B1823" s="1" t="str">
        <f>CONCATENATE(_xlfn.XLOOKUP(D1823-300,[1]怪物设计!$D$77:$D$136,[1]怪物设计!$U$77:$U$136),"-",E1823)</f>
        <v>蜥蜴2-408</v>
      </c>
      <c r="D1823" s="1">
        <v>4323</v>
      </c>
      <c r="E1823" s="1">
        <v>408</v>
      </c>
      <c r="F1823" s="17" t="str">
        <f t="shared" si="74"/>
        <v>-646;-339;11000;-15</v>
      </c>
      <c r="G1823" s="1">
        <v>1</v>
      </c>
      <c r="H1823" s="21"/>
      <c r="I1823" s="11"/>
    </row>
    <row r="1824" spans="1:9">
      <c r="A1824" s="1" t="str">
        <f t="shared" si="73"/>
        <v>4323409</v>
      </c>
      <c r="B1824" s="1" t="str">
        <f>CONCATENATE(_xlfn.XLOOKUP(D1824-300,[1]怪物设计!$D$77:$D$136,[1]怪物设计!$U$77:$U$136),"-",E1824)</f>
        <v>蜥蜴2-409</v>
      </c>
      <c r="D1824" s="1">
        <v>4323</v>
      </c>
      <c r="E1824" s="1">
        <v>409</v>
      </c>
      <c r="F1824" s="17" t="str">
        <f t="shared" si="74"/>
        <v>-850;-188;7500;-15</v>
      </c>
      <c r="G1824" s="1">
        <v>1</v>
      </c>
      <c r="H1824" s="21"/>
      <c r="I1824" s="11"/>
    </row>
    <row r="1825" spans="1:9">
      <c r="A1825" s="1" t="str">
        <f t="shared" si="73"/>
        <v>4323501</v>
      </c>
      <c r="B1825" s="1" t="str">
        <f>CONCATENATE(_xlfn.XLOOKUP(D1825-300,[1]怪物设计!$D$77:$D$136,[1]怪物设计!$U$77:$U$136),"-",E1825)</f>
        <v>蜥蜴2-501</v>
      </c>
      <c r="D1825" s="1">
        <v>4323</v>
      </c>
      <c r="E1825" s="1">
        <v>501</v>
      </c>
      <c r="F1825" s="17" t="str">
        <f t="shared" si="74"/>
        <v>-825;-71;11000;45</v>
      </c>
      <c r="G1825" s="1">
        <v>1</v>
      </c>
      <c r="H1825" s="21"/>
      <c r="I1825" s="11"/>
    </row>
    <row r="1826" spans="1:9">
      <c r="A1826" s="1" t="str">
        <f t="shared" si="73"/>
        <v>4323502</v>
      </c>
      <c r="B1826" s="1" t="str">
        <f>CONCATENATE(_xlfn.XLOOKUP(D1826-300,[1]怪物设计!$D$77:$D$136,[1]怪物设计!$U$77:$U$136),"-",E1826)</f>
        <v>蜥蜴2-502</v>
      </c>
      <c r="D1826" s="1">
        <v>4323</v>
      </c>
      <c r="E1826" s="1">
        <v>502</v>
      </c>
      <c r="F1826" s="17" t="str">
        <f t="shared" si="74"/>
        <v>-845;-188;8500;0</v>
      </c>
      <c r="G1826" s="1">
        <v>1</v>
      </c>
      <c r="H1826" s="21"/>
      <c r="I1826" s="11"/>
    </row>
    <row r="1827" spans="1:9">
      <c r="A1827" s="1" t="str">
        <f t="shared" ref="A1827:A1890" si="75">CONCATENATE(D1827,E1827)</f>
        <v>4323503</v>
      </c>
      <c r="B1827" s="1" t="str">
        <f>CONCATENATE(_xlfn.XLOOKUP(D1827-300,[1]怪物设计!$D$77:$D$136,[1]怪物设计!$U$77:$U$136),"-",E1827)</f>
        <v>蜥蜴2-503</v>
      </c>
      <c r="D1827" s="1">
        <v>4323</v>
      </c>
      <c r="E1827" s="1">
        <v>503</v>
      </c>
      <c r="F1827" s="17" t="str">
        <f t="shared" si="74"/>
        <v>-917;-239;10000;-15</v>
      </c>
      <c r="G1827" s="1">
        <v>1</v>
      </c>
      <c r="H1827" s="21"/>
      <c r="I1827" s="11"/>
    </row>
    <row r="1828" spans="1:9">
      <c r="A1828" s="1" t="str">
        <f t="shared" si="75"/>
        <v>4323504</v>
      </c>
      <c r="B1828" s="1" t="str">
        <f>CONCATENATE(_xlfn.XLOOKUP(D1828-300,[1]怪物设计!$D$77:$D$136,[1]怪物设计!$U$77:$U$136),"-",E1828)</f>
        <v>蜥蜴2-504</v>
      </c>
      <c r="D1828" s="1">
        <v>4323</v>
      </c>
      <c r="E1828" s="1">
        <v>504</v>
      </c>
      <c r="F1828" s="17" t="str">
        <f t="shared" si="74"/>
        <v>-809;-283;9000;-10</v>
      </c>
      <c r="G1828" s="1">
        <v>1</v>
      </c>
      <c r="H1828" s="21"/>
      <c r="I1828" s="11"/>
    </row>
    <row r="1829" spans="1:9">
      <c r="A1829" s="1" t="str">
        <f t="shared" si="75"/>
        <v>4323505</v>
      </c>
      <c r="B1829" s="1" t="str">
        <f>CONCATENATE(_xlfn.XLOOKUP(D1829-300,[1]怪物设计!$D$77:$D$136,[1]怪物设计!$U$77:$U$136),"-",E1829)</f>
        <v>蜥蜴2-505</v>
      </c>
      <c r="D1829" s="1">
        <v>4323</v>
      </c>
      <c r="E1829" s="1">
        <v>505</v>
      </c>
      <c r="F1829" s="17" t="str">
        <f t="shared" si="74"/>
        <v>-916;-287;10000;-5</v>
      </c>
      <c r="G1829" s="1">
        <v>1</v>
      </c>
      <c r="H1829" s="21"/>
      <c r="I1829" s="11"/>
    </row>
    <row r="1830" spans="1:9">
      <c r="A1830" s="1" t="str">
        <f t="shared" si="75"/>
        <v>4323506</v>
      </c>
      <c r="B1830" s="1" t="str">
        <f>CONCATENATE(_xlfn.XLOOKUP(D1830-300,[1]怪物设计!$D$77:$D$136,[1]怪物设计!$U$77:$U$136),"-",E1830)</f>
        <v>蜥蜴2-506</v>
      </c>
      <c r="D1830" s="1">
        <v>4323</v>
      </c>
      <c r="E1830" s="1">
        <v>506</v>
      </c>
      <c r="F1830" s="17" t="str">
        <f t="shared" si="74"/>
        <v>-650;-233;8000;0</v>
      </c>
      <c r="G1830" s="1">
        <v>1</v>
      </c>
      <c r="H1830" s="21"/>
      <c r="I1830" s="11"/>
    </row>
    <row r="1831" spans="1:9">
      <c r="A1831" s="1" t="str">
        <f t="shared" si="75"/>
        <v>4323507</v>
      </c>
      <c r="B1831" s="1" t="str">
        <f>CONCATENATE(_xlfn.XLOOKUP(D1831-300,[1]怪物设计!$D$77:$D$136,[1]怪物设计!$U$77:$U$136),"-",E1831)</f>
        <v>蜥蜴2-507</v>
      </c>
      <c r="D1831" s="1">
        <v>4323</v>
      </c>
      <c r="E1831" s="1">
        <v>507</v>
      </c>
      <c r="F1831" s="17" t="str">
        <f t="shared" si="74"/>
        <v>-750;-252;10000;5</v>
      </c>
      <c r="G1831" s="1">
        <v>1</v>
      </c>
      <c r="H1831" s="21"/>
      <c r="I1831" s="11"/>
    </row>
    <row r="1832" spans="1:9">
      <c r="A1832" s="1" t="str">
        <f t="shared" si="75"/>
        <v>4331101</v>
      </c>
      <c r="B1832" s="1" t="str">
        <f>CONCATENATE(_xlfn.XLOOKUP(D1832-300,[1]怪物设计!$D$77:$D$136,[1]怪物设计!$U$77:$U$136),"-",E1832)</f>
        <v>蜥蜴3-101</v>
      </c>
      <c r="D1832" s="1">
        <v>4331</v>
      </c>
      <c r="E1832" s="1">
        <v>101</v>
      </c>
      <c r="F1832" s="17" t="str">
        <f t="shared" si="74"/>
        <v>-838;-145;11000;0</v>
      </c>
      <c r="G1832" s="1">
        <v>1</v>
      </c>
      <c r="H1832" s="21"/>
      <c r="I1832" s="11"/>
    </row>
    <row r="1833" spans="1:9">
      <c r="A1833" s="1" t="str">
        <f t="shared" si="75"/>
        <v>4331102</v>
      </c>
      <c r="B1833" s="1" t="str">
        <f>CONCATENATE(_xlfn.XLOOKUP(D1833-300,[1]怪物设计!$D$77:$D$136,[1]怪物设计!$U$77:$U$136),"-",E1833)</f>
        <v>蜥蜴3-102</v>
      </c>
      <c r="D1833" s="1">
        <v>4331</v>
      </c>
      <c r="E1833" s="1">
        <v>102</v>
      </c>
      <c r="F1833" s="17" t="str">
        <f t="shared" si="74"/>
        <v>-701;-160;11000;-10</v>
      </c>
      <c r="G1833" s="1">
        <v>1</v>
      </c>
      <c r="H1833" s="21"/>
      <c r="I1833" s="11"/>
    </row>
    <row r="1834" spans="1:9">
      <c r="A1834" s="1" t="str">
        <f t="shared" si="75"/>
        <v>4331103</v>
      </c>
      <c r="B1834" s="1" t="str">
        <f>CONCATENATE(_xlfn.XLOOKUP(D1834-300,[1]怪物设计!$D$77:$D$136,[1]怪物设计!$U$77:$U$136),"-",E1834)</f>
        <v>蜥蜴3-103</v>
      </c>
      <c r="D1834" s="1">
        <v>4331</v>
      </c>
      <c r="E1834" s="1">
        <v>103</v>
      </c>
      <c r="F1834" s="17" t="str">
        <f t="shared" si="74"/>
        <v>-898;-247;10000;-10</v>
      </c>
      <c r="G1834" s="1">
        <v>1</v>
      </c>
      <c r="H1834" s="21"/>
      <c r="I1834" s="11"/>
    </row>
    <row r="1835" spans="1:9">
      <c r="A1835" s="1" t="str">
        <f t="shared" si="75"/>
        <v>4331104</v>
      </c>
      <c r="B1835" s="1" t="str">
        <f>CONCATENATE(_xlfn.XLOOKUP(D1835-300,[1]怪物设计!$D$77:$D$136,[1]怪物设计!$U$77:$U$136),"-",E1835)</f>
        <v>蜥蜴3-104</v>
      </c>
      <c r="D1835" s="1">
        <v>4331</v>
      </c>
      <c r="E1835" s="1">
        <v>104</v>
      </c>
      <c r="F1835" s="17" t="str">
        <f t="shared" si="74"/>
        <v>-842;-148;11000;0</v>
      </c>
      <c r="G1835" s="1">
        <v>1</v>
      </c>
      <c r="H1835" s="21"/>
      <c r="I1835" s="11"/>
    </row>
    <row r="1836" spans="1:9">
      <c r="A1836" s="1" t="str">
        <f t="shared" si="75"/>
        <v>4331105</v>
      </c>
      <c r="B1836" s="1" t="str">
        <f>CONCATENATE(_xlfn.XLOOKUP(D1836-300,[1]怪物设计!$D$77:$D$136,[1]怪物设计!$U$77:$U$136),"-",E1836)</f>
        <v>蜥蜴3-105</v>
      </c>
      <c r="D1836" s="1">
        <v>4331</v>
      </c>
      <c r="E1836" s="1">
        <v>105</v>
      </c>
      <c r="F1836" s="17" t="str">
        <f t="shared" si="74"/>
        <v>-743;-177;10000;0</v>
      </c>
      <c r="G1836" s="1">
        <v>1</v>
      </c>
      <c r="H1836" s="21"/>
      <c r="I1836" s="11"/>
    </row>
    <row r="1837" spans="1:9">
      <c r="A1837" s="1" t="str">
        <f t="shared" si="75"/>
        <v>4331106</v>
      </c>
      <c r="B1837" s="1" t="str">
        <f>CONCATENATE(_xlfn.XLOOKUP(D1837-300,[1]怪物设计!$D$77:$D$136,[1]怪物设计!$U$77:$U$136),"-",E1837)</f>
        <v>蜥蜴3-106</v>
      </c>
      <c r="D1837" s="1">
        <v>4331</v>
      </c>
      <c r="E1837" s="1">
        <v>106</v>
      </c>
      <c r="F1837" s="17" t="str">
        <f t="shared" si="74"/>
        <v>-876;-194;8000;0</v>
      </c>
      <c r="G1837" s="1">
        <v>1</v>
      </c>
      <c r="H1837" s="21"/>
      <c r="I1837" s="11"/>
    </row>
    <row r="1838" spans="1:9">
      <c r="A1838" s="1" t="str">
        <f t="shared" si="75"/>
        <v>4331201</v>
      </c>
      <c r="B1838" s="1" t="str">
        <f>CONCATENATE(_xlfn.XLOOKUP(D1838-300,[1]怪物设计!$D$77:$D$136,[1]怪物设计!$U$77:$U$136),"-",E1838)</f>
        <v>蜥蜴3-201</v>
      </c>
      <c r="D1838" s="1">
        <v>4331</v>
      </c>
      <c r="E1838" s="1">
        <v>201</v>
      </c>
      <c r="F1838" s="17" t="str">
        <f t="shared" si="74"/>
        <v>-674;-101;10000;-25</v>
      </c>
      <c r="G1838" s="1">
        <v>1</v>
      </c>
      <c r="H1838" s="21"/>
      <c r="I1838" s="11"/>
    </row>
    <row r="1839" spans="1:9">
      <c r="A1839" s="1" t="str">
        <f t="shared" si="75"/>
        <v>4331202</v>
      </c>
      <c r="B1839" s="1" t="str">
        <f>CONCATENATE(_xlfn.XLOOKUP(D1839-300,[1]怪物设计!$D$77:$D$136,[1]怪物设计!$U$77:$U$136),"-",E1839)</f>
        <v>蜥蜴3-202</v>
      </c>
      <c r="D1839" s="1">
        <v>4331</v>
      </c>
      <c r="E1839" s="1">
        <v>202</v>
      </c>
      <c r="F1839" s="17" t="str">
        <f t="shared" si="74"/>
        <v>-643;-166;10000;0</v>
      </c>
      <c r="G1839" s="1">
        <v>1</v>
      </c>
      <c r="H1839" s="21"/>
      <c r="I1839" s="11"/>
    </row>
    <row r="1840" spans="1:9">
      <c r="A1840" s="1" t="str">
        <f t="shared" si="75"/>
        <v>4331203</v>
      </c>
      <c r="B1840" s="1" t="str">
        <f>CONCATENATE(_xlfn.XLOOKUP(D1840-300,[1]怪物设计!$D$77:$D$136,[1]怪物设计!$U$77:$U$136),"-",E1840)</f>
        <v>蜥蜴3-203</v>
      </c>
      <c r="D1840" s="1">
        <v>4331</v>
      </c>
      <c r="E1840" s="1">
        <v>203</v>
      </c>
      <c r="F1840" s="17" t="str">
        <f t="shared" si="74"/>
        <v>-686;-196;10000;-10</v>
      </c>
      <c r="G1840" s="1">
        <v>1</v>
      </c>
      <c r="H1840" s="21"/>
      <c r="I1840" s="11"/>
    </row>
    <row r="1841" spans="1:9">
      <c r="A1841" s="1" t="str">
        <f t="shared" si="75"/>
        <v>4331204</v>
      </c>
      <c r="B1841" s="1" t="str">
        <f>CONCATENATE(_xlfn.XLOOKUP(D1841-300,[1]怪物设计!$D$77:$D$136,[1]怪物设计!$U$77:$U$136),"-",E1841)</f>
        <v>蜥蜴3-204</v>
      </c>
      <c r="D1841" s="1">
        <v>4331</v>
      </c>
      <c r="E1841" s="1">
        <v>204</v>
      </c>
      <c r="F1841" s="17" t="str">
        <f t="shared" si="74"/>
        <v>-673;-295;5000;0</v>
      </c>
      <c r="G1841" s="1">
        <v>1</v>
      </c>
      <c r="H1841" s="21"/>
      <c r="I1841" s="11"/>
    </row>
    <row r="1842" spans="1:9">
      <c r="A1842" s="1" t="str">
        <f t="shared" si="75"/>
        <v>4331205</v>
      </c>
      <c r="B1842" s="1" t="str">
        <f>CONCATENATE(_xlfn.XLOOKUP(D1842-300,[1]怪物设计!$D$77:$D$136,[1]怪物设计!$U$77:$U$136),"-",E1842)</f>
        <v>蜥蜴3-205</v>
      </c>
      <c r="D1842" s="1">
        <v>4331</v>
      </c>
      <c r="E1842" s="1">
        <v>205</v>
      </c>
      <c r="F1842" s="17" t="str">
        <f t="shared" si="74"/>
        <v>-677;-40;10000;-10</v>
      </c>
      <c r="G1842" s="1">
        <v>1</v>
      </c>
      <c r="H1842" s="21"/>
      <c r="I1842" s="11"/>
    </row>
    <row r="1843" spans="1:9">
      <c r="A1843" s="1" t="str">
        <f t="shared" si="75"/>
        <v>4331206</v>
      </c>
      <c r="B1843" s="1" t="str">
        <f>CONCATENATE(_xlfn.XLOOKUP(D1843-300,[1]怪物设计!$D$77:$D$136,[1]怪物设计!$U$77:$U$136),"-",E1843)</f>
        <v>蜥蜴3-206</v>
      </c>
      <c r="D1843" s="1">
        <v>4331</v>
      </c>
      <c r="E1843" s="1">
        <v>206</v>
      </c>
      <c r="F1843" s="17" t="str">
        <f t="shared" si="74"/>
        <v>-774;-226;7000;150</v>
      </c>
      <c r="G1843" s="1">
        <v>1</v>
      </c>
      <c r="H1843" s="21"/>
      <c r="I1843" s="11"/>
    </row>
    <row r="1844" spans="1:9">
      <c r="A1844" s="1" t="str">
        <f t="shared" si="75"/>
        <v>4331207</v>
      </c>
      <c r="B1844" s="1" t="str">
        <f>CONCATENATE(_xlfn.XLOOKUP(D1844-300,[1]怪物设计!$D$77:$D$136,[1]怪物设计!$U$77:$U$136),"-",E1844)</f>
        <v>蜥蜴3-207</v>
      </c>
      <c r="D1844" s="1">
        <v>4331</v>
      </c>
      <c r="E1844" s="1">
        <v>207</v>
      </c>
      <c r="F1844" s="17" t="str">
        <f t="shared" si="74"/>
        <v>-865;-193;10000;15</v>
      </c>
      <c r="G1844" s="1">
        <v>1</v>
      </c>
      <c r="H1844" s="21"/>
      <c r="I1844" s="11"/>
    </row>
    <row r="1845" spans="1:9">
      <c r="A1845" s="1" t="str">
        <f t="shared" si="75"/>
        <v>4331301</v>
      </c>
      <c r="B1845" s="1" t="str">
        <f>CONCATENATE(_xlfn.XLOOKUP(D1845-300,[1]怪物设计!$D$77:$D$136,[1]怪物设计!$U$77:$U$136),"-",E1845)</f>
        <v>蜥蜴3-301</v>
      </c>
      <c r="D1845" s="1">
        <v>4331</v>
      </c>
      <c r="E1845" s="1">
        <v>301</v>
      </c>
      <c r="F1845" s="17" t="str">
        <f t="shared" ref="F1845:F1860" si="76">_xlfn.XLOOKUP(B1845,$B$30:$B$947,$F$30:$F$947,"",0)</f>
        <v>-747;-23;10000;0</v>
      </c>
      <c r="G1845" s="1">
        <v>1</v>
      </c>
      <c r="H1845" s="21"/>
      <c r="I1845" s="11"/>
    </row>
    <row r="1846" spans="1:9">
      <c r="A1846" s="1" t="str">
        <f t="shared" si="75"/>
        <v>4331302</v>
      </c>
      <c r="B1846" s="1" t="str">
        <f>CONCATENATE(_xlfn.XLOOKUP(D1846-300,[1]怪物设计!$D$77:$D$136,[1]怪物设计!$U$77:$U$136),"-",E1846)</f>
        <v>蜥蜴3-302</v>
      </c>
      <c r="D1846" s="1">
        <v>4331</v>
      </c>
      <c r="E1846" s="1">
        <v>302</v>
      </c>
      <c r="F1846" s="17" t="str">
        <f t="shared" si="76"/>
        <v>-784;-107;9000;0</v>
      </c>
      <c r="G1846" s="1">
        <v>1</v>
      </c>
      <c r="H1846" s="21"/>
      <c r="I1846" s="11"/>
    </row>
    <row r="1847" spans="1:9">
      <c r="A1847" s="1" t="str">
        <f t="shared" si="75"/>
        <v>4331303</v>
      </c>
      <c r="B1847" s="1" t="str">
        <f>CONCATENATE(_xlfn.XLOOKUP(D1847-300,[1]怪物设计!$D$77:$D$136,[1]怪物设计!$U$77:$U$136),"-",E1847)</f>
        <v>蜥蜴3-303</v>
      </c>
      <c r="D1847" s="1">
        <v>4331</v>
      </c>
      <c r="E1847" s="1">
        <v>303</v>
      </c>
      <c r="F1847" s="17" t="str">
        <f t="shared" si="76"/>
        <v>-718;-126;10000;0</v>
      </c>
      <c r="G1847" s="1">
        <v>1</v>
      </c>
      <c r="H1847" s="21"/>
      <c r="I1847" s="11"/>
    </row>
    <row r="1848" spans="1:9">
      <c r="A1848" s="1" t="str">
        <f t="shared" si="75"/>
        <v>4331304</v>
      </c>
      <c r="B1848" s="1" t="str">
        <f>CONCATENATE(_xlfn.XLOOKUP(D1848-300,[1]怪物设计!$D$77:$D$136,[1]怪物设计!$U$77:$U$136),"-",E1848)</f>
        <v>蜥蜴3-304</v>
      </c>
      <c r="D1848" s="1">
        <v>4331</v>
      </c>
      <c r="E1848" s="1">
        <v>304</v>
      </c>
      <c r="F1848" s="17" t="str">
        <f t="shared" si="76"/>
        <v>-921;-155;10000;5</v>
      </c>
      <c r="G1848" s="1">
        <v>1</v>
      </c>
      <c r="H1848" s="21"/>
      <c r="I1848" s="11"/>
    </row>
    <row r="1849" spans="1:9">
      <c r="A1849" s="1" t="str">
        <f t="shared" si="75"/>
        <v>4331305</v>
      </c>
      <c r="B1849" s="1" t="str">
        <f>CONCATENATE(_xlfn.XLOOKUP(D1849-300,[1]怪物设计!$D$77:$D$136,[1]怪物设计!$U$77:$U$136),"-",E1849)</f>
        <v>蜥蜴3-305</v>
      </c>
      <c r="D1849" s="1">
        <v>4331</v>
      </c>
      <c r="E1849" s="1">
        <v>305</v>
      </c>
      <c r="F1849" s="17" t="str">
        <f t="shared" si="76"/>
        <v>-874;-297;9000;-25</v>
      </c>
      <c r="G1849" s="1">
        <v>1</v>
      </c>
      <c r="H1849" s="21"/>
      <c r="I1849" s="11"/>
    </row>
    <row r="1850" spans="1:9">
      <c r="A1850" s="1" t="str">
        <f t="shared" si="75"/>
        <v>4331401</v>
      </c>
      <c r="B1850" s="1" t="str">
        <f>CONCATENATE(_xlfn.XLOOKUP(D1850-300,[1]怪物设计!$D$77:$D$136,[1]怪物设计!$U$77:$U$136),"-",E1850)</f>
        <v>蜥蜴3-401</v>
      </c>
      <c r="D1850" s="1">
        <v>4331</v>
      </c>
      <c r="E1850" s="1">
        <v>401</v>
      </c>
      <c r="F1850" s="17" t="str">
        <f t="shared" si="76"/>
        <v>-745;-279;10000;0</v>
      </c>
      <c r="G1850" s="1">
        <v>1</v>
      </c>
      <c r="H1850" s="21"/>
      <c r="I1850" s="11"/>
    </row>
    <row r="1851" spans="1:9">
      <c r="A1851" s="1" t="str">
        <f t="shared" si="75"/>
        <v>4331402</v>
      </c>
      <c r="B1851" s="1" t="str">
        <f>CONCATENATE(_xlfn.XLOOKUP(D1851-300,[1]怪物设计!$D$77:$D$136,[1]怪物设计!$U$77:$U$136),"-",E1851)</f>
        <v>蜥蜴3-402</v>
      </c>
      <c r="D1851" s="1">
        <v>4331</v>
      </c>
      <c r="E1851" s="1">
        <v>402</v>
      </c>
      <c r="F1851" s="17" t="str">
        <f t="shared" si="76"/>
        <v>-751;-273;10000;0</v>
      </c>
      <c r="G1851" s="1">
        <v>1</v>
      </c>
      <c r="H1851" s="21"/>
      <c r="I1851" s="11"/>
    </row>
    <row r="1852" spans="1:9">
      <c r="A1852" s="1" t="str">
        <f t="shared" si="75"/>
        <v>4331403</v>
      </c>
      <c r="B1852" s="1" t="str">
        <f>CONCATENATE(_xlfn.XLOOKUP(D1852-300,[1]怪物设计!$D$77:$D$136,[1]怪物设计!$U$77:$U$136),"-",E1852)</f>
        <v>蜥蜴3-403</v>
      </c>
      <c r="D1852" s="1">
        <v>4331</v>
      </c>
      <c r="E1852" s="1">
        <v>403</v>
      </c>
      <c r="F1852" s="17" t="str">
        <f t="shared" si="76"/>
        <v>-761;-266;10000;0</v>
      </c>
      <c r="G1852" s="1">
        <v>1</v>
      </c>
      <c r="H1852" s="21"/>
      <c r="I1852" s="11"/>
    </row>
    <row r="1853" spans="1:9">
      <c r="A1853" s="1" t="str">
        <f t="shared" si="75"/>
        <v>4331404</v>
      </c>
      <c r="B1853" s="1" t="str">
        <f>CONCATENATE(_xlfn.XLOOKUP(D1853-300,[1]怪物设计!$D$77:$D$136,[1]怪物设计!$U$77:$U$136),"-",E1853)</f>
        <v>蜥蜴3-404</v>
      </c>
      <c r="D1853" s="1">
        <v>4331</v>
      </c>
      <c r="E1853" s="1">
        <v>404</v>
      </c>
      <c r="F1853" s="17" t="str">
        <f t="shared" si="76"/>
        <v>-971;-266;10000;0</v>
      </c>
      <c r="G1853" s="1">
        <v>1</v>
      </c>
      <c r="H1853" s="21"/>
      <c r="I1853" s="11"/>
    </row>
    <row r="1854" spans="1:9">
      <c r="A1854" s="1" t="str">
        <f t="shared" si="75"/>
        <v>4331405</v>
      </c>
      <c r="B1854" s="1" t="str">
        <f>CONCATENATE(_xlfn.XLOOKUP(D1854-300,[1]怪物设计!$D$77:$D$136,[1]怪物设计!$U$77:$U$136),"-",E1854)</f>
        <v>蜥蜴3-405</v>
      </c>
      <c r="D1854" s="1">
        <v>4331</v>
      </c>
      <c r="E1854" s="1">
        <v>405</v>
      </c>
      <c r="F1854" s="17" t="str">
        <f t="shared" si="76"/>
        <v>-778;-268;10000;0</v>
      </c>
      <c r="G1854" s="1">
        <v>1</v>
      </c>
      <c r="H1854" s="21"/>
      <c r="I1854" s="11"/>
    </row>
    <row r="1855" spans="1:9">
      <c r="A1855" s="1" t="str">
        <f t="shared" si="75"/>
        <v>4331406</v>
      </c>
      <c r="B1855" s="1" t="str">
        <f>CONCATENATE(_xlfn.XLOOKUP(D1855-300,[1]怪物设计!$D$77:$D$136,[1]怪物设计!$U$77:$U$136),"-",E1855)</f>
        <v>蜥蜴3-406</v>
      </c>
      <c r="D1855" s="1">
        <v>4331</v>
      </c>
      <c r="E1855" s="1">
        <v>406</v>
      </c>
      <c r="F1855" s="17" t="str">
        <f t="shared" si="76"/>
        <v>-835;-256;8000;30</v>
      </c>
      <c r="G1855" s="1">
        <v>1</v>
      </c>
      <c r="H1855" s="21"/>
      <c r="I1855" s="11"/>
    </row>
    <row r="1856" spans="1:9">
      <c r="A1856" s="1" t="str">
        <f t="shared" si="75"/>
        <v>4331407</v>
      </c>
      <c r="B1856" s="1" t="str">
        <f>CONCATENATE(_xlfn.XLOOKUP(D1856-300,[1]怪物设计!$D$77:$D$136,[1]怪物设计!$U$77:$U$136),"-",E1856)</f>
        <v>蜥蜴3-407</v>
      </c>
      <c r="D1856" s="1">
        <v>4331</v>
      </c>
      <c r="E1856" s="1">
        <v>407</v>
      </c>
      <c r="F1856" s="17" t="str">
        <f t="shared" si="76"/>
        <v>-739;-216;10000;-5</v>
      </c>
      <c r="G1856" s="1">
        <v>1</v>
      </c>
      <c r="H1856" s="21"/>
      <c r="I1856" s="11"/>
    </row>
    <row r="1857" spans="1:9">
      <c r="A1857" s="1" t="str">
        <f t="shared" si="75"/>
        <v>4331408</v>
      </c>
      <c r="B1857" s="1" t="str">
        <f>CONCATENATE(_xlfn.XLOOKUP(D1857-300,[1]怪物设计!$D$77:$D$136,[1]怪物设计!$U$77:$U$136),"-",E1857)</f>
        <v>蜥蜴3-408</v>
      </c>
      <c r="D1857" s="1">
        <v>4331</v>
      </c>
      <c r="E1857" s="1">
        <v>408</v>
      </c>
      <c r="F1857" s="17" t="str">
        <f t="shared" si="76"/>
        <v>-646;-339;11000;-15</v>
      </c>
      <c r="G1857" s="1">
        <v>1</v>
      </c>
      <c r="H1857" s="21"/>
      <c r="I1857" s="11"/>
    </row>
    <row r="1858" spans="1:9">
      <c r="A1858" s="1" t="str">
        <f t="shared" si="75"/>
        <v>4331409</v>
      </c>
      <c r="B1858" s="1" t="str">
        <f>CONCATENATE(_xlfn.XLOOKUP(D1858-300,[1]怪物设计!$D$77:$D$136,[1]怪物设计!$U$77:$U$136),"-",E1858)</f>
        <v>蜥蜴3-409</v>
      </c>
      <c r="D1858" s="1">
        <v>4331</v>
      </c>
      <c r="E1858" s="1">
        <v>409</v>
      </c>
      <c r="F1858" s="17" t="str">
        <f t="shared" si="76"/>
        <v>-850;-188;7500;-15</v>
      </c>
      <c r="G1858" s="1">
        <v>1</v>
      </c>
      <c r="H1858" s="21"/>
      <c r="I1858" s="11"/>
    </row>
    <row r="1859" spans="1:9">
      <c r="A1859" s="1" t="str">
        <f t="shared" si="75"/>
        <v>4331501</v>
      </c>
      <c r="B1859" s="1" t="str">
        <f>CONCATENATE(_xlfn.XLOOKUP(D1859-300,[1]怪物设计!$D$77:$D$136,[1]怪物设计!$U$77:$U$136),"-",E1859)</f>
        <v>蜥蜴3-501</v>
      </c>
      <c r="D1859" s="1">
        <v>4331</v>
      </c>
      <c r="E1859" s="1">
        <v>501</v>
      </c>
      <c r="F1859" s="17" t="str">
        <f t="shared" si="76"/>
        <v>-825;-71;11000;45</v>
      </c>
      <c r="G1859" s="1">
        <v>1</v>
      </c>
      <c r="H1859" s="21"/>
      <c r="I1859" s="11"/>
    </row>
    <row r="1860" spans="1:9">
      <c r="A1860" s="1" t="str">
        <f t="shared" si="75"/>
        <v>4331502</v>
      </c>
      <c r="B1860" s="1" t="str">
        <f>CONCATENATE(_xlfn.XLOOKUP(D1860-300,[1]怪物设计!$D$77:$D$136,[1]怪物设计!$U$77:$U$136),"-",E1860)</f>
        <v>蜥蜴3-502</v>
      </c>
      <c r="D1860" s="1">
        <v>4331</v>
      </c>
      <c r="E1860" s="1">
        <v>502</v>
      </c>
      <c r="F1860" s="17" t="str">
        <f t="shared" si="76"/>
        <v>-845;-188;8500;0</v>
      </c>
      <c r="G1860" s="1">
        <v>1</v>
      </c>
      <c r="H1860" s="21"/>
      <c r="I1860" s="11"/>
    </row>
    <row r="1861" spans="1:9">
      <c r="A1861" s="1" t="str">
        <f t="shared" si="75"/>
        <v>4331503</v>
      </c>
      <c r="B1861" s="1" t="str">
        <f>CONCATENATE(_xlfn.XLOOKUP(D1861-300,[1]怪物设计!$D$77:$D$136,[1]怪物设计!$U$77:$U$136),"-",E1861)</f>
        <v>蜥蜴3-503</v>
      </c>
      <c r="D1861" s="1">
        <v>4331</v>
      </c>
      <c r="E1861" s="1">
        <v>503</v>
      </c>
      <c r="F1861" s="17" t="str">
        <f t="shared" ref="F1861:F1924" si="77">_xlfn.XLOOKUP(B1861,$B$30:$B$947,$F$30:$F$947,"",0)</f>
        <v>-917;-239;10000;-15</v>
      </c>
      <c r="G1861" s="1">
        <v>1</v>
      </c>
      <c r="H1861" s="21"/>
      <c r="I1861" s="11"/>
    </row>
    <row r="1862" spans="1:9">
      <c r="A1862" s="1" t="str">
        <f t="shared" si="75"/>
        <v>4331504</v>
      </c>
      <c r="B1862" s="1" t="str">
        <f>CONCATENATE(_xlfn.XLOOKUP(D1862-300,[1]怪物设计!$D$77:$D$136,[1]怪物设计!$U$77:$U$136),"-",E1862)</f>
        <v>蜥蜴3-504</v>
      </c>
      <c r="D1862" s="1">
        <v>4331</v>
      </c>
      <c r="E1862" s="1">
        <v>504</v>
      </c>
      <c r="F1862" s="17" t="str">
        <f t="shared" si="77"/>
        <v>-809;-283;9000;-10</v>
      </c>
      <c r="G1862" s="1">
        <v>1</v>
      </c>
      <c r="H1862" s="21"/>
      <c r="I1862" s="11"/>
    </row>
    <row r="1863" spans="1:9">
      <c r="A1863" s="1" t="str">
        <f t="shared" si="75"/>
        <v>4331505</v>
      </c>
      <c r="B1863" s="1" t="str">
        <f>CONCATENATE(_xlfn.XLOOKUP(D1863-300,[1]怪物设计!$D$77:$D$136,[1]怪物设计!$U$77:$U$136),"-",E1863)</f>
        <v>蜥蜴3-505</v>
      </c>
      <c r="D1863" s="1">
        <v>4331</v>
      </c>
      <c r="E1863" s="1">
        <v>505</v>
      </c>
      <c r="F1863" s="17" t="str">
        <f t="shared" si="77"/>
        <v>-916;-287;10000;-5</v>
      </c>
      <c r="G1863" s="1">
        <v>1</v>
      </c>
      <c r="H1863" s="21"/>
      <c r="I1863" s="11"/>
    </row>
    <row r="1864" spans="1:9">
      <c r="A1864" s="1" t="str">
        <f t="shared" si="75"/>
        <v>4331506</v>
      </c>
      <c r="B1864" s="1" t="str">
        <f>CONCATENATE(_xlfn.XLOOKUP(D1864-300,[1]怪物设计!$D$77:$D$136,[1]怪物设计!$U$77:$U$136),"-",E1864)</f>
        <v>蜥蜴3-506</v>
      </c>
      <c r="D1864" s="1">
        <v>4331</v>
      </c>
      <c r="E1864" s="1">
        <v>506</v>
      </c>
      <c r="F1864" s="17" t="str">
        <f t="shared" si="77"/>
        <v>-650;-233;8000;0</v>
      </c>
      <c r="G1864" s="1">
        <v>1</v>
      </c>
      <c r="H1864" s="21"/>
      <c r="I1864" s="11"/>
    </row>
    <row r="1865" spans="1:9">
      <c r="A1865" s="1" t="str">
        <f t="shared" si="75"/>
        <v>4331507</v>
      </c>
      <c r="B1865" s="1" t="str">
        <f>CONCATENATE(_xlfn.XLOOKUP(D1865-300,[1]怪物设计!$D$77:$D$136,[1]怪物设计!$U$77:$U$136),"-",E1865)</f>
        <v>蜥蜴3-507</v>
      </c>
      <c r="D1865" s="1">
        <v>4331</v>
      </c>
      <c r="E1865" s="1">
        <v>507</v>
      </c>
      <c r="F1865" s="17" t="str">
        <f t="shared" si="77"/>
        <v>-750;-252;10000;5</v>
      </c>
      <c r="G1865" s="1">
        <v>1</v>
      </c>
      <c r="H1865" s="21"/>
      <c r="I1865" s="11"/>
    </row>
    <row r="1866" spans="1:9">
      <c r="A1866" s="16" t="str">
        <f t="shared" si="75"/>
        <v>1411101</v>
      </c>
      <c r="B1866" s="1" t="str">
        <f>CONCATENATE(_xlfn.XLOOKUP(D1866-400,[1]怪物设计!$D$77:$D$136,[1]怪物设计!$U$77:$U$136),"-",E1866)</f>
        <v>猴子1-101</v>
      </c>
      <c r="D1866" s="1">
        <v>1411</v>
      </c>
      <c r="E1866" s="1">
        <v>101</v>
      </c>
      <c r="F1866" s="17" t="str">
        <f t="shared" si="77"/>
        <v>-542;-113;11000;0</v>
      </c>
      <c r="G1866" s="1">
        <v>1</v>
      </c>
      <c r="H1866" s="21"/>
      <c r="I1866" s="11"/>
    </row>
    <row r="1867" spans="1:9">
      <c r="A1867" s="1" t="str">
        <f t="shared" si="75"/>
        <v>1411102</v>
      </c>
      <c r="B1867" s="1" t="str">
        <f>CONCATENATE(_xlfn.XLOOKUP(D1867-400,[1]怪物设计!$D$77:$D$136,[1]怪物设计!$U$77:$U$136),"-",E1867)</f>
        <v>猴子1-102</v>
      </c>
      <c r="D1867" s="1">
        <v>1411</v>
      </c>
      <c r="E1867" s="1">
        <v>102</v>
      </c>
      <c r="F1867" s="17" t="str">
        <f t="shared" si="77"/>
        <v>-405;-128;11000;-10</v>
      </c>
      <c r="G1867" s="1">
        <v>1</v>
      </c>
      <c r="H1867" s="21"/>
      <c r="I1867" s="11"/>
    </row>
    <row r="1868" spans="1:9">
      <c r="A1868" s="1" t="str">
        <f t="shared" si="75"/>
        <v>1411103</v>
      </c>
      <c r="B1868" s="1" t="str">
        <f>CONCATENATE(_xlfn.XLOOKUP(D1868-400,[1]怪物设计!$D$77:$D$136,[1]怪物设计!$U$77:$U$136),"-",E1868)</f>
        <v>猴子1-103</v>
      </c>
      <c r="D1868" s="1">
        <v>1411</v>
      </c>
      <c r="E1868" s="1">
        <v>103</v>
      </c>
      <c r="F1868" s="17" t="str">
        <f t="shared" si="77"/>
        <v>-602;-215;10000;-10</v>
      </c>
      <c r="G1868" s="1">
        <v>1</v>
      </c>
      <c r="H1868" s="21"/>
      <c r="I1868" s="11"/>
    </row>
    <row r="1869" spans="1:9">
      <c r="A1869" s="1" t="str">
        <f t="shared" si="75"/>
        <v>1411104</v>
      </c>
      <c r="B1869" s="1" t="str">
        <f>CONCATENATE(_xlfn.XLOOKUP(D1869-400,[1]怪物设计!$D$77:$D$136,[1]怪物设计!$U$77:$U$136),"-",E1869)</f>
        <v>猴子1-104</v>
      </c>
      <c r="D1869" s="1">
        <v>1411</v>
      </c>
      <c r="E1869" s="1">
        <v>104</v>
      </c>
      <c r="F1869" s="17" t="str">
        <f t="shared" si="77"/>
        <v>-546;-116;11000;0</v>
      </c>
      <c r="G1869" s="1">
        <v>1</v>
      </c>
      <c r="H1869" s="21"/>
      <c r="I1869" s="11"/>
    </row>
    <row r="1870" spans="1:9">
      <c r="A1870" s="1" t="str">
        <f t="shared" si="75"/>
        <v>1411105</v>
      </c>
      <c r="B1870" s="1" t="str">
        <f>CONCATENATE(_xlfn.XLOOKUP(D1870-400,[1]怪物设计!$D$77:$D$136,[1]怪物设计!$U$77:$U$136),"-",E1870)</f>
        <v>猴子1-105</v>
      </c>
      <c r="D1870" s="1">
        <v>1411</v>
      </c>
      <c r="E1870" s="1">
        <v>105</v>
      </c>
      <c r="F1870" s="17" t="str">
        <f t="shared" si="77"/>
        <v>-447;-145;10000;0</v>
      </c>
      <c r="G1870" s="1">
        <v>1</v>
      </c>
      <c r="H1870" s="21"/>
      <c r="I1870" s="11"/>
    </row>
    <row r="1871" spans="1:9">
      <c r="A1871" s="1" t="str">
        <f t="shared" si="75"/>
        <v>1411106</v>
      </c>
      <c r="B1871" s="1" t="str">
        <f>CONCATENATE(_xlfn.XLOOKUP(D1871-400,[1]怪物设计!$D$77:$D$136,[1]怪物设计!$U$77:$U$136),"-",E1871)</f>
        <v>猴子1-106</v>
      </c>
      <c r="D1871" s="1">
        <v>1411</v>
      </c>
      <c r="E1871" s="1">
        <v>106</v>
      </c>
      <c r="F1871" s="17" t="str">
        <f t="shared" si="77"/>
        <v>-580;-162;8000;0</v>
      </c>
      <c r="G1871" s="1">
        <v>1</v>
      </c>
      <c r="H1871" s="21"/>
      <c r="I1871" s="11"/>
    </row>
    <row r="1872" spans="1:9">
      <c r="A1872" s="1" t="str">
        <f t="shared" si="75"/>
        <v>1411201</v>
      </c>
      <c r="B1872" s="1" t="str">
        <f>CONCATENATE(_xlfn.XLOOKUP(D1872-400,[1]怪物设计!$D$77:$D$136,[1]怪物设计!$U$77:$U$136),"-",E1872)</f>
        <v>猴子1-201</v>
      </c>
      <c r="D1872" s="1">
        <v>1411</v>
      </c>
      <c r="E1872" s="1">
        <v>201</v>
      </c>
      <c r="F1872" s="17" t="str">
        <f t="shared" si="77"/>
        <v>-378;-69;10000;-25</v>
      </c>
      <c r="G1872" s="1">
        <v>1</v>
      </c>
      <c r="H1872" s="21"/>
      <c r="I1872" s="11"/>
    </row>
    <row r="1873" spans="1:9">
      <c r="A1873" s="1" t="str">
        <f t="shared" si="75"/>
        <v>1411202</v>
      </c>
      <c r="B1873" s="1" t="str">
        <f>CONCATENATE(_xlfn.XLOOKUP(D1873-400,[1]怪物设计!$D$77:$D$136,[1]怪物设计!$U$77:$U$136),"-",E1873)</f>
        <v>猴子1-202</v>
      </c>
      <c r="D1873" s="1">
        <v>1411</v>
      </c>
      <c r="E1873" s="1">
        <v>202</v>
      </c>
      <c r="F1873" s="17" t="str">
        <f t="shared" si="77"/>
        <v>-347;-134;10000;0</v>
      </c>
      <c r="G1873" s="1">
        <v>1</v>
      </c>
      <c r="H1873" s="21"/>
      <c r="I1873" s="11"/>
    </row>
    <row r="1874" spans="1:9">
      <c r="A1874" s="1" t="str">
        <f t="shared" si="75"/>
        <v>1411203</v>
      </c>
      <c r="B1874" s="1" t="str">
        <f>CONCATENATE(_xlfn.XLOOKUP(D1874-400,[1]怪物设计!$D$77:$D$136,[1]怪物设计!$U$77:$U$136),"-",E1874)</f>
        <v>猴子1-203</v>
      </c>
      <c r="D1874" s="1">
        <v>1411</v>
      </c>
      <c r="E1874" s="1">
        <v>203</v>
      </c>
      <c r="F1874" s="17" t="str">
        <f t="shared" si="77"/>
        <v>-390;-164;10000;-10</v>
      </c>
      <c r="G1874" s="1">
        <v>1</v>
      </c>
      <c r="H1874" s="21"/>
      <c r="I1874" s="11"/>
    </row>
    <row r="1875" spans="1:9">
      <c r="A1875" s="1" t="str">
        <f t="shared" si="75"/>
        <v>1411204</v>
      </c>
      <c r="B1875" s="1" t="str">
        <f>CONCATENATE(_xlfn.XLOOKUP(D1875-400,[1]怪物设计!$D$77:$D$136,[1]怪物设计!$U$77:$U$136),"-",E1875)</f>
        <v>猴子1-204</v>
      </c>
      <c r="D1875" s="1">
        <v>1411</v>
      </c>
      <c r="E1875" s="1">
        <v>204</v>
      </c>
      <c r="F1875" s="17" t="str">
        <f t="shared" si="77"/>
        <v>-377;-263;5000;0</v>
      </c>
      <c r="G1875" s="1">
        <v>1</v>
      </c>
      <c r="H1875" s="21"/>
      <c r="I1875" s="11"/>
    </row>
    <row r="1876" spans="1:9">
      <c r="A1876" s="1" t="str">
        <f t="shared" si="75"/>
        <v>1411205</v>
      </c>
      <c r="B1876" s="1" t="str">
        <f>CONCATENATE(_xlfn.XLOOKUP(D1876-400,[1]怪物设计!$D$77:$D$136,[1]怪物设计!$U$77:$U$136),"-",E1876)</f>
        <v>猴子1-205</v>
      </c>
      <c r="D1876" s="1">
        <v>1411</v>
      </c>
      <c r="E1876" s="1">
        <v>205</v>
      </c>
      <c r="F1876" s="17" t="str">
        <f t="shared" si="77"/>
        <v>-381;-8;10000;-10</v>
      </c>
      <c r="G1876" s="1">
        <v>1</v>
      </c>
      <c r="H1876" s="21"/>
      <c r="I1876" s="11"/>
    </row>
    <row r="1877" spans="1:9">
      <c r="A1877" s="1" t="str">
        <f t="shared" si="75"/>
        <v>1411206</v>
      </c>
      <c r="B1877" s="1" t="str">
        <f>CONCATENATE(_xlfn.XLOOKUP(D1877-400,[1]怪物设计!$D$77:$D$136,[1]怪物设计!$U$77:$U$136),"-",E1877)</f>
        <v>猴子1-206</v>
      </c>
      <c r="D1877" s="1">
        <v>1411</v>
      </c>
      <c r="E1877" s="1">
        <v>206</v>
      </c>
      <c r="F1877" s="17" t="str">
        <f t="shared" si="77"/>
        <v>-478;-194;7000;150</v>
      </c>
      <c r="G1877" s="1">
        <v>1</v>
      </c>
      <c r="H1877" s="21"/>
      <c r="I1877" s="11"/>
    </row>
    <row r="1878" spans="1:9">
      <c r="A1878" s="1" t="str">
        <f t="shared" si="75"/>
        <v>1411207</v>
      </c>
      <c r="B1878" s="1" t="str">
        <f>CONCATENATE(_xlfn.XLOOKUP(D1878-400,[1]怪物设计!$D$77:$D$136,[1]怪物设计!$U$77:$U$136),"-",E1878)</f>
        <v>猴子1-207</v>
      </c>
      <c r="D1878" s="1">
        <v>1411</v>
      </c>
      <c r="E1878" s="1">
        <v>207</v>
      </c>
      <c r="F1878" s="17" t="str">
        <f t="shared" si="77"/>
        <v>-569;-161;10000;15</v>
      </c>
      <c r="G1878" s="1">
        <v>1</v>
      </c>
      <c r="H1878" s="21"/>
      <c r="I1878" s="11"/>
    </row>
    <row r="1879" spans="1:9">
      <c r="A1879" s="1" t="str">
        <f t="shared" si="75"/>
        <v>1411301</v>
      </c>
      <c r="B1879" s="1" t="str">
        <f>CONCATENATE(_xlfn.XLOOKUP(D1879-400,[1]怪物设计!$D$77:$D$136,[1]怪物设计!$U$77:$U$136),"-",E1879)</f>
        <v>猴子1-301</v>
      </c>
      <c r="D1879" s="1">
        <v>1411</v>
      </c>
      <c r="E1879" s="1">
        <v>301</v>
      </c>
      <c r="F1879" s="17" t="str">
        <f t="shared" si="77"/>
        <v>-451;9;10000;0</v>
      </c>
      <c r="G1879" s="1">
        <v>1</v>
      </c>
      <c r="H1879" s="21"/>
      <c r="I1879" s="11"/>
    </row>
    <row r="1880" spans="1:9">
      <c r="A1880" s="1" t="str">
        <f t="shared" si="75"/>
        <v>1411302</v>
      </c>
      <c r="B1880" s="1" t="str">
        <f>CONCATENATE(_xlfn.XLOOKUP(D1880-400,[1]怪物设计!$D$77:$D$136,[1]怪物设计!$U$77:$U$136),"-",E1880)</f>
        <v>猴子1-302</v>
      </c>
      <c r="D1880" s="1">
        <v>1411</v>
      </c>
      <c r="E1880" s="1">
        <v>302</v>
      </c>
      <c r="F1880" s="17" t="str">
        <f t="shared" si="77"/>
        <v>-488;-75;9000;0</v>
      </c>
      <c r="G1880" s="1">
        <v>1</v>
      </c>
      <c r="H1880" s="21"/>
      <c r="I1880" s="11"/>
    </row>
    <row r="1881" spans="1:9">
      <c r="A1881" s="1" t="str">
        <f t="shared" si="75"/>
        <v>1411303</v>
      </c>
      <c r="B1881" s="1" t="str">
        <f>CONCATENATE(_xlfn.XLOOKUP(D1881-400,[1]怪物设计!$D$77:$D$136,[1]怪物设计!$U$77:$U$136),"-",E1881)</f>
        <v>猴子1-303</v>
      </c>
      <c r="D1881" s="1">
        <v>1411</v>
      </c>
      <c r="E1881" s="1">
        <v>303</v>
      </c>
      <c r="F1881" s="17" t="str">
        <f t="shared" si="77"/>
        <v>-422;-94;10000;0</v>
      </c>
      <c r="G1881" s="1">
        <v>1</v>
      </c>
      <c r="H1881" s="21"/>
      <c r="I1881" s="11"/>
    </row>
    <row r="1882" spans="1:9">
      <c r="A1882" s="1" t="str">
        <f t="shared" si="75"/>
        <v>1411304</v>
      </c>
      <c r="B1882" s="1" t="str">
        <f>CONCATENATE(_xlfn.XLOOKUP(D1882-400,[1]怪物设计!$D$77:$D$136,[1]怪物设计!$U$77:$U$136),"-",E1882)</f>
        <v>猴子1-304</v>
      </c>
      <c r="D1882" s="1">
        <v>1411</v>
      </c>
      <c r="E1882" s="1">
        <v>304</v>
      </c>
      <c r="F1882" s="17" t="str">
        <f t="shared" si="77"/>
        <v>-625;-123;10000;5</v>
      </c>
      <c r="G1882" s="1">
        <v>1</v>
      </c>
      <c r="H1882" s="21"/>
      <c r="I1882" s="11"/>
    </row>
    <row r="1883" spans="1:9">
      <c r="A1883" s="1" t="str">
        <f t="shared" si="75"/>
        <v>1411305</v>
      </c>
      <c r="B1883" s="1" t="str">
        <f>CONCATENATE(_xlfn.XLOOKUP(D1883-400,[1]怪物设计!$D$77:$D$136,[1]怪物设计!$U$77:$U$136),"-",E1883)</f>
        <v>猴子1-305</v>
      </c>
      <c r="D1883" s="1">
        <v>1411</v>
      </c>
      <c r="E1883" s="1">
        <v>305</v>
      </c>
      <c r="F1883" s="17" t="str">
        <f t="shared" si="77"/>
        <v>-578;-265;9000;-25</v>
      </c>
      <c r="G1883" s="1">
        <v>1</v>
      </c>
      <c r="H1883" s="21"/>
      <c r="I1883" s="11"/>
    </row>
    <row r="1884" spans="1:9">
      <c r="A1884" s="1" t="str">
        <f t="shared" si="75"/>
        <v>1411401</v>
      </c>
      <c r="B1884" s="1" t="str">
        <f>CONCATENATE(_xlfn.XLOOKUP(D1884-400,[1]怪物设计!$D$77:$D$136,[1]怪物设计!$U$77:$U$136),"-",E1884)</f>
        <v>猴子1-401</v>
      </c>
      <c r="D1884" s="1">
        <v>1411</v>
      </c>
      <c r="E1884" s="1">
        <v>401</v>
      </c>
      <c r="F1884" s="17" t="str">
        <f t="shared" si="77"/>
        <v>-449;-247;10000;0</v>
      </c>
      <c r="G1884" s="1">
        <v>1</v>
      </c>
      <c r="H1884" s="21"/>
      <c r="I1884" s="11"/>
    </row>
    <row r="1885" spans="1:9">
      <c r="A1885" s="1" t="str">
        <f t="shared" si="75"/>
        <v>1411402</v>
      </c>
      <c r="B1885" s="1" t="str">
        <f>CONCATENATE(_xlfn.XLOOKUP(D1885-400,[1]怪物设计!$D$77:$D$136,[1]怪物设计!$U$77:$U$136),"-",E1885)</f>
        <v>猴子1-402</v>
      </c>
      <c r="D1885" s="1">
        <v>1411</v>
      </c>
      <c r="E1885" s="1">
        <v>402</v>
      </c>
      <c r="F1885" s="17" t="str">
        <f t="shared" si="77"/>
        <v>-455;-241;10000;0</v>
      </c>
      <c r="G1885" s="1">
        <v>1</v>
      </c>
      <c r="H1885" s="21"/>
      <c r="I1885" s="11"/>
    </row>
    <row r="1886" spans="1:9">
      <c r="A1886" s="1" t="str">
        <f t="shared" si="75"/>
        <v>1411403</v>
      </c>
      <c r="B1886" s="1" t="str">
        <f>CONCATENATE(_xlfn.XLOOKUP(D1886-400,[1]怪物设计!$D$77:$D$136,[1]怪物设计!$U$77:$U$136),"-",E1886)</f>
        <v>猴子1-403</v>
      </c>
      <c r="D1886" s="1">
        <v>1411</v>
      </c>
      <c r="E1886" s="1">
        <v>403</v>
      </c>
      <c r="F1886" s="17" t="str">
        <f t="shared" si="77"/>
        <v>-465;-234;10000;0</v>
      </c>
      <c r="G1886" s="1">
        <v>1</v>
      </c>
      <c r="H1886" s="21"/>
      <c r="I1886" s="11"/>
    </row>
    <row r="1887" spans="1:9">
      <c r="A1887" s="1" t="str">
        <f t="shared" si="75"/>
        <v>1411404</v>
      </c>
      <c r="B1887" s="1" t="str">
        <f>CONCATENATE(_xlfn.XLOOKUP(D1887-400,[1]怪物设计!$D$77:$D$136,[1]怪物设计!$U$77:$U$136),"-",E1887)</f>
        <v>猴子1-404</v>
      </c>
      <c r="D1887" s="1">
        <v>1411</v>
      </c>
      <c r="E1887" s="1">
        <v>404</v>
      </c>
      <c r="F1887" s="17" t="str">
        <f t="shared" si="77"/>
        <v>-675;-234;10000;0</v>
      </c>
      <c r="G1887" s="1">
        <v>1</v>
      </c>
      <c r="H1887" s="21"/>
      <c r="I1887" s="11"/>
    </row>
    <row r="1888" spans="1:9">
      <c r="A1888" s="1" t="str">
        <f t="shared" si="75"/>
        <v>1411405</v>
      </c>
      <c r="B1888" s="1" t="str">
        <f>CONCATENATE(_xlfn.XLOOKUP(D1888-400,[1]怪物设计!$D$77:$D$136,[1]怪物设计!$U$77:$U$136),"-",E1888)</f>
        <v>猴子1-405</v>
      </c>
      <c r="D1888" s="1">
        <v>1411</v>
      </c>
      <c r="E1888" s="1">
        <v>405</v>
      </c>
      <c r="F1888" s="17" t="str">
        <f t="shared" si="77"/>
        <v>-482;-236;10000;0</v>
      </c>
      <c r="G1888" s="1">
        <v>1</v>
      </c>
      <c r="H1888" s="21"/>
      <c r="I1888" s="11"/>
    </row>
    <row r="1889" spans="1:9">
      <c r="A1889" s="1" t="str">
        <f t="shared" si="75"/>
        <v>1411406</v>
      </c>
      <c r="B1889" s="1" t="str">
        <f>CONCATENATE(_xlfn.XLOOKUP(D1889-400,[1]怪物设计!$D$77:$D$136,[1]怪物设计!$U$77:$U$136),"-",E1889)</f>
        <v>猴子1-406</v>
      </c>
      <c r="D1889" s="1">
        <v>1411</v>
      </c>
      <c r="E1889" s="1">
        <v>406</v>
      </c>
      <c r="F1889" s="17" t="str">
        <f t="shared" si="77"/>
        <v>-539;-224;8000;30</v>
      </c>
      <c r="G1889" s="1">
        <v>1</v>
      </c>
      <c r="H1889" s="21"/>
      <c r="I1889" s="11"/>
    </row>
    <row r="1890" spans="1:9">
      <c r="A1890" s="1" t="str">
        <f t="shared" si="75"/>
        <v>1411407</v>
      </c>
      <c r="B1890" s="1" t="str">
        <f>CONCATENATE(_xlfn.XLOOKUP(D1890-400,[1]怪物设计!$D$77:$D$136,[1]怪物设计!$U$77:$U$136),"-",E1890)</f>
        <v>猴子1-407</v>
      </c>
      <c r="D1890" s="1">
        <v>1411</v>
      </c>
      <c r="E1890" s="1">
        <v>407</v>
      </c>
      <c r="F1890" s="17" t="str">
        <f t="shared" si="77"/>
        <v>-443;-184;10000;-5</v>
      </c>
      <c r="G1890" s="1">
        <v>1</v>
      </c>
      <c r="H1890" s="21"/>
      <c r="I1890" s="11"/>
    </row>
    <row r="1891" spans="1:9">
      <c r="A1891" s="1" t="str">
        <f t="shared" ref="A1891:A1954" si="78">CONCATENATE(D1891,E1891)</f>
        <v>1411408</v>
      </c>
      <c r="B1891" s="1" t="str">
        <f>CONCATENATE(_xlfn.XLOOKUP(D1891-400,[1]怪物设计!$D$77:$D$136,[1]怪物设计!$U$77:$U$136),"-",E1891)</f>
        <v>猴子1-408</v>
      </c>
      <c r="D1891" s="1">
        <v>1411</v>
      </c>
      <c r="E1891" s="1">
        <v>408</v>
      </c>
      <c r="F1891" s="17" t="str">
        <f t="shared" si="77"/>
        <v>-350;-307;11000;-15</v>
      </c>
      <c r="G1891" s="1">
        <v>1</v>
      </c>
      <c r="H1891" s="21"/>
      <c r="I1891" s="11"/>
    </row>
    <row r="1892" spans="1:9">
      <c r="A1892" s="1" t="str">
        <f t="shared" si="78"/>
        <v>1411409</v>
      </c>
      <c r="B1892" s="1" t="str">
        <f>CONCATENATE(_xlfn.XLOOKUP(D1892-400,[1]怪物设计!$D$77:$D$136,[1]怪物设计!$U$77:$U$136),"-",E1892)</f>
        <v>猴子1-409</v>
      </c>
      <c r="D1892" s="1">
        <v>1411</v>
      </c>
      <c r="E1892" s="1">
        <v>409</v>
      </c>
      <c r="F1892" s="17" t="str">
        <f t="shared" si="77"/>
        <v>-554;-156;7500;-15</v>
      </c>
      <c r="G1892" s="1">
        <v>1</v>
      </c>
      <c r="H1892" s="21"/>
      <c r="I1892" s="11"/>
    </row>
    <row r="1893" spans="1:9">
      <c r="A1893" s="1" t="str">
        <f t="shared" si="78"/>
        <v>1411501</v>
      </c>
      <c r="B1893" s="1" t="str">
        <f>CONCATENATE(_xlfn.XLOOKUP(D1893-400,[1]怪物设计!$D$77:$D$136,[1]怪物设计!$U$77:$U$136),"-",E1893)</f>
        <v>猴子1-501</v>
      </c>
      <c r="D1893" s="1">
        <v>1411</v>
      </c>
      <c r="E1893" s="1">
        <v>501</v>
      </c>
      <c r="F1893" s="17" t="str">
        <f t="shared" si="77"/>
        <v>-529;-39;11000;45</v>
      </c>
      <c r="G1893" s="1">
        <v>1</v>
      </c>
      <c r="H1893" s="21"/>
      <c r="I1893" s="11"/>
    </row>
    <row r="1894" spans="1:9">
      <c r="A1894" s="1" t="str">
        <f t="shared" si="78"/>
        <v>1411502</v>
      </c>
      <c r="B1894" s="1" t="str">
        <f>CONCATENATE(_xlfn.XLOOKUP(D1894-400,[1]怪物设计!$D$77:$D$136,[1]怪物设计!$U$77:$U$136),"-",E1894)</f>
        <v>猴子1-502</v>
      </c>
      <c r="D1894" s="1">
        <v>1411</v>
      </c>
      <c r="E1894" s="1">
        <v>502</v>
      </c>
      <c r="F1894" s="17" t="str">
        <f t="shared" si="77"/>
        <v>-549;-156;8500;0</v>
      </c>
      <c r="G1894" s="1">
        <v>1</v>
      </c>
      <c r="H1894" s="21"/>
      <c r="I1894" s="11"/>
    </row>
    <row r="1895" spans="1:9">
      <c r="A1895" s="1" t="str">
        <f t="shared" si="78"/>
        <v>1411503</v>
      </c>
      <c r="B1895" s="1" t="str">
        <f>CONCATENATE(_xlfn.XLOOKUP(D1895-400,[1]怪物设计!$D$77:$D$136,[1]怪物设计!$U$77:$U$136),"-",E1895)</f>
        <v>猴子1-503</v>
      </c>
      <c r="D1895" s="1">
        <v>1411</v>
      </c>
      <c r="E1895" s="1">
        <v>503</v>
      </c>
      <c r="F1895" s="17" t="str">
        <f t="shared" si="77"/>
        <v>-621;-207;10000;-15</v>
      </c>
      <c r="G1895" s="1">
        <v>1</v>
      </c>
      <c r="H1895" s="21"/>
      <c r="I1895" s="11"/>
    </row>
    <row r="1896" spans="1:9">
      <c r="A1896" s="1" t="str">
        <f t="shared" si="78"/>
        <v>1411504</v>
      </c>
      <c r="B1896" s="1" t="str">
        <f>CONCATENATE(_xlfn.XLOOKUP(D1896-400,[1]怪物设计!$D$77:$D$136,[1]怪物设计!$U$77:$U$136),"-",E1896)</f>
        <v>猴子1-504</v>
      </c>
      <c r="D1896" s="1">
        <v>1411</v>
      </c>
      <c r="E1896" s="1">
        <v>504</v>
      </c>
      <c r="F1896" s="17" t="str">
        <f t="shared" si="77"/>
        <v>-513;-251;9000;-10</v>
      </c>
      <c r="G1896" s="1">
        <v>1</v>
      </c>
      <c r="H1896" s="21"/>
      <c r="I1896" s="11"/>
    </row>
    <row r="1897" spans="1:9">
      <c r="A1897" s="1" t="str">
        <f t="shared" si="78"/>
        <v>1411505</v>
      </c>
      <c r="B1897" s="1" t="str">
        <f>CONCATENATE(_xlfn.XLOOKUP(D1897-400,[1]怪物设计!$D$77:$D$136,[1]怪物设计!$U$77:$U$136),"-",E1897)</f>
        <v>猴子1-505</v>
      </c>
      <c r="D1897" s="1">
        <v>1411</v>
      </c>
      <c r="E1897" s="1">
        <v>505</v>
      </c>
      <c r="F1897" s="17" t="str">
        <f t="shared" si="77"/>
        <v>-620;-255;10000;-5</v>
      </c>
      <c r="G1897" s="1">
        <v>1</v>
      </c>
      <c r="H1897" s="21"/>
      <c r="I1897" s="11"/>
    </row>
    <row r="1898" spans="1:9">
      <c r="A1898" s="1" t="str">
        <f t="shared" si="78"/>
        <v>1411506</v>
      </c>
      <c r="B1898" s="1" t="str">
        <f>CONCATENATE(_xlfn.XLOOKUP(D1898-400,[1]怪物设计!$D$77:$D$136,[1]怪物设计!$U$77:$U$136),"-",E1898)</f>
        <v>猴子1-506</v>
      </c>
      <c r="D1898" s="1">
        <v>1411</v>
      </c>
      <c r="E1898" s="1">
        <v>506</v>
      </c>
      <c r="F1898" s="17" t="str">
        <f t="shared" si="77"/>
        <v>-354;-201;8000;0</v>
      </c>
      <c r="G1898" s="1">
        <v>1</v>
      </c>
      <c r="H1898" s="21"/>
      <c r="I1898" s="11"/>
    </row>
    <row r="1899" spans="1:9">
      <c r="A1899" s="1" t="str">
        <f t="shared" si="78"/>
        <v>1411507</v>
      </c>
      <c r="B1899" s="1" t="str">
        <f>CONCATENATE(_xlfn.XLOOKUP(D1899-400,[1]怪物设计!$D$77:$D$136,[1]怪物设计!$U$77:$U$136),"-",E1899)</f>
        <v>猴子1-507</v>
      </c>
      <c r="D1899" s="1">
        <v>1411</v>
      </c>
      <c r="E1899" s="1">
        <v>507</v>
      </c>
      <c r="F1899" s="17" t="str">
        <f t="shared" si="77"/>
        <v>-454;-220;10000;5</v>
      </c>
      <c r="G1899" s="1">
        <v>1</v>
      </c>
      <c r="H1899" s="21"/>
      <c r="I1899" s="11"/>
    </row>
    <row r="1900" spans="1:9">
      <c r="A1900" s="1" t="str">
        <f t="shared" si="78"/>
        <v>1422101</v>
      </c>
      <c r="B1900" s="1" t="str">
        <f>CONCATENATE(_xlfn.XLOOKUP(D1900-400,[1]怪物设计!$D$77:$D$136,[1]怪物设计!$U$77:$U$136),"-",E1900)</f>
        <v>猴子2-101</v>
      </c>
      <c r="D1900" s="1">
        <v>1422</v>
      </c>
      <c r="E1900" s="1">
        <v>101</v>
      </c>
      <c r="F1900" s="17" t="str">
        <f t="shared" si="77"/>
        <v>-542;-113;11000;0</v>
      </c>
      <c r="G1900" s="1">
        <v>1</v>
      </c>
      <c r="H1900" s="21"/>
      <c r="I1900" s="11"/>
    </row>
    <row r="1901" spans="1:9">
      <c r="A1901" s="1" t="str">
        <f t="shared" si="78"/>
        <v>1422102</v>
      </c>
      <c r="B1901" s="1" t="str">
        <f>CONCATENATE(_xlfn.XLOOKUP(D1901-400,[1]怪物设计!$D$77:$D$136,[1]怪物设计!$U$77:$U$136),"-",E1901)</f>
        <v>猴子2-102</v>
      </c>
      <c r="D1901" s="1">
        <v>1422</v>
      </c>
      <c r="E1901" s="1">
        <v>102</v>
      </c>
      <c r="F1901" s="17" t="str">
        <f t="shared" si="77"/>
        <v>-405;-128;11000;-10</v>
      </c>
      <c r="G1901" s="1">
        <v>1</v>
      </c>
      <c r="H1901" s="21"/>
      <c r="I1901" s="11"/>
    </row>
    <row r="1902" spans="1:9">
      <c r="A1902" s="1" t="str">
        <f t="shared" si="78"/>
        <v>1422103</v>
      </c>
      <c r="B1902" s="1" t="str">
        <f>CONCATENATE(_xlfn.XLOOKUP(D1902-400,[1]怪物设计!$D$77:$D$136,[1]怪物设计!$U$77:$U$136),"-",E1902)</f>
        <v>猴子2-103</v>
      </c>
      <c r="D1902" s="1">
        <v>1422</v>
      </c>
      <c r="E1902" s="1">
        <v>103</v>
      </c>
      <c r="F1902" s="17" t="str">
        <f t="shared" si="77"/>
        <v>-602;-215;10000;-10</v>
      </c>
      <c r="G1902" s="1">
        <v>1</v>
      </c>
      <c r="H1902" s="21"/>
      <c r="I1902" s="11"/>
    </row>
    <row r="1903" spans="1:9">
      <c r="A1903" s="1" t="str">
        <f t="shared" si="78"/>
        <v>1422104</v>
      </c>
      <c r="B1903" s="1" t="str">
        <f>CONCATENATE(_xlfn.XLOOKUP(D1903-400,[1]怪物设计!$D$77:$D$136,[1]怪物设计!$U$77:$U$136),"-",E1903)</f>
        <v>猴子2-104</v>
      </c>
      <c r="D1903" s="1">
        <v>1422</v>
      </c>
      <c r="E1903" s="1">
        <v>104</v>
      </c>
      <c r="F1903" s="17" t="str">
        <f t="shared" si="77"/>
        <v>-546;-116;11000;0</v>
      </c>
      <c r="G1903" s="1">
        <v>1</v>
      </c>
      <c r="H1903" s="21"/>
      <c r="I1903" s="11"/>
    </row>
    <row r="1904" spans="1:9">
      <c r="A1904" s="1" t="str">
        <f t="shared" si="78"/>
        <v>1422105</v>
      </c>
      <c r="B1904" s="1" t="str">
        <f>CONCATENATE(_xlfn.XLOOKUP(D1904-400,[1]怪物设计!$D$77:$D$136,[1]怪物设计!$U$77:$U$136),"-",E1904)</f>
        <v>猴子2-105</v>
      </c>
      <c r="D1904" s="1">
        <v>1422</v>
      </c>
      <c r="E1904" s="1">
        <v>105</v>
      </c>
      <c r="F1904" s="17" t="str">
        <f t="shared" si="77"/>
        <v>-447;-145;10000;0</v>
      </c>
      <c r="G1904" s="1">
        <v>1</v>
      </c>
      <c r="H1904" s="21"/>
      <c r="I1904" s="11"/>
    </row>
    <row r="1905" spans="1:9">
      <c r="A1905" s="1" t="str">
        <f t="shared" si="78"/>
        <v>1422106</v>
      </c>
      <c r="B1905" s="1" t="str">
        <f>CONCATENATE(_xlfn.XLOOKUP(D1905-400,[1]怪物设计!$D$77:$D$136,[1]怪物设计!$U$77:$U$136),"-",E1905)</f>
        <v>猴子2-106</v>
      </c>
      <c r="D1905" s="1">
        <v>1422</v>
      </c>
      <c r="E1905" s="1">
        <v>106</v>
      </c>
      <c r="F1905" s="17" t="str">
        <f t="shared" si="77"/>
        <v>-580;-162;8000;0</v>
      </c>
      <c r="G1905" s="1">
        <v>1</v>
      </c>
      <c r="H1905" s="21"/>
      <c r="I1905" s="11"/>
    </row>
    <row r="1906" spans="1:9">
      <c r="A1906" s="1" t="str">
        <f t="shared" si="78"/>
        <v>1422201</v>
      </c>
      <c r="B1906" s="1" t="str">
        <f>CONCATENATE(_xlfn.XLOOKUP(D1906-400,[1]怪物设计!$D$77:$D$136,[1]怪物设计!$U$77:$U$136),"-",E1906)</f>
        <v>猴子2-201</v>
      </c>
      <c r="D1906" s="1">
        <v>1422</v>
      </c>
      <c r="E1906" s="1">
        <v>201</v>
      </c>
      <c r="F1906" s="17" t="str">
        <f t="shared" si="77"/>
        <v>-378;-69;10000;-25</v>
      </c>
      <c r="G1906" s="1">
        <v>1</v>
      </c>
      <c r="H1906" s="21"/>
      <c r="I1906" s="11"/>
    </row>
    <row r="1907" spans="1:9">
      <c r="A1907" s="1" t="str">
        <f t="shared" si="78"/>
        <v>1422202</v>
      </c>
      <c r="B1907" s="1" t="str">
        <f>CONCATENATE(_xlfn.XLOOKUP(D1907-400,[1]怪物设计!$D$77:$D$136,[1]怪物设计!$U$77:$U$136),"-",E1907)</f>
        <v>猴子2-202</v>
      </c>
      <c r="D1907" s="1">
        <v>1422</v>
      </c>
      <c r="E1907" s="1">
        <v>202</v>
      </c>
      <c r="F1907" s="17" t="str">
        <f t="shared" si="77"/>
        <v>-347;-134;10000;0</v>
      </c>
      <c r="G1907" s="1">
        <v>1</v>
      </c>
      <c r="H1907" s="21"/>
      <c r="I1907" s="11"/>
    </row>
    <row r="1908" spans="1:9">
      <c r="A1908" s="1" t="str">
        <f t="shared" si="78"/>
        <v>1422203</v>
      </c>
      <c r="B1908" s="1" t="str">
        <f>CONCATENATE(_xlfn.XLOOKUP(D1908-400,[1]怪物设计!$D$77:$D$136,[1]怪物设计!$U$77:$U$136),"-",E1908)</f>
        <v>猴子2-203</v>
      </c>
      <c r="D1908" s="1">
        <v>1422</v>
      </c>
      <c r="E1908" s="1">
        <v>203</v>
      </c>
      <c r="F1908" s="17" t="str">
        <f t="shared" si="77"/>
        <v>-390;-164;10000;-10</v>
      </c>
      <c r="G1908" s="1">
        <v>1</v>
      </c>
      <c r="H1908" s="21"/>
      <c r="I1908" s="11"/>
    </row>
    <row r="1909" spans="1:9">
      <c r="A1909" s="1" t="str">
        <f t="shared" si="78"/>
        <v>1422204</v>
      </c>
      <c r="B1909" s="1" t="str">
        <f>CONCATENATE(_xlfn.XLOOKUP(D1909-400,[1]怪物设计!$D$77:$D$136,[1]怪物设计!$U$77:$U$136),"-",E1909)</f>
        <v>猴子2-204</v>
      </c>
      <c r="D1909" s="1">
        <v>1422</v>
      </c>
      <c r="E1909" s="1">
        <v>204</v>
      </c>
      <c r="F1909" s="17" t="str">
        <f t="shared" si="77"/>
        <v>-377;-263;5000;0</v>
      </c>
      <c r="G1909" s="1">
        <v>1</v>
      </c>
      <c r="H1909" s="21"/>
      <c r="I1909" s="11"/>
    </row>
    <row r="1910" spans="1:9">
      <c r="A1910" s="1" t="str">
        <f t="shared" si="78"/>
        <v>1422205</v>
      </c>
      <c r="B1910" s="1" t="str">
        <f>CONCATENATE(_xlfn.XLOOKUP(D1910-400,[1]怪物设计!$D$77:$D$136,[1]怪物设计!$U$77:$U$136),"-",E1910)</f>
        <v>猴子2-205</v>
      </c>
      <c r="D1910" s="1">
        <v>1422</v>
      </c>
      <c r="E1910" s="1">
        <v>205</v>
      </c>
      <c r="F1910" s="17" t="str">
        <f t="shared" si="77"/>
        <v>-381;-8;10000;-10</v>
      </c>
      <c r="G1910" s="1">
        <v>1</v>
      </c>
      <c r="H1910" s="21"/>
      <c r="I1910" s="11"/>
    </row>
    <row r="1911" spans="1:9">
      <c r="A1911" s="1" t="str">
        <f t="shared" si="78"/>
        <v>1422206</v>
      </c>
      <c r="B1911" s="1" t="str">
        <f>CONCATENATE(_xlfn.XLOOKUP(D1911-400,[1]怪物设计!$D$77:$D$136,[1]怪物设计!$U$77:$U$136),"-",E1911)</f>
        <v>猴子2-206</v>
      </c>
      <c r="D1911" s="1">
        <v>1422</v>
      </c>
      <c r="E1911" s="1">
        <v>206</v>
      </c>
      <c r="F1911" s="17" t="str">
        <f t="shared" si="77"/>
        <v>-478;-194;7000;150</v>
      </c>
      <c r="G1911" s="1">
        <v>1</v>
      </c>
      <c r="H1911" s="21"/>
      <c r="I1911" s="11"/>
    </row>
    <row r="1912" spans="1:9">
      <c r="A1912" s="1" t="str">
        <f t="shared" si="78"/>
        <v>1422207</v>
      </c>
      <c r="B1912" s="1" t="str">
        <f>CONCATENATE(_xlfn.XLOOKUP(D1912-400,[1]怪物设计!$D$77:$D$136,[1]怪物设计!$U$77:$U$136),"-",E1912)</f>
        <v>猴子2-207</v>
      </c>
      <c r="D1912" s="1">
        <v>1422</v>
      </c>
      <c r="E1912" s="1">
        <v>207</v>
      </c>
      <c r="F1912" s="17" t="str">
        <f t="shared" si="77"/>
        <v>-569;-161;10000;15</v>
      </c>
      <c r="G1912" s="1">
        <v>1</v>
      </c>
      <c r="H1912" s="21"/>
      <c r="I1912" s="11"/>
    </row>
    <row r="1913" spans="1:9">
      <c r="A1913" s="1" t="str">
        <f t="shared" si="78"/>
        <v>1422301</v>
      </c>
      <c r="B1913" s="1" t="str">
        <f>CONCATENATE(_xlfn.XLOOKUP(D1913-400,[1]怪物设计!$D$77:$D$136,[1]怪物设计!$U$77:$U$136),"-",E1913)</f>
        <v>猴子2-301</v>
      </c>
      <c r="D1913" s="1">
        <v>1422</v>
      </c>
      <c r="E1913" s="1">
        <v>301</v>
      </c>
      <c r="F1913" s="17" t="str">
        <f t="shared" si="77"/>
        <v>-451;9;10000;0</v>
      </c>
      <c r="G1913" s="1">
        <v>1</v>
      </c>
      <c r="H1913" s="21"/>
      <c r="I1913" s="11"/>
    </row>
    <row r="1914" spans="1:9">
      <c r="A1914" s="1" t="str">
        <f t="shared" si="78"/>
        <v>1422302</v>
      </c>
      <c r="B1914" s="1" t="str">
        <f>CONCATENATE(_xlfn.XLOOKUP(D1914-400,[1]怪物设计!$D$77:$D$136,[1]怪物设计!$U$77:$U$136),"-",E1914)</f>
        <v>猴子2-302</v>
      </c>
      <c r="D1914" s="1">
        <v>1422</v>
      </c>
      <c r="E1914" s="1">
        <v>302</v>
      </c>
      <c r="F1914" s="17" t="str">
        <f t="shared" si="77"/>
        <v>-488;-75;9000;0</v>
      </c>
      <c r="G1914" s="1">
        <v>1</v>
      </c>
      <c r="H1914" s="21"/>
      <c r="I1914" s="11"/>
    </row>
    <row r="1915" spans="1:9">
      <c r="A1915" s="1" t="str">
        <f t="shared" si="78"/>
        <v>1422303</v>
      </c>
      <c r="B1915" s="1" t="str">
        <f>CONCATENATE(_xlfn.XLOOKUP(D1915-400,[1]怪物设计!$D$77:$D$136,[1]怪物设计!$U$77:$U$136),"-",E1915)</f>
        <v>猴子2-303</v>
      </c>
      <c r="D1915" s="1">
        <v>1422</v>
      </c>
      <c r="E1915" s="1">
        <v>303</v>
      </c>
      <c r="F1915" s="17" t="str">
        <f t="shared" si="77"/>
        <v>-422;-94;10000;0</v>
      </c>
      <c r="G1915" s="1">
        <v>1</v>
      </c>
      <c r="H1915" s="21"/>
      <c r="I1915" s="11"/>
    </row>
    <row r="1916" spans="1:9">
      <c r="A1916" s="1" t="str">
        <f t="shared" si="78"/>
        <v>1422304</v>
      </c>
      <c r="B1916" s="1" t="str">
        <f>CONCATENATE(_xlfn.XLOOKUP(D1916-400,[1]怪物设计!$D$77:$D$136,[1]怪物设计!$U$77:$U$136),"-",E1916)</f>
        <v>猴子2-304</v>
      </c>
      <c r="D1916" s="1">
        <v>1422</v>
      </c>
      <c r="E1916" s="1">
        <v>304</v>
      </c>
      <c r="F1916" s="17" t="str">
        <f t="shared" si="77"/>
        <v>-625;-123;10000;5</v>
      </c>
      <c r="G1916" s="1">
        <v>1</v>
      </c>
      <c r="H1916" s="21"/>
      <c r="I1916" s="11"/>
    </row>
    <row r="1917" spans="1:9">
      <c r="A1917" s="1" t="str">
        <f t="shared" si="78"/>
        <v>1422305</v>
      </c>
      <c r="B1917" s="1" t="str">
        <f>CONCATENATE(_xlfn.XLOOKUP(D1917-400,[1]怪物设计!$D$77:$D$136,[1]怪物设计!$U$77:$U$136),"-",E1917)</f>
        <v>猴子2-305</v>
      </c>
      <c r="D1917" s="1">
        <v>1422</v>
      </c>
      <c r="E1917" s="1">
        <v>305</v>
      </c>
      <c r="F1917" s="17" t="str">
        <f t="shared" si="77"/>
        <v>-578;-265;9000;-25</v>
      </c>
      <c r="G1917" s="1">
        <v>1</v>
      </c>
      <c r="H1917" s="21"/>
      <c r="I1917" s="11"/>
    </row>
    <row r="1918" spans="1:9">
      <c r="A1918" s="1" t="str">
        <f t="shared" si="78"/>
        <v>1422401</v>
      </c>
      <c r="B1918" s="1" t="str">
        <f>CONCATENATE(_xlfn.XLOOKUP(D1918-400,[1]怪物设计!$D$77:$D$136,[1]怪物设计!$U$77:$U$136),"-",E1918)</f>
        <v>猴子2-401</v>
      </c>
      <c r="D1918" s="1">
        <v>1422</v>
      </c>
      <c r="E1918" s="1">
        <v>401</v>
      </c>
      <c r="F1918" s="17" t="str">
        <f t="shared" si="77"/>
        <v>-449;-247;10000;0</v>
      </c>
      <c r="G1918" s="1">
        <v>1</v>
      </c>
      <c r="H1918" s="21"/>
      <c r="I1918" s="11"/>
    </row>
    <row r="1919" spans="1:9">
      <c r="A1919" s="1" t="str">
        <f t="shared" si="78"/>
        <v>1422402</v>
      </c>
      <c r="B1919" s="1" t="str">
        <f>CONCATENATE(_xlfn.XLOOKUP(D1919-400,[1]怪物设计!$D$77:$D$136,[1]怪物设计!$U$77:$U$136),"-",E1919)</f>
        <v>猴子2-402</v>
      </c>
      <c r="D1919" s="1">
        <v>1422</v>
      </c>
      <c r="E1919" s="1">
        <v>402</v>
      </c>
      <c r="F1919" s="17" t="str">
        <f t="shared" si="77"/>
        <v>-455;-241;10000;0</v>
      </c>
      <c r="G1919" s="1">
        <v>1</v>
      </c>
      <c r="H1919" s="21"/>
      <c r="I1919" s="11"/>
    </row>
    <row r="1920" spans="1:9">
      <c r="A1920" s="1" t="str">
        <f t="shared" si="78"/>
        <v>1422403</v>
      </c>
      <c r="B1920" s="1" t="str">
        <f>CONCATENATE(_xlfn.XLOOKUP(D1920-400,[1]怪物设计!$D$77:$D$136,[1]怪物设计!$U$77:$U$136),"-",E1920)</f>
        <v>猴子2-403</v>
      </c>
      <c r="D1920" s="1">
        <v>1422</v>
      </c>
      <c r="E1920" s="1">
        <v>403</v>
      </c>
      <c r="F1920" s="17" t="str">
        <f t="shared" si="77"/>
        <v>-465;-234;10000;0</v>
      </c>
      <c r="G1920" s="1">
        <v>1</v>
      </c>
      <c r="H1920" s="21"/>
      <c r="I1920" s="11"/>
    </row>
    <row r="1921" spans="1:9">
      <c r="A1921" s="1" t="str">
        <f t="shared" si="78"/>
        <v>1422404</v>
      </c>
      <c r="B1921" s="1" t="str">
        <f>CONCATENATE(_xlfn.XLOOKUP(D1921-400,[1]怪物设计!$D$77:$D$136,[1]怪物设计!$U$77:$U$136),"-",E1921)</f>
        <v>猴子2-404</v>
      </c>
      <c r="D1921" s="1">
        <v>1422</v>
      </c>
      <c r="E1921" s="1">
        <v>404</v>
      </c>
      <c r="F1921" s="17" t="str">
        <f t="shared" si="77"/>
        <v>-675;-234;10000;0</v>
      </c>
      <c r="G1921" s="1">
        <v>1</v>
      </c>
      <c r="H1921" s="21"/>
      <c r="I1921" s="11"/>
    </row>
    <row r="1922" spans="1:9">
      <c r="A1922" s="1" t="str">
        <f t="shared" si="78"/>
        <v>1422405</v>
      </c>
      <c r="B1922" s="1" t="str">
        <f>CONCATENATE(_xlfn.XLOOKUP(D1922-400,[1]怪物设计!$D$77:$D$136,[1]怪物设计!$U$77:$U$136),"-",E1922)</f>
        <v>猴子2-405</v>
      </c>
      <c r="D1922" s="1">
        <v>1422</v>
      </c>
      <c r="E1922" s="1">
        <v>405</v>
      </c>
      <c r="F1922" s="17" t="str">
        <f t="shared" si="77"/>
        <v>-482;-236;10000;0</v>
      </c>
      <c r="G1922" s="1">
        <v>1</v>
      </c>
      <c r="H1922" s="21"/>
      <c r="I1922" s="11"/>
    </row>
    <row r="1923" spans="1:9">
      <c r="A1923" s="1" t="str">
        <f t="shared" si="78"/>
        <v>1422406</v>
      </c>
      <c r="B1923" s="1" t="str">
        <f>CONCATENATE(_xlfn.XLOOKUP(D1923-400,[1]怪物设计!$D$77:$D$136,[1]怪物设计!$U$77:$U$136),"-",E1923)</f>
        <v>猴子2-406</v>
      </c>
      <c r="D1923" s="1">
        <v>1422</v>
      </c>
      <c r="E1923" s="1">
        <v>406</v>
      </c>
      <c r="F1923" s="17" t="str">
        <f t="shared" si="77"/>
        <v>-539;-224;8000;30</v>
      </c>
      <c r="G1923" s="1">
        <v>1</v>
      </c>
      <c r="H1923" s="21"/>
      <c r="I1923" s="11"/>
    </row>
    <row r="1924" spans="1:9">
      <c r="A1924" s="1" t="str">
        <f t="shared" si="78"/>
        <v>1422407</v>
      </c>
      <c r="B1924" s="1" t="str">
        <f>CONCATENATE(_xlfn.XLOOKUP(D1924-400,[1]怪物设计!$D$77:$D$136,[1]怪物设计!$U$77:$U$136),"-",E1924)</f>
        <v>猴子2-407</v>
      </c>
      <c r="D1924" s="1">
        <v>1422</v>
      </c>
      <c r="E1924" s="1">
        <v>407</v>
      </c>
      <c r="F1924" s="17" t="str">
        <f t="shared" si="77"/>
        <v>-443;-184;10000;-5</v>
      </c>
      <c r="G1924" s="1">
        <v>1</v>
      </c>
      <c r="H1924" s="21"/>
      <c r="I1924" s="11"/>
    </row>
    <row r="1925" spans="1:9">
      <c r="A1925" s="1" t="str">
        <f t="shared" si="78"/>
        <v>1422408</v>
      </c>
      <c r="B1925" s="1" t="str">
        <f>CONCATENATE(_xlfn.XLOOKUP(D1925-400,[1]怪物设计!$D$77:$D$136,[1]怪物设计!$U$77:$U$136),"-",E1925)</f>
        <v>猴子2-408</v>
      </c>
      <c r="D1925" s="1">
        <v>1422</v>
      </c>
      <c r="E1925" s="1">
        <v>408</v>
      </c>
      <c r="F1925" s="17" t="str">
        <f t="shared" ref="F1925:F1988" si="79">_xlfn.XLOOKUP(B1925,$B$30:$B$947,$F$30:$F$947,"",0)</f>
        <v>-350;-307;11000;-15</v>
      </c>
      <c r="G1925" s="1">
        <v>1</v>
      </c>
      <c r="H1925" s="21"/>
      <c r="I1925" s="11"/>
    </row>
    <row r="1926" spans="1:9">
      <c r="A1926" s="1" t="str">
        <f t="shared" si="78"/>
        <v>1422409</v>
      </c>
      <c r="B1926" s="1" t="str">
        <f>CONCATENATE(_xlfn.XLOOKUP(D1926-400,[1]怪物设计!$D$77:$D$136,[1]怪物设计!$U$77:$U$136),"-",E1926)</f>
        <v>猴子2-409</v>
      </c>
      <c r="D1926" s="1">
        <v>1422</v>
      </c>
      <c r="E1926" s="1">
        <v>409</v>
      </c>
      <c r="F1926" s="17" t="str">
        <f t="shared" si="79"/>
        <v>-554;-156;7500;-15</v>
      </c>
      <c r="G1926" s="1">
        <v>1</v>
      </c>
      <c r="H1926" s="21"/>
      <c r="I1926" s="11"/>
    </row>
    <row r="1927" spans="1:9">
      <c r="A1927" s="1" t="str">
        <f t="shared" si="78"/>
        <v>1422501</v>
      </c>
      <c r="B1927" s="1" t="str">
        <f>CONCATENATE(_xlfn.XLOOKUP(D1927-400,[1]怪物设计!$D$77:$D$136,[1]怪物设计!$U$77:$U$136),"-",E1927)</f>
        <v>猴子2-501</v>
      </c>
      <c r="D1927" s="1">
        <v>1422</v>
      </c>
      <c r="E1927" s="1">
        <v>501</v>
      </c>
      <c r="F1927" s="17" t="str">
        <f t="shared" si="79"/>
        <v>-529;-39;11000;45</v>
      </c>
      <c r="G1927" s="1">
        <v>1</v>
      </c>
      <c r="H1927" s="21"/>
      <c r="I1927" s="11"/>
    </row>
    <row r="1928" spans="1:9">
      <c r="A1928" s="1" t="str">
        <f t="shared" si="78"/>
        <v>1422502</v>
      </c>
      <c r="B1928" s="1" t="str">
        <f>CONCATENATE(_xlfn.XLOOKUP(D1928-400,[1]怪物设计!$D$77:$D$136,[1]怪物设计!$U$77:$U$136),"-",E1928)</f>
        <v>猴子2-502</v>
      </c>
      <c r="D1928" s="1">
        <v>1422</v>
      </c>
      <c r="E1928" s="1">
        <v>502</v>
      </c>
      <c r="F1928" s="17" t="str">
        <f t="shared" si="79"/>
        <v>-549;-156;8500;0</v>
      </c>
      <c r="G1928" s="1">
        <v>1</v>
      </c>
      <c r="H1928" s="21"/>
      <c r="I1928" s="11"/>
    </row>
    <row r="1929" spans="1:9">
      <c r="A1929" s="1" t="str">
        <f t="shared" si="78"/>
        <v>1422503</v>
      </c>
      <c r="B1929" s="1" t="str">
        <f>CONCATENATE(_xlfn.XLOOKUP(D1929-400,[1]怪物设计!$D$77:$D$136,[1]怪物设计!$U$77:$U$136),"-",E1929)</f>
        <v>猴子2-503</v>
      </c>
      <c r="D1929" s="1">
        <v>1422</v>
      </c>
      <c r="E1929" s="1">
        <v>503</v>
      </c>
      <c r="F1929" s="17" t="str">
        <f t="shared" si="79"/>
        <v>-621;-207;10000;-15</v>
      </c>
      <c r="G1929" s="1">
        <v>1</v>
      </c>
      <c r="H1929" s="21"/>
      <c r="I1929" s="11"/>
    </row>
    <row r="1930" spans="1:9">
      <c r="A1930" s="1" t="str">
        <f t="shared" si="78"/>
        <v>1422504</v>
      </c>
      <c r="B1930" s="1" t="str">
        <f>CONCATENATE(_xlfn.XLOOKUP(D1930-400,[1]怪物设计!$D$77:$D$136,[1]怪物设计!$U$77:$U$136),"-",E1930)</f>
        <v>猴子2-504</v>
      </c>
      <c r="D1930" s="1">
        <v>1422</v>
      </c>
      <c r="E1930" s="1">
        <v>504</v>
      </c>
      <c r="F1930" s="17" t="str">
        <f t="shared" si="79"/>
        <v>-513;-251;9000;-10</v>
      </c>
      <c r="G1930" s="1">
        <v>1</v>
      </c>
      <c r="H1930" s="21"/>
      <c r="I1930" s="11"/>
    </row>
    <row r="1931" spans="1:9">
      <c r="A1931" s="1" t="str">
        <f t="shared" si="78"/>
        <v>1422505</v>
      </c>
      <c r="B1931" s="1" t="str">
        <f>CONCATENATE(_xlfn.XLOOKUP(D1931-400,[1]怪物设计!$D$77:$D$136,[1]怪物设计!$U$77:$U$136),"-",E1931)</f>
        <v>猴子2-505</v>
      </c>
      <c r="D1931" s="1">
        <v>1422</v>
      </c>
      <c r="E1931" s="1">
        <v>505</v>
      </c>
      <c r="F1931" s="17" t="str">
        <f t="shared" si="79"/>
        <v>-620;-255;10000;-5</v>
      </c>
      <c r="G1931" s="1">
        <v>1</v>
      </c>
      <c r="H1931" s="21"/>
      <c r="I1931" s="11"/>
    </row>
    <row r="1932" spans="1:9">
      <c r="A1932" s="1" t="str">
        <f t="shared" si="78"/>
        <v>1422506</v>
      </c>
      <c r="B1932" s="1" t="str">
        <f>CONCATENATE(_xlfn.XLOOKUP(D1932-400,[1]怪物设计!$D$77:$D$136,[1]怪物设计!$U$77:$U$136),"-",E1932)</f>
        <v>猴子2-506</v>
      </c>
      <c r="D1932" s="1">
        <v>1422</v>
      </c>
      <c r="E1932" s="1">
        <v>506</v>
      </c>
      <c r="F1932" s="17" t="str">
        <f t="shared" si="79"/>
        <v>-354;-201;8000;0</v>
      </c>
      <c r="G1932" s="1">
        <v>1</v>
      </c>
      <c r="H1932" s="21"/>
      <c r="I1932" s="11"/>
    </row>
    <row r="1933" spans="1:9">
      <c r="A1933" s="1" t="str">
        <f t="shared" si="78"/>
        <v>1422507</v>
      </c>
      <c r="B1933" s="1" t="str">
        <f>CONCATENATE(_xlfn.XLOOKUP(D1933-400,[1]怪物设计!$D$77:$D$136,[1]怪物设计!$U$77:$U$136),"-",E1933)</f>
        <v>猴子2-507</v>
      </c>
      <c r="D1933" s="1">
        <v>1422</v>
      </c>
      <c r="E1933" s="1">
        <v>507</v>
      </c>
      <c r="F1933" s="17" t="str">
        <f t="shared" si="79"/>
        <v>-454;-220;10000;5</v>
      </c>
      <c r="G1933" s="1">
        <v>1</v>
      </c>
      <c r="H1933" s="21"/>
      <c r="I1933" s="11"/>
    </row>
    <row r="1934" spans="1:9">
      <c r="A1934" s="1" t="str">
        <f t="shared" si="78"/>
        <v>1431101</v>
      </c>
      <c r="B1934" s="1" t="str">
        <f>CONCATENATE(_xlfn.XLOOKUP(D1934-400,[1]怪物设计!$D$77:$D$136,[1]怪物设计!$U$77:$U$136),"-",E1934)</f>
        <v>猴子3-101</v>
      </c>
      <c r="D1934" s="1">
        <v>1431</v>
      </c>
      <c r="E1934" s="1">
        <v>101</v>
      </c>
      <c r="F1934" s="17" t="str">
        <f t="shared" si="79"/>
        <v>-542;-113;11000;0</v>
      </c>
      <c r="G1934" s="1">
        <v>1</v>
      </c>
      <c r="H1934" s="21"/>
      <c r="I1934" s="11"/>
    </row>
    <row r="1935" spans="1:9">
      <c r="A1935" s="1" t="str">
        <f t="shared" si="78"/>
        <v>1431102</v>
      </c>
      <c r="B1935" s="1" t="str">
        <f>CONCATENATE(_xlfn.XLOOKUP(D1935-400,[1]怪物设计!$D$77:$D$136,[1]怪物设计!$U$77:$U$136),"-",E1935)</f>
        <v>猴子3-102</v>
      </c>
      <c r="D1935" s="1">
        <v>1431</v>
      </c>
      <c r="E1935" s="1">
        <v>102</v>
      </c>
      <c r="F1935" s="17" t="str">
        <f t="shared" si="79"/>
        <v>-405;-128;11000;-10</v>
      </c>
      <c r="G1935" s="1">
        <v>1</v>
      </c>
      <c r="H1935" s="21"/>
      <c r="I1935" s="11"/>
    </row>
    <row r="1936" spans="1:9">
      <c r="A1936" s="1" t="str">
        <f t="shared" si="78"/>
        <v>1431103</v>
      </c>
      <c r="B1936" s="1" t="str">
        <f>CONCATENATE(_xlfn.XLOOKUP(D1936-400,[1]怪物设计!$D$77:$D$136,[1]怪物设计!$U$77:$U$136),"-",E1936)</f>
        <v>猴子3-103</v>
      </c>
      <c r="D1936" s="1">
        <v>1431</v>
      </c>
      <c r="E1936" s="1">
        <v>103</v>
      </c>
      <c r="F1936" s="17" t="str">
        <f t="shared" si="79"/>
        <v>-602;-215;10000;-10</v>
      </c>
      <c r="G1936" s="1">
        <v>1</v>
      </c>
      <c r="H1936" s="21"/>
      <c r="I1936" s="11"/>
    </row>
    <row r="1937" spans="1:9">
      <c r="A1937" s="1" t="str">
        <f t="shared" si="78"/>
        <v>1431104</v>
      </c>
      <c r="B1937" s="1" t="str">
        <f>CONCATENATE(_xlfn.XLOOKUP(D1937-400,[1]怪物设计!$D$77:$D$136,[1]怪物设计!$U$77:$U$136),"-",E1937)</f>
        <v>猴子3-104</v>
      </c>
      <c r="D1937" s="1">
        <v>1431</v>
      </c>
      <c r="E1937" s="1">
        <v>104</v>
      </c>
      <c r="F1937" s="17" t="str">
        <f t="shared" si="79"/>
        <v>-546;-116;11000;0</v>
      </c>
      <c r="G1937" s="1">
        <v>1</v>
      </c>
      <c r="H1937" s="21"/>
      <c r="I1937" s="11"/>
    </row>
    <row r="1938" spans="1:9">
      <c r="A1938" s="1" t="str">
        <f t="shared" si="78"/>
        <v>1431105</v>
      </c>
      <c r="B1938" s="1" t="str">
        <f>CONCATENATE(_xlfn.XLOOKUP(D1938-400,[1]怪物设计!$D$77:$D$136,[1]怪物设计!$U$77:$U$136),"-",E1938)</f>
        <v>猴子3-105</v>
      </c>
      <c r="D1938" s="1">
        <v>1431</v>
      </c>
      <c r="E1938" s="1">
        <v>105</v>
      </c>
      <c r="F1938" s="17" t="str">
        <f t="shared" si="79"/>
        <v>-447;-145;10000;0</v>
      </c>
      <c r="G1938" s="1">
        <v>1</v>
      </c>
      <c r="H1938" s="21"/>
      <c r="I1938" s="11"/>
    </row>
    <row r="1939" spans="1:9">
      <c r="A1939" s="1" t="str">
        <f t="shared" si="78"/>
        <v>1431106</v>
      </c>
      <c r="B1939" s="1" t="str">
        <f>CONCATENATE(_xlfn.XLOOKUP(D1939-400,[1]怪物设计!$D$77:$D$136,[1]怪物设计!$U$77:$U$136),"-",E1939)</f>
        <v>猴子3-106</v>
      </c>
      <c r="D1939" s="1">
        <v>1431</v>
      </c>
      <c r="E1939" s="1">
        <v>106</v>
      </c>
      <c r="F1939" s="17" t="str">
        <f t="shared" si="79"/>
        <v>-580;-162;8000;0</v>
      </c>
      <c r="G1939" s="1">
        <v>1</v>
      </c>
      <c r="H1939" s="21"/>
      <c r="I1939" s="11"/>
    </row>
    <row r="1940" spans="1:9">
      <c r="A1940" s="1" t="str">
        <f t="shared" si="78"/>
        <v>1431201</v>
      </c>
      <c r="B1940" s="1" t="str">
        <f>CONCATENATE(_xlfn.XLOOKUP(D1940-400,[1]怪物设计!$D$77:$D$136,[1]怪物设计!$U$77:$U$136),"-",E1940)</f>
        <v>猴子3-201</v>
      </c>
      <c r="D1940" s="1">
        <v>1431</v>
      </c>
      <c r="E1940" s="1">
        <v>201</v>
      </c>
      <c r="F1940" s="17" t="str">
        <f t="shared" si="79"/>
        <v>-378;-69;10000;-25</v>
      </c>
      <c r="G1940" s="1">
        <v>1</v>
      </c>
      <c r="H1940" s="21"/>
      <c r="I1940" s="11"/>
    </row>
    <row r="1941" spans="1:9">
      <c r="A1941" s="1" t="str">
        <f t="shared" si="78"/>
        <v>1431202</v>
      </c>
      <c r="B1941" s="1" t="str">
        <f>CONCATENATE(_xlfn.XLOOKUP(D1941-400,[1]怪物设计!$D$77:$D$136,[1]怪物设计!$U$77:$U$136),"-",E1941)</f>
        <v>猴子3-202</v>
      </c>
      <c r="D1941" s="1">
        <v>1431</v>
      </c>
      <c r="E1941" s="1">
        <v>202</v>
      </c>
      <c r="F1941" s="17" t="str">
        <f t="shared" si="79"/>
        <v>-347;-134;10000;0</v>
      </c>
      <c r="G1941" s="1">
        <v>1</v>
      </c>
      <c r="H1941" s="21"/>
      <c r="I1941" s="11"/>
    </row>
    <row r="1942" spans="1:9">
      <c r="A1942" s="1" t="str">
        <f t="shared" si="78"/>
        <v>1431203</v>
      </c>
      <c r="B1942" s="1" t="str">
        <f>CONCATENATE(_xlfn.XLOOKUP(D1942-400,[1]怪物设计!$D$77:$D$136,[1]怪物设计!$U$77:$U$136),"-",E1942)</f>
        <v>猴子3-203</v>
      </c>
      <c r="D1942" s="1">
        <v>1431</v>
      </c>
      <c r="E1942" s="1">
        <v>203</v>
      </c>
      <c r="F1942" s="17" t="str">
        <f t="shared" si="79"/>
        <v>-390;-164;10000;-10</v>
      </c>
      <c r="G1942" s="1">
        <v>1</v>
      </c>
      <c r="H1942" s="21"/>
      <c r="I1942" s="11"/>
    </row>
    <row r="1943" spans="1:9">
      <c r="A1943" s="1" t="str">
        <f t="shared" si="78"/>
        <v>1431204</v>
      </c>
      <c r="B1943" s="1" t="str">
        <f>CONCATENATE(_xlfn.XLOOKUP(D1943-400,[1]怪物设计!$D$77:$D$136,[1]怪物设计!$U$77:$U$136),"-",E1943)</f>
        <v>猴子3-204</v>
      </c>
      <c r="D1943" s="1">
        <v>1431</v>
      </c>
      <c r="E1943" s="1">
        <v>204</v>
      </c>
      <c r="F1943" s="17" t="str">
        <f t="shared" si="79"/>
        <v>-377;-263;5000;0</v>
      </c>
      <c r="G1943" s="1">
        <v>1</v>
      </c>
      <c r="H1943" s="21"/>
      <c r="I1943" s="11"/>
    </row>
    <row r="1944" spans="1:9">
      <c r="A1944" s="1" t="str">
        <f t="shared" si="78"/>
        <v>1431205</v>
      </c>
      <c r="B1944" s="1" t="str">
        <f>CONCATENATE(_xlfn.XLOOKUP(D1944-400,[1]怪物设计!$D$77:$D$136,[1]怪物设计!$U$77:$U$136),"-",E1944)</f>
        <v>猴子3-205</v>
      </c>
      <c r="D1944" s="1">
        <v>1431</v>
      </c>
      <c r="E1944" s="1">
        <v>205</v>
      </c>
      <c r="F1944" s="17" t="str">
        <f t="shared" si="79"/>
        <v>-381;-8;10000;-10</v>
      </c>
      <c r="G1944" s="1">
        <v>1</v>
      </c>
      <c r="H1944" s="21"/>
      <c r="I1944" s="11"/>
    </row>
    <row r="1945" spans="1:9">
      <c r="A1945" s="1" t="str">
        <f t="shared" si="78"/>
        <v>1431206</v>
      </c>
      <c r="B1945" s="1" t="str">
        <f>CONCATENATE(_xlfn.XLOOKUP(D1945-400,[1]怪物设计!$D$77:$D$136,[1]怪物设计!$U$77:$U$136),"-",E1945)</f>
        <v>猴子3-206</v>
      </c>
      <c r="D1945" s="1">
        <v>1431</v>
      </c>
      <c r="E1945" s="1">
        <v>206</v>
      </c>
      <c r="F1945" s="17" t="str">
        <f t="shared" si="79"/>
        <v>-478;-194;7000;150</v>
      </c>
      <c r="G1945" s="1">
        <v>1</v>
      </c>
      <c r="H1945" s="21"/>
      <c r="I1945" s="11"/>
    </row>
    <row r="1946" spans="1:9">
      <c r="A1946" s="1" t="str">
        <f t="shared" si="78"/>
        <v>1431207</v>
      </c>
      <c r="B1946" s="1" t="str">
        <f>CONCATENATE(_xlfn.XLOOKUP(D1946-400,[1]怪物设计!$D$77:$D$136,[1]怪物设计!$U$77:$U$136),"-",E1946)</f>
        <v>猴子3-207</v>
      </c>
      <c r="D1946" s="1">
        <v>1431</v>
      </c>
      <c r="E1946" s="1">
        <v>207</v>
      </c>
      <c r="F1946" s="17" t="str">
        <f t="shared" si="79"/>
        <v>-569;-161;10000;15</v>
      </c>
      <c r="G1946" s="1">
        <v>1</v>
      </c>
      <c r="H1946" s="21"/>
      <c r="I1946" s="11"/>
    </row>
    <row r="1947" spans="1:9">
      <c r="A1947" s="1" t="str">
        <f t="shared" si="78"/>
        <v>1431301</v>
      </c>
      <c r="B1947" s="1" t="str">
        <f>CONCATENATE(_xlfn.XLOOKUP(D1947-400,[1]怪物设计!$D$77:$D$136,[1]怪物设计!$U$77:$U$136),"-",E1947)</f>
        <v>猴子3-301</v>
      </c>
      <c r="D1947" s="1">
        <v>1431</v>
      </c>
      <c r="E1947" s="1">
        <v>301</v>
      </c>
      <c r="F1947" s="17" t="str">
        <f t="shared" si="79"/>
        <v>-451;9;10000;0</v>
      </c>
      <c r="G1947" s="1">
        <v>1</v>
      </c>
      <c r="H1947" s="21"/>
      <c r="I1947" s="11"/>
    </row>
    <row r="1948" spans="1:9">
      <c r="A1948" s="1" t="str">
        <f t="shared" si="78"/>
        <v>1431302</v>
      </c>
      <c r="B1948" s="1" t="str">
        <f>CONCATENATE(_xlfn.XLOOKUP(D1948-400,[1]怪物设计!$D$77:$D$136,[1]怪物设计!$U$77:$U$136),"-",E1948)</f>
        <v>猴子3-302</v>
      </c>
      <c r="D1948" s="1">
        <v>1431</v>
      </c>
      <c r="E1948" s="1">
        <v>302</v>
      </c>
      <c r="F1948" s="17" t="str">
        <f t="shared" si="79"/>
        <v>-488;-75;9000;0</v>
      </c>
      <c r="G1948" s="1">
        <v>1</v>
      </c>
      <c r="H1948" s="21"/>
      <c r="I1948" s="11"/>
    </row>
    <row r="1949" spans="1:9">
      <c r="A1949" s="1" t="str">
        <f t="shared" si="78"/>
        <v>1431303</v>
      </c>
      <c r="B1949" s="1" t="str">
        <f>CONCATENATE(_xlfn.XLOOKUP(D1949-400,[1]怪物设计!$D$77:$D$136,[1]怪物设计!$U$77:$U$136),"-",E1949)</f>
        <v>猴子3-303</v>
      </c>
      <c r="D1949" s="1">
        <v>1431</v>
      </c>
      <c r="E1949" s="1">
        <v>303</v>
      </c>
      <c r="F1949" s="17" t="str">
        <f t="shared" si="79"/>
        <v>-422;-94;10000;0</v>
      </c>
      <c r="G1949" s="1">
        <v>1</v>
      </c>
      <c r="H1949" s="21"/>
      <c r="I1949" s="11"/>
    </row>
    <row r="1950" spans="1:9">
      <c r="A1950" s="1" t="str">
        <f t="shared" si="78"/>
        <v>1431304</v>
      </c>
      <c r="B1950" s="1" t="str">
        <f>CONCATENATE(_xlfn.XLOOKUP(D1950-400,[1]怪物设计!$D$77:$D$136,[1]怪物设计!$U$77:$U$136),"-",E1950)</f>
        <v>猴子3-304</v>
      </c>
      <c r="D1950" s="1">
        <v>1431</v>
      </c>
      <c r="E1950" s="1">
        <v>304</v>
      </c>
      <c r="F1950" s="17" t="str">
        <f t="shared" si="79"/>
        <v>-625;-123;10000;5</v>
      </c>
      <c r="G1950" s="1">
        <v>1</v>
      </c>
      <c r="H1950" s="21"/>
      <c r="I1950" s="11"/>
    </row>
    <row r="1951" spans="1:9">
      <c r="A1951" s="1" t="str">
        <f t="shared" si="78"/>
        <v>1431305</v>
      </c>
      <c r="B1951" s="1" t="str">
        <f>CONCATENATE(_xlfn.XLOOKUP(D1951-400,[1]怪物设计!$D$77:$D$136,[1]怪物设计!$U$77:$U$136),"-",E1951)</f>
        <v>猴子3-305</v>
      </c>
      <c r="D1951" s="1">
        <v>1431</v>
      </c>
      <c r="E1951" s="1">
        <v>305</v>
      </c>
      <c r="F1951" s="17" t="str">
        <f t="shared" si="79"/>
        <v>-578;-265;9000;-25</v>
      </c>
      <c r="G1951" s="1">
        <v>1</v>
      </c>
      <c r="H1951" s="21"/>
      <c r="I1951" s="11"/>
    </row>
    <row r="1952" spans="1:9">
      <c r="A1952" s="1" t="str">
        <f t="shared" si="78"/>
        <v>1431401</v>
      </c>
      <c r="B1952" s="1" t="str">
        <f>CONCATENATE(_xlfn.XLOOKUP(D1952-400,[1]怪物设计!$D$77:$D$136,[1]怪物设计!$U$77:$U$136),"-",E1952)</f>
        <v>猴子3-401</v>
      </c>
      <c r="D1952" s="1">
        <v>1431</v>
      </c>
      <c r="E1952" s="1">
        <v>401</v>
      </c>
      <c r="F1952" s="17" t="str">
        <f t="shared" si="79"/>
        <v>-449;-247;10000;0</v>
      </c>
      <c r="G1952" s="1">
        <v>1</v>
      </c>
      <c r="H1952" s="21"/>
      <c r="I1952" s="11"/>
    </row>
    <row r="1953" spans="1:9">
      <c r="A1953" s="1" t="str">
        <f t="shared" si="78"/>
        <v>1431402</v>
      </c>
      <c r="B1953" s="1" t="str">
        <f>CONCATENATE(_xlfn.XLOOKUP(D1953-400,[1]怪物设计!$D$77:$D$136,[1]怪物设计!$U$77:$U$136),"-",E1953)</f>
        <v>猴子3-402</v>
      </c>
      <c r="D1953" s="1">
        <v>1431</v>
      </c>
      <c r="E1953" s="1">
        <v>402</v>
      </c>
      <c r="F1953" s="17" t="str">
        <f t="shared" si="79"/>
        <v>-455;-241;10000;0</v>
      </c>
      <c r="G1953" s="1">
        <v>1</v>
      </c>
      <c r="H1953" s="21"/>
      <c r="I1953" s="11"/>
    </row>
    <row r="1954" spans="1:9">
      <c r="A1954" s="1" t="str">
        <f t="shared" si="78"/>
        <v>1431403</v>
      </c>
      <c r="B1954" s="1" t="str">
        <f>CONCATENATE(_xlfn.XLOOKUP(D1954-400,[1]怪物设计!$D$77:$D$136,[1]怪物设计!$U$77:$U$136),"-",E1954)</f>
        <v>猴子3-403</v>
      </c>
      <c r="D1954" s="1">
        <v>1431</v>
      </c>
      <c r="E1954" s="1">
        <v>403</v>
      </c>
      <c r="F1954" s="17" t="str">
        <f t="shared" si="79"/>
        <v>-465;-234;10000;0</v>
      </c>
      <c r="G1954" s="1">
        <v>1</v>
      </c>
      <c r="H1954" s="21"/>
      <c r="I1954" s="11"/>
    </row>
    <row r="1955" spans="1:9">
      <c r="A1955" s="1" t="str">
        <f t="shared" ref="A1955:A2018" si="80">CONCATENATE(D1955,E1955)</f>
        <v>1431404</v>
      </c>
      <c r="B1955" s="1" t="str">
        <f>CONCATENATE(_xlfn.XLOOKUP(D1955-400,[1]怪物设计!$D$77:$D$136,[1]怪物设计!$U$77:$U$136),"-",E1955)</f>
        <v>猴子3-404</v>
      </c>
      <c r="D1955" s="1">
        <v>1431</v>
      </c>
      <c r="E1955" s="1">
        <v>404</v>
      </c>
      <c r="F1955" s="17" t="str">
        <f t="shared" si="79"/>
        <v>-675;-234;10000;0</v>
      </c>
      <c r="G1955" s="1">
        <v>1</v>
      </c>
      <c r="H1955" s="21"/>
      <c r="I1955" s="11"/>
    </row>
    <row r="1956" spans="1:9">
      <c r="A1956" s="1" t="str">
        <f t="shared" si="80"/>
        <v>1431405</v>
      </c>
      <c r="B1956" s="1" t="str">
        <f>CONCATENATE(_xlfn.XLOOKUP(D1956-400,[1]怪物设计!$D$77:$D$136,[1]怪物设计!$U$77:$U$136),"-",E1956)</f>
        <v>猴子3-405</v>
      </c>
      <c r="D1956" s="1">
        <v>1431</v>
      </c>
      <c r="E1956" s="1">
        <v>405</v>
      </c>
      <c r="F1956" s="17" t="str">
        <f t="shared" si="79"/>
        <v>-482;-236;10000;0</v>
      </c>
      <c r="G1956" s="1">
        <v>1</v>
      </c>
      <c r="H1956" s="21"/>
      <c r="I1956" s="11"/>
    </row>
    <row r="1957" spans="1:9">
      <c r="A1957" s="1" t="str">
        <f t="shared" si="80"/>
        <v>1431406</v>
      </c>
      <c r="B1957" s="1" t="str">
        <f>CONCATENATE(_xlfn.XLOOKUP(D1957-400,[1]怪物设计!$D$77:$D$136,[1]怪物设计!$U$77:$U$136),"-",E1957)</f>
        <v>猴子3-406</v>
      </c>
      <c r="D1957" s="1">
        <v>1431</v>
      </c>
      <c r="E1957" s="1">
        <v>406</v>
      </c>
      <c r="F1957" s="17" t="str">
        <f t="shared" si="79"/>
        <v>-539;-224;8000;30</v>
      </c>
      <c r="G1957" s="1">
        <v>1</v>
      </c>
      <c r="H1957" s="21"/>
      <c r="I1957" s="11"/>
    </row>
    <row r="1958" spans="1:9">
      <c r="A1958" s="1" t="str">
        <f t="shared" si="80"/>
        <v>1431407</v>
      </c>
      <c r="B1958" s="1" t="str">
        <f>CONCATENATE(_xlfn.XLOOKUP(D1958-400,[1]怪物设计!$D$77:$D$136,[1]怪物设计!$U$77:$U$136),"-",E1958)</f>
        <v>猴子3-407</v>
      </c>
      <c r="D1958" s="1">
        <v>1431</v>
      </c>
      <c r="E1958" s="1">
        <v>407</v>
      </c>
      <c r="F1958" s="17" t="str">
        <f t="shared" si="79"/>
        <v>-443;-184;10000;-5</v>
      </c>
      <c r="G1958" s="1">
        <v>1</v>
      </c>
      <c r="H1958" s="21"/>
      <c r="I1958" s="11"/>
    </row>
    <row r="1959" spans="1:9">
      <c r="A1959" s="1" t="str">
        <f t="shared" si="80"/>
        <v>1431408</v>
      </c>
      <c r="B1959" s="1" t="str">
        <f>CONCATENATE(_xlfn.XLOOKUP(D1959-400,[1]怪物设计!$D$77:$D$136,[1]怪物设计!$U$77:$U$136),"-",E1959)</f>
        <v>猴子3-408</v>
      </c>
      <c r="D1959" s="1">
        <v>1431</v>
      </c>
      <c r="E1959" s="1">
        <v>408</v>
      </c>
      <c r="F1959" s="17" t="str">
        <f t="shared" si="79"/>
        <v>-350;-307;11000;-15</v>
      </c>
      <c r="G1959" s="1">
        <v>1</v>
      </c>
      <c r="H1959" s="21"/>
      <c r="I1959" s="11"/>
    </row>
    <row r="1960" spans="1:9">
      <c r="A1960" s="1" t="str">
        <f t="shared" si="80"/>
        <v>1431409</v>
      </c>
      <c r="B1960" s="1" t="str">
        <f>CONCATENATE(_xlfn.XLOOKUP(D1960-400,[1]怪物设计!$D$77:$D$136,[1]怪物设计!$U$77:$U$136),"-",E1960)</f>
        <v>猴子3-409</v>
      </c>
      <c r="D1960" s="1">
        <v>1431</v>
      </c>
      <c r="E1960" s="1">
        <v>409</v>
      </c>
      <c r="F1960" s="17" t="str">
        <f t="shared" si="79"/>
        <v>-554;-156;7500;-15</v>
      </c>
      <c r="G1960" s="1">
        <v>1</v>
      </c>
      <c r="H1960" s="21"/>
      <c r="I1960" s="11"/>
    </row>
    <row r="1961" spans="1:9">
      <c r="A1961" s="1" t="str">
        <f t="shared" si="80"/>
        <v>1431501</v>
      </c>
      <c r="B1961" s="1" t="str">
        <f>CONCATENATE(_xlfn.XLOOKUP(D1961-400,[1]怪物设计!$D$77:$D$136,[1]怪物设计!$U$77:$U$136),"-",E1961)</f>
        <v>猴子3-501</v>
      </c>
      <c r="D1961" s="1">
        <v>1431</v>
      </c>
      <c r="E1961" s="1">
        <v>501</v>
      </c>
      <c r="F1961" s="17" t="str">
        <f t="shared" si="79"/>
        <v>-529;-39;11000;45</v>
      </c>
      <c r="G1961" s="1">
        <v>1</v>
      </c>
      <c r="H1961" s="21"/>
      <c r="I1961" s="11"/>
    </row>
    <row r="1962" spans="1:9">
      <c r="A1962" s="1" t="str">
        <f t="shared" si="80"/>
        <v>1431502</v>
      </c>
      <c r="B1962" s="1" t="str">
        <f>CONCATENATE(_xlfn.XLOOKUP(D1962-400,[1]怪物设计!$D$77:$D$136,[1]怪物设计!$U$77:$U$136),"-",E1962)</f>
        <v>猴子3-502</v>
      </c>
      <c r="D1962" s="1">
        <v>1431</v>
      </c>
      <c r="E1962" s="1">
        <v>502</v>
      </c>
      <c r="F1962" s="17" t="str">
        <f t="shared" si="79"/>
        <v>-549;-156;8500;0</v>
      </c>
      <c r="G1962" s="1">
        <v>1</v>
      </c>
      <c r="H1962" s="21"/>
      <c r="I1962" s="11"/>
    </row>
    <row r="1963" spans="1:9">
      <c r="A1963" s="1" t="str">
        <f t="shared" si="80"/>
        <v>1431503</v>
      </c>
      <c r="B1963" s="1" t="str">
        <f>CONCATENATE(_xlfn.XLOOKUP(D1963-400,[1]怪物设计!$D$77:$D$136,[1]怪物设计!$U$77:$U$136),"-",E1963)</f>
        <v>猴子3-503</v>
      </c>
      <c r="D1963" s="1">
        <v>1431</v>
      </c>
      <c r="E1963" s="1">
        <v>503</v>
      </c>
      <c r="F1963" s="17" t="str">
        <f t="shared" si="79"/>
        <v>-621;-207;10000;-15</v>
      </c>
      <c r="G1963" s="1">
        <v>1</v>
      </c>
      <c r="H1963" s="21"/>
      <c r="I1963" s="11"/>
    </row>
    <row r="1964" spans="1:9">
      <c r="A1964" s="1" t="str">
        <f t="shared" si="80"/>
        <v>1431504</v>
      </c>
      <c r="B1964" s="1" t="str">
        <f>CONCATENATE(_xlfn.XLOOKUP(D1964-400,[1]怪物设计!$D$77:$D$136,[1]怪物设计!$U$77:$U$136),"-",E1964)</f>
        <v>猴子3-504</v>
      </c>
      <c r="D1964" s="1">
        <v>1431</v>
      </c>
      <c r="E1964" s="1">
        <v>504</v>
      </c>
      <c r="F1964" s="17" t="str">
        <f t="shared" si="79"/>
        <v>-513;-251;9000;-10</v>
      </c>
      <c r="G1964" s="1">
        <v>1</v>
      </c>
      <c r="H1964" s="21"/>
      <c r="I1964" s="11"/>
    </row>
    <row r="1965" spans="1:9">
      <c r="A1965" s="1" t="str">
        <f t="shared" si="80"/>
        <v>1431505</v>
      </c>
      <c r="B1965" s="1" t="str">
        <f>CONCATENATE(_xlfn.XLOOKUP(D1965-400,[1]怪物设计!$D$77:$D$136,[1]怪物设计!$U$77:$U$136),"-",E1965)</f>
        <v>猴子3-505</v>
      </c>
      <c r="D1965" s="1">
        <v>1431</v>
      </c>
      <c r="E1965" s="1">
        <v>505</v>
      </c>
      <c r="F1965" s="17" t="str">
        <f t="shared" si="79"/>
        <v>-620;-255;10000;-5</v>
      </c>
      <c r="G1965" s="1">
        <v>1</v>
      </c>
      <c r="H1965" s="21"/>
      <c r="I1965" s="11"/>
    </row>
    <row r="1966" spans="1:9">
      <c r="A1966" s="1" t="str">
        <f t="shared" si="80"/>
        <v>1431506</v>
      </c>
      <c r="B1966" s="1" t="str">
        <f>CONCATENATE(_xlfn.XLOOKUP(D1966-400,[1]怪物设计!$D$77:$D$136,[1]怪物设计!$U$77:$U$136),"-",E1966)</f>
        <v>猴子3-506</v>
      </c>
      <c r="D1966" s="1">
        <v>1431</v>
      </c>
      <c r="E1966" s="1">
        <v>506</v>
      </c>
      <c r="F1966" s="17" t="str">
        <f t="shared" si="79"/>
        <v>-354;-201;8000;0</v>
      </c>
      <c r="G1966" s="1">
        <v>1</v>
      </c>
      <c r="H1966" s="21"/>
      <c r="I1966" s="11"/>
    </row>
    <row r="1967" spans="1:9">
      <c r="A1967" s="1" t="str">
        <f t="shared" si="80"/>
        <v>1431507</v>
      </c>
      <c r="B1967" s="1" t="str">
        <f>CONCATENATE(_xlfn.XLOOKUP(D1967-400,[1]怪物设计!$D$77:$D$136,[1]怪物设计!$U$77:$U$136),"-",E1967)</f>
        <v>猴子3-507</v>
      </c>
      <c r="D1967" s="1">
        <v>1431</v>
      </c>
      <c r="E1967" s="1">
        <v>507</v>
      </c>
      <c r="F1967" s="17" t="str">
        <f t="shared" si="79"/>
        <v>-454;-220;10000;5</v>
      </c>
      <c r="G1967" s="1">
        <v>1</v>
      </c>
      <c r="H1967" s="21"/>
      <c r="I1967" s="11"/>
    </row>
    <row r="1968" spans="1:9">
      <c r="A1968" s="1" t="str">
        <f t="shared" si="80"/>
        <v>1412101</v>
      </c>
      <c r="B1968" s="1" t="str">
        <f>CONCATENATE(_xlfn.XLOOKUP(D1968-400,[1]怪物设计!$D$77:$D$136,[1]怪物设计!$U$77:$U$136),"-",E1968)</f>
        <v>秃鹫1-101</v>
      </c>
      <c r="D1968" s="1">
        <v>1412</v>
      </c>
      <c r="E1968" s="1">
        <v>101</v>
      </c>
      <c r="F1968" s="17" t="str">
        <f t="shared" si="79"/>
        <v>-556;-75;11000;0</v>
      </c>
      <c r="G1968" s="1">
        <v>1</v>
      </c>
      <c r="H1968" s="21"/>
      <c r="I1968" s="11"/>
    </row>
    <row r="1969" spans="1:9">
      <c r="A1969" s="1" t="str">
        <f t="shared" si="80"/>
        <v>1412102</v>
      </c>
      <c r="B1969" s="1" t="str">
        <f>CONCATENATE(_xlfn.XLOOKUP(D1969-400,[1]怪物设计!$D$77:$D$136,[1]怪物设计!$U$77:$U$136),"-",E1969)</f>
        <v>秃鹫1-102</v>
      </c>
      <c r="D1969" s="1">
        <v>1412</v>
      </c>
      <c r="E1969" s="1">
        <v>102</v>
      </c>
      <c r="F1969" s="17" t="str">
        <f t="shared" si="79"/>
        <v>-419;-90;11000;-10</v>
      </c>
      <c r="G1969" s="1">
        <v>1</v>
      </c>
      <c r="H1969" s="21"/>
      <c r="I1969" s="11"/>
    </row>
    <row r="1970" spans="1:9">
      <c r="A1970" s="1" t="str">
        <f t="shared" si="80"/>
        <v>1412103</v>
      </c>
      <c r="B1970" s="1" t="str">
        <f>CONCATENATE(_xlfn.XLOOKUP(D1970-400,[1]怪物设计!$D$77:$D$136,[1]怪物设计!$U$77:$U$136),"-",E1970)</f>
        <v>秃鹫1-103</v>
      </c>
      <c r="D1970" s="1">
        <v>1412</v>
      </c>
      <c r="E1970" s="1">
        <v>103</v>
      </c>
      <c r="F1970" s="17" t="str">
        <f t="shared" si="79"/>
        <v>-616;-177;10000;-10</v>
      </c>
      <c r="G1970" s="1">
        <v>1</v>
      </c>
      <c r="H1970" s="21"/>
      <c r="I1970" s="11"/>
    </row>
    <row r="1971" spans="1:9">
      <c r="A1971" s="1" t="str">
        <f t="shared" si="80"/>
        <v>1412104</v>
      </c>
      <c r="B1971" s="1" t="str">
        <f>CONCATENATE(_xlfn.XLOOKUP(D1971-400,[1]怪物设计!$D$77:$D$136,[1]怪物设计!$U$77:$U$136),"-",E1971)</f>
        <v>秃鹫1-104</v>
      </c>
      <c r="D1971" s="1">
        <v>1412</v>
      </c>
      <c r="E1971" s="1">
        <v>104</v>
      </c>
      <c r="F1971" s="17" t="str">
        <f t="shared" si="79"/>
        <v>-560;-78;11000;0</v>
      </c>
      <c r="G1971" s="1">
        <v>1</v>
      </c>
      <c r="H1971" s="21"/>
      <c r="I1971" s="11"/>
    </row>
    <row r="1972" spans="1:9">
      <c r="A1972" s="1" t="str">
        <f t="shared" si="80"/>
        <v>1412105</v>
      </c>
      <c r="B1972" s="1" t="str">
        <f>CONCATENATE(_xlfn.XLOOKUP(D1972-400,[1]怪物设计!$D$77:$D$136,[1]怪物设计!$U$77:$U$136),"-",E1972)</f>
        <v>秃鹫1-105</v>
      </c>
      <c r="D1972" s="1">
        <v>1412</v>
      </c>
      <c r="E1972" s="1">
        <v>105</v>
      </c>
      <c r="F1972" s="17" t="str">
        <f t="shared" si="79"/>
        <v>-461;-107;10000;0</v>
      </c>
      <c r="G1972" s="1">
        <v>1</v>
      </c>
      <c r="H1972" s="21"/>
      <c r="I1972" s="11"/>
    </row>
    <row r="1973" spans="1:9">
      <c r="A1973" s="1" t="str">
        <f t="shared" si="80"/>
        <v>1412106</v>
      </c>
      <c r="B1973" s="1" t="str">
        <f>CONCATENATE(_xlfn.XLOOKUP(D1973-400,[1]怪物设计!$D$77:$D$136,[1]怪物设计!$U$77:$U$136),"-",E1973)</f>
        <v>秃鹫1-106</v>
      </c>
      <c r="D1973" s="1">
        <v>1412</v>
      </c>
      <c r="E1973" s="1">
        <v>106</v>
      </c>
      <c r="F1973" s="17" t="str">
        <f t="shared" si="79"/>
        <v>-594;-124;8000;0</v>
      </c>
      <c r="G1973" s="1">
        <v>1</v>
      </c>
      <c r="H1973" s="21"/>
      <c r="I1973" s="11"/>
    </row>
    <row r="1974" spans="1:9">
      <c r="A1974" s="1" t="str">
        <f t="shared" si="80"/>
        <v>1412201</v>
      </c>
      <c r="B1974" s="1" t="str">
        <f>CONCATENATE(_xlfn.XLOOKUP(D1974-400,[1]怪物设计!$D$77:$D$136,[1]怪物设计!$U$77:$U$136),"-",E1974)</f>
        <v>秃鹫1-201</v>
      </c>
      <c r="D1974" s="1">
        <v>1412</v>
      </c>
      <c r="E1974" s="1">
        <v>201</v>
      </c>
      <c r="F1974" s="17" t="str">
        <f t="shared" si="79"/>
        <v>-392;-31;10000;-25</v>
      </c>
      <c r="G1974" s="1">
        <v>1</v>
      </c>
      <c r="H1974" s="21"/>
      <c r="I1974" s="11"/>
    </row>
    <row r="1975" spans="1:9">
      <c r="A1975" s="1" t="str">
        <f t="shared" si="80"/>
        <v>1412202</v>
      </c>
      <c r="B1975" s="1" t="str">
        <f>CONCATENATE(_xlfn.XLOOKUP(D1975-400,[1]怪物设计!$D$77:$D$136,[1]怪物设计!$U$77:$U$136),"-",E1975)</f>
        <v>秃鹫1-202</v>
      </c>
      <c r="D1975" s="1">
        <v>1412</v>
      </c>
      <c r="E1975" s="1">
        <v>202</v>
      </c>
      <c r="F1975" s="17" t="str">
        <f t="shared" si="79"/>
        <v>-361;-96;10000;0</v>
      </c>
      <c r="G1975" s="1">
        <v>1</v>
      </c>
      <c r="H1975" s="21"/>
      <c r="I1975" s="11"/>
    </row>
    <row r="1976" spans="1:9">
      <c r="A1976" s="1" t="str">
        <f t="shared" si="80"/>
        <v>1412203</v>
      </c>
      <c r="B1976" s="1" t="str">
        <f>CONCATENATE(_xlfn.XLOOKUP(D1976-400,[1]怪物设计!$D$77:$D$136,[1]怪物设计!$U$77:$U$136),"-",E1976)</f>
        <v>秃鹫1-203</v>
      </c>
      <c r="D1976" s="1">
        <v>1412</v>
      </c>
      <c r="E1976" s="1">
        <v>203</v>
      </c>
      <c r="F1976" s="17" t="str">
        <f t="shared" si="79"/>
        <v>-404;-126;10000;-10</v>
      </c>
      <c r="G1976" s="1">
        <v>1</v>
      </c>
      <c r="H1976" s="21"/>
      <c r="I1976" s="11"/>
    </row>
    <row r="1977" spans="1:9">
      <c r="A1977" s="1" t="str">
        <f t="shared" si="80"/>
        <v>1412204</v>
      </c>
      <c r="B1977" s="1" t="str">
        <f>CONCATENATE(_xlfn.XLOOKUP(D1977-400,[1]怪物设计!$D$77:$D$136,[1]怪物设计!$U$77:$U$136),"-",E1977)</f>
        <v>秃鹫1-204</v>
      </c>
      <c r="D1977" s="1">
        <v>1412</v>
      </c>
      <c r="E1977" s="1">
        <v>204</v>
      </c>
      <c r="F1977" s="17" t="str">
        <f t="shared" si="79"/>
        <v>-391;-225;5000;0</v>
      </c>
      <c r="G1977" s="1">
        <v>1</v>
      </c>
      <c r="H1977" s="21"/>
      <c r="I1977" s="11"/>
    </row>
    <row r="1978" spans="1:9">
      <c r="A1978" s="1" t="str">
        <f t="shared" si="80"/>
        <v>1412205</v>
      </c>
      <c r="B1978" s="1" t="str">
        <f>CONCATENATE(_xlfn.XLOOKUP(D1978-400,[1]怪物设计!$D$77:$D$136,[1]怪物设计!$U$77:$U$136),"-",E1978)</f>
        <v>秃鹫1-205</v>
      </c>
      <c r="D1978" s="1">
        <v>1412</v>
      </c>
      <c r="E1978" s="1">
        <v>205</v>
      </c>
      <c r="F1978" s="17" t="str">
        <f t="shared" si="79"/>
        <v>-395;30;10000;-10</v>
      </c>
      <c r="G1978" s="1">
        <v>1</v>
      </c>
      <c r="H1978" s="21"/>
      <c r="I1978" s="11"/>
    </row>
    <row r="1979" spans="1:9">
      <c r="A1979" s="1" t="str">
        <f t="shared" si="80"/>
        <v>1412206</v>
      </c>
      <c r="B1979" s="1" t="str">
        <f>CONCATENATE(_xlfn.XLOOKUP(D1979-400,[1]怪物设计!$D$77:$D$136,[1]怪物设计!$U$77:$U$136),"-",E1979)</f>
        <v>秃鹫1-206</v>
      </c>
      <c r="D1979" s="1">
        <v>1412</v>
      </c>
      <c r="E1979" s="1">
        <v>206</v>
      </c>
      <c r="F1979" s="17" t="str">
        <f t="shared" si="79"/>
        <v>-492;-156;7000;150</v>
      </c>
      <c r="G1979" s="1">
        <v>1</v>
      </c>
      <c r="H1979" s="21"/>
      <c r="I1979" s="11"/>
    </row>
    <row r="1980" spans="1:9">
      <c r="A1980" s="1" t="str">
        <f t="shared" si="80"/>
        <v>1412207</v>
      </c>
      <c r="B1980" s="1" t="str">
        <f>CONCATENATE(_xlfn.XLOOKUP(D1980-400,[1]怪物设计!$D$77:$D$136,[1]怪物设计!$U$77:$U$136),"-",E1980)</f>
        <v>秃鹫1-207</v>
      </c>
      <c r="D1980" s="1">
        <v>1412</v>
      </c>
      <c r="E1980" s="1">
        <v>207</v>
      </c>
      <c r="F1980" s="17" t="str">
        <f t="shared" si="79"/>
        <v>-583;-123;10000;15</v>
      </c>
      <c r="G1980" s="1">
        <v>1</v>
      </c>
      <c r="H1980" s="21"/>
      <c r="I1980" s="11"/>
    </row>
    <row r="1981" spans="1:9">
      <c r="A1981" s="1" t="str">
        <f t="shared" si="80"/>
        <v>1412301</v>
      </c>
      <c r="B1981" s="1" t="str">
        <f>CONCATENATE(_xlfn.XLOOKUP(D1981-400,[1]怪物设计!$D$77:$D$136,[1]怪物设计!$U$77:$U$136),"-",E1981)</f>
        <v>秃鹫1-301</v>
      </c>
      <c r="D1981" s="1">
        <v>1412</v>
      </c>
      <c r="E1981" s="1">
        <v>301</v>
      </c>
      <c r="F1981" s="17" t="str">
        <f t="shared" si="79"/>
        <v>-465;47;10000;0</v>
      </c>
      <c r="G1981" s="1">
        <v>1</v>
      </c>
      <c r="H1981" s="21"/>
      <c r="I1981" s="11"/>
    </row>
    <row r="1982" spans="1:9">
      <c r="A1982" s="1" t="str">
        <f t="shared" si="80"/>
        <v>1412302</v>
      </c>
      <c r="B1982" s="1" t="str">
        <f>CONCATENATE(_xlfn.XLOOKUP(D1982-400,[1]怪物设计!$D$77:$D$136,[1]怪物设计!$U$77:$U$136),"-",E1982)</f>
        <v>秃鹫1-302</v>
      </c>
      <c r="D1982" s="1">
        <v>1412</v>
      </c>
      <c r="E1982" s="1">
        <v>302</v>
      </c>
      <c r="F1982" s="17" t="str">
        <f t="shared" si="79"/>
        <v>-502;-37;9000;0</v>
      </c>
      <c r="G1982" s="1">
        <v>1</v>
      </c>
      <c r="H1982" s="21"/>
      <c r="I1982" s="11"/>
    </row>
    <row r="1983" spans="1:9">
      <c r="A1983" s="1" t="str">
        <f t="shared" si="80"/>
        <v>1412303</v>
      </c>
      <c r="B1983" s="1" t="str">
        <f>CONCATENATE(_xlfn.XLOOKUP(D1983-400,[1]怪物设计!$D$77:$D$136,[1]怪物设计!$U$77:$U$136),"-",E1983)</f>
        <v>秃鹫1-303</v>
      </c>
      <c r="D1983" s="1">
        <v>1412</v>
      </c>
      <c r="E1983" s="1">
        <v>303</v>
      </c>
      <c r="F1983" s="17" t="str">
        <f t="shared" si="79"/>
        <v>-436;-56;10000;0</v>
      </c>
      <c r="G1983" s="1">
        <v>1</v>
      </c>
      <c r="H1983" s="21"/>
      <c r="I1983" s="11"/>
    </row>
    <row r="1984" spans="1:9">
      <c r="A1984" s="1" t="str">
        <f t="shared" si="80"/>
        <v>1412304</v>
      </c>
      <c r="B1984" s="1" t="str">
        <f>CONCATENATE(_xlfn.XLOOKUP(D1984-400,[1]怪物设计!$D$77:$D$136,[1]怪物设计!$U$77:$U$136),"-",E1984)</f>
        <v>秃鹫1-304</v>
      </c>
      <c r="D1984" s="1">
        <v>1412</v>
      </c>
      <c r="E1984" s="1">
        <v>304</v>
      </c>
      <c r="F1984" s="17" t="str">
        <f t="shared" si="79"/>
        <v>-639;-85;10000;5</v>
      </c>
      <c r="G1984" s="1">
        <v>1</v>
      </c>
      <c r="H1984" s="21"/>
      <c r="I1984" s="11"/>
    </row>
    <row r="1985" spans="1:9">
      <c r="A1985" s="1" t="str">
        <f t="shared" si="80"/>
        <v>1412305</v>
      </c>
      <c r="B1985" s="1" t="str">
        <f>CONCATENATE(_xlfn.XLOOKUP(D1985-400,[1]怪物设计!$D$77:$D$136,[1]怪物设计!$U$77:$U$136),"-",E1985)</f>
        <v>秃鹫1-305</v>
      </c>
      <c r="D1985" s="1">
        <v>1412</v>
      </c>
      <c r="E1985" s="1">
        <v>305</v>
      </c>
      <c r="F1985" s="17" t="str">
        <f t="shared" si="79"/>
        <v>-592;-227;9000;-25</v>
      </c>
      <c r="G1985" s="1">
        <v>1</v>
      </c>
      <c r="H1985" s="21"/>
      <c r="I1985" s="11"/>
    </row>
    <row r="1986" spans="1:9">
      <c r="A1986" s="1" t="str">
        <f t="shared" si="80"/>
        <v>1412401</v>
      </c>
      <c r="B1986" s="1" t="str">
        <f>CONCATENATE(_xlfn.XLOOKUP(D1986-400,[1]怪物设计!$D$77:$D$136,[1]怪物设计!$U$77:$U$136),"-",E1986)</f>
        <v>秃鹫1-401</v>
      </c>
      <c r="D1986" s="1">
        <v>1412</v>
      </c>
      <c r="E1986" s="1">
        <v>401</v>
      </c>
      <c r="F1986" s="17" t="str">
        <f t="shared" si="79"/>
        <v>-463;-209;10000;0</v>
      </c>
      <c r="G1986" s="1">
        <v>1</v>
      </c>
      <c r="H1986" s="21"/>
      <c r="I1986" s="11"/>
    </row>
    <row r="1987" spans="1:9">
      <c r="A1987" s="1" t="str">
        <f t="shared" si="80"/>
        <v>1412402</v>
      </c>
      <c r="B1987" s="1" t="str">
        <f>CONCATENATE(_xlfn.XLOOKUP(D1987-400,[1]怪物设计!$D$77:$D$136,[1]怪物设计!$U$77:$U$136),"-",E1987)</f>
        <v>秃鹫1-402</v>
      </c>
      <c r="D1987" s="1">
        <v>1412</v>
      </c>
      <c r="E1987" s="1">
        <v>402</v>
      </c>
      <c r="F1987" s="17" t="str">
        <f t="shared" si="79"/>
        <v>-469;-203;10000;0</v>
      </c>
      <c r="G1987" s="1">
        <v>1</v>
      </c>
      <c r="H1987" s="21"/>
      <c r="I1987" s="11"/>
    </row>
    <row r="1988" spans="1:9">
      <c r="A1988" s="1" t="str">
        <f t="shared" si="80"/>
        <v>1412403</v>
      </c>
      <c r="B1988" s="1" t="str">
        <f>CONCATENATE(_xlfn.XLOOKUP(D1988-400,[1]怪物设计!$D$77:$D$136,[1]怪物设计!$U$77:$U$136),"-",E1988)</f>
        <v>秃鹫1-403</v>
      </c>
      <c r="D1988" s="1">
        <v>1412</v>
      </c>
      <c r="E1988" s="1">
        <v>403</v>
      </c>
      <c r="F1988" s="17" t="str">
        <f t="shared" si="79"/>
        <v>-479;-196;10000;0</v>
      </c>
      <c r="G1988" s="1">
        <v>1</v>
      </c>
      <c r="H1988" s="21"/>
      <c r="I1988" s="11"/>
    </row>
    <row r="1989" spans="1:9">
      <c r="A1989" s="1" t="str">
        <f t="shared" si="80"/>
        <v>1412404</v>
      </c>
      <c r="B1989" s="1" t="str">
        <f>CONCATENATE(_xlfn.XLOOKUP(D1989-400,[1]怪物设计!$D$77:$D$136,[1]怪物设计!$U$77:$U$136),"-",E1989)</f>
        <v>秃鹫1-404</v>
      </c>
      <c r="D1989" s="1">
        <v>1412</v>
      </c>
      <c r="E1989" s="1">
        <v>404</v>
      </c>
      <c r="F1989" s="17" t="str">
        <f t="shared" ref="F1989:F2052" si="81">_xlfn.XLOOKUP(B1989,$B$30:$B$947,$F$30:$F$947,"",0)</f>
        <v>-689;-196;10000;0</v>
      </c>
      <c r="G1989" s="1">
        <v>1</v>
      </c>
      <c r="H1989" s="21"/>
      <c r="I1989" s="11"/>
    </row>
    <row r="1990" spans="1:9">
      <c r="A1990" s="1" t="str">
        <f t="shared" si="80"/>
        <v>1412405</v>
      </c>
      <c r="B1990" s="1" t="str">
        <f>CONCATENATE(_xlfn.XLOOKUP(D1990-400,[1]怪物设计!$D$77:$D$136,[1]怪物设计!$U$77:$U$136),"-",E1990)</f>
        <v>秃鹫1-405</v>
      </c>
      <c r="D1990" s="1">
        <v>1412</v>
      </c>
      <c r="E1990" s="1">
        <v>405</v>
      </c>
      <c r="F1990" s="17" t="str">
        <f t="shared" si="81"/>
        <v>-496;-198;10000;0</v>
      </c>
      <c r="G1990" s="1">
        <v>1</v>
      </c>
      <c r="H1990" s="21"/>
      <c r="I1990" s="11"/>
    </row>
    <row r="1991" spans="1:9">
      <c r="A1991" s="1" t="str">
        <f t="shared" si="80"/>
        <v>1412406</v>
      </c>
      <c r="B1991" s="1" t="str">
        <f>CONCATENATE(_xlfn.XLOOKUP(D1991-400,[1]怪物设计!$D$77:$D$136,[1]怪物设计!$U$77:$U$136),"-",E1991)</f>
        <v>秃鹫1-406</v>
      </c>
      <c r="D1991" s="1">
        <v>1412</v>
      </c>
      <c r="E1991" s="1">
        <v>406</v>
      </c>
      <c r="F1991" s="17" t="str">
        <f t="shared" si="81"/>
        <v>-553;-186;8000;30</v>
      </c>
      <c r="G1991" s="1">
        <v>1</v>
      </c>
      <c r="H1991" s="21"/>
      <c r="I1991" s="11"/>
    </row>
    <row r="1992" spans="1:9">
      <c r="A1992" s="1" t="str">
        <f t="shared" si="80"/>
        <v>1412407</v>
      </c>
      <c r="B1992" s="1" t="str">
        <f>CONCATENATE(_xlfn.XLOOKUP(D1992-400,[1]怪物设计!$D$77:$D$136,[1]怪物设计!$U$77:$U$136),"-",E1992)</f>
        <v>秃鹫1-407</v>
      </c>
      <c r="D1992" s="1">
        <v>1412</v>
      </c>
      <c r="E1992" s="1">
        <v>407</v>
      </c>
      <c r="F1992" s="17" t="str">
        <f t="shared" si="81"/>
        <v>-457;-146;10000;-5</v>
      </c>
      <c r="G1992" s="1">
        <v>1</v>
      </c>
      <c r="H1992" s="21"/>
      <c r="I1992" s="11"/>
    </row>
    <row r="1993" spans="1:9">
      <c r="A1993" s="1" t="str">
        <f t="shared" si="80"/>
        <v>1412408</v>
      </c>
      <c r="B1993" s="1" t="str">
        <f>CONCATENATE(_xlfn.XLOOKUP(D1993-400,[1]怪物设计!$D$77:$D$136,[1]怪物设计!$U$77:$U$136),"-",E1993)</f>
        <v>秃鹫1-408</v>
      </c>
      <c r="D1993" s="1">
        <v>1412</v>
      </c>
      <c r="E1993" s="1">
        <v>408</v>
      </c>
      <c r="F1993" s="17" t="str">
        <f t="shared" si="81"/>
        <v>-364;-269;11000;-15</v>
      </c>
      <c r="G1993" s="1">
        <v>1</v>
      </c>
      <c r="H1993" s="21"/>
      <c r="I1993" s="11"/>
    </row>
    <row r="1994" spans="1:9">
      <c r="A1994" s="1" t="str">
        <f t="shared" si="80"/>
        <v>1412409</v>
      </c>
      <c r="B1994" s="1" t="str">
        <f>CONCATENATE(_xlfn.XLOOKUP(D1994-400,[1]怪物设计!$D$77:$D$136,[1]怪物设计!$U$77:$U$136),"-",E1994)</f>
        <v>秃鹫1-409</v>
      </c>
      <c r="D1994" s="1">
        <v>1412</v>
      </c>
      <c r="E1994" s="1">
        <v>409</v>
      </c>
      <c r="F1994" s="17" t="str">
        <f t="shared" si="81"/>
        <v>-568;-118;7500;-15</v>
      </c>
      <c r="G1994" s="1">
        <v>1</v>
      </c>
      <c r="H1994" s="21"/>
      <c r="I1994" s="11"/>
    </row>
    <row r="1995" spans="1:9">
      <c r="A1995" s="1" t="str">
        <f t="shared" si="80"/>
        <v>1412501</v>
      </c>
      <c r="B1995" s="1" t="str">
        <f>CONCATENATE(_xlfn.XLOOKUP(D1995-400,[1]怪物设计!$D$77:$D$136,[1]怪物设计!$U$77:$U$136),"-",E1995)</f>
        <v>秃鹫1-501</v>
      </c>
      <c r="D1995" s="1">
        <v>1412</v>
      </c>
      <c r="E1995" s="1">
        <v>501</v>
      </c>
      <c r="F1995" s="17" t="str">
        <f t="shared" si="81"/>
        <v>-543;-1;11000;45</v>
      </c>
      <c r="G1995" s="1">
        <v>1</v>
      </c>
      <c r="H1995" s="21"/>
      <c r="I1995" s="11"/>
    </row>
    <row r="1996" spans="1:9">
      <c r="A1996" s="1" t="str">
        <f t="shared" si="80"/>
        <v>1412502</v>
      </c>
      <c r="B1996" s="1" t="str">
        <f>CONCATENATE(_xlfn.XLOOKUP(D1996-400,[1]怪物设计!$D$77:$D$136,[1]怪物设计!$U$77:$U$136),"-",E1996)</f>
        <v>秃鹫1-502</v>
      </c>
      <c r="D1996" s="1">
        <v>1412</v>
      </c>
      <c r="E1996" s="1">
        <v>502</v>
      </c>
      <c r="F1996" s="17" t="str">
        <f t="shared" si="81"/>
        <v>-563;-118;8500;0</v>
      </c>
      <c r="G1996" s="1">
        <v>1</v>
      </c>
      <c r="H1996" s="21"/>
      <c r="I1996" s="11"/>
    </row>
    <row r="1997" spans="1:9">
      <c r="A1997" s="1" t="str">
        <f t="shared" si="80"/>
        <v>1412503</v>
      </c>
      <c r="B1997" s="1" t="str">
        <f>CONCATENATE(_xlfn.XLOOKUP(D1997-400,[1]怪物设计!$D$77:$D$136,[1]怪物设计!$U$77:$U$136),"-",E1997)</f>
        <v>秃鹫1-503</v>
      </c>
      <c r="D1997" s="1">
        <v>1412</v>
      </c>
      <c r="E1997" s="1">
        <v>503</v>
      </c>
      <c r="F1997" s="17" t="str">
        <f t="shared" si="81"/>
        <v>-635;-169;10000;-15</v>
      </c>
      <c r="G1997" s="1">
        <v>1</v>
      </c>
      <c r="H1997" s="21"/>
      <c r="I1997" s="11"/>
    </row>
    <row r="1998" spans="1:9">
      <c r="A1998" s="1" t="str">
        <f t="shared" si="80"/>
        <v>1412504</v>
      </c>
      <c r="B1998" s="1" t="str">
        <f>CONCATENATE(_xlfn.XLOOKUP(D1998-400,[1]怪物设计!$D$77:$D$136,[1]怪物设计!$U$77:$U$136),"-",E1998)</f>
        <v>秃鹫1-504</v>
      </c>
      <c r="D1998" s="1">
        <v>1412</v>
      </c>
      <c r="E1998" s="1">
        <v>504</v>
      </c>
      <c r="F1998" s="17" t="str">
        <f t="shared" si="81"/>
        <v>-527;-213;9000;-10</v>
      </c>
      <c r="G1998" s="1">
        <v>1</v>
      </c>
      <c r="H1998" s="21"/>
      <c r="I1998" s="11"/>
    </row>
    <row r="1999" spans="1:9">
      <c r="A1999" s="1" t="str">
        <f t="shared" si="80"/>
        <v>1412505</v>
      </c>
      <c r="B1999" s="1" t="str">
        <f>CONCATENATE(_xlfn.XLOOKUP(D1999-400,[1]怪物设计!$D$77:$D$136,[1]怪物设计!$U$77:$U$136),"-",E1999)</f>
        <v>秃鹫1-505</v>
      </c>
      <c r="D1999" s="1">
        <v>1412</v>
      </c>
      <c r="E1999" s="1">
        <v>505</v>
      </c>
      <c r="F1999" s="17" t="str">
        <f t="shared" si="81"/>
        <v>-634;-217;10000;-5</v>
      </c>
      <c r="G1999" s="1">
        <v>1</v>
      </c>
      <c r="H1999" s="21"/>
      <c r="I1999" s="11"/>
    </row>
    <row r="2000" spans="1:9">
      <c r="A2000" s="1" t="str">
        <f t="shared" si="80"/>
        <v>1412506</v>
      </c>
      <c r="B2000" s="1" t="str">
        <f>CONCATENATE(_xlfn.XLOOKUP(D2000-400,[1]怪物设计!$D$77:$D$136,[1]怪物设计!$U$77:$U$136),"-",E2000)</f>
        <v>秃鹫1-506</v>
      </c>
      <c r="D2000" s="1">
        <v>1412</v>
      </c>
      <c r="E2000" s="1">
        <v>506</v>
      </c>
      <c r="F2000" s="17" t="str">
        <f t="shared" si="81"/>
        <v>-368;-163;8000;0</v>
      </c>
      <c r="G2000" s="1">
        <v>1</v>
      </c>
      <c r="H2000" s="21"/>
      <c r="I2000" s="11"/>
    </row>
    <row r="2001" spans="1:9">
      <c r="A2001" s="1" t="str">
        <f t="shared" si="80"/>
        <v>1412507</v>
      </c>
      <c r="B2001" s="1" t="str">
        <f>CONCATENATE(_xlfn.XLOOKUP(D2001-400,[1]怪物设计!$D$77:$D$136,[1]怪物设计!$U$77:$U$136),"-",E2001)</f>
        <v>秃鹫1-507</v>
      </c>
      <c r="D2001" s="1">
        <v>1412</v>
      </c>
      <c r="E2001" s="1">
        <v>507</v>
      </c>
      <c r="F2001" s="17" t="str">
        <f t="shared" si="81"/>
        <v>-468;-182;10000;5</v>
      </c>
      <c r="G2001" s="1">
        <v>1</v>
      </c>
      <c r="H2001" s="21"/>
      <c r="I2001" s="11"/>
    </row>
    <row r="2002" spans="1:9">
      <c r="A2002" s="1" t="str">
        <f t="shared" si="80"/>
        <v>1423101</v>
      </c>
      <c r="B2002" s="1" t="str">
        <f>CONCATENATE(_xlfn.XLOOKUP(D2002-400,[1]怪物设计!$D$77:$D$136,[1]怪物设计!$U$77:$U$136),"-",E2002)</f>
        <v>秃鹫2-101</v>
      </c>
      <c r="D2002" s="1">
        <v>1423</v>
      </c>
      <c r="E2002" s="1">
        <v>101</v>
      </c>
      <c r="F2002" s="17" t="str">
        <f t="shared" si="81"/>
        <v>-556;-75;11000;0</v>
      </c>
      <c r="G2002" s="1">
        <v>1</v>
      </c>
      <c r="H2002" s="21"/>
      <c r="I2002" s="11"/>
    </row>
    <row r="2003" spans="1:9">
      <c r="A2003" s="1" t="str">
        <f t="shared" si="80"/>
        <v>1423102</v>
      </c>
      <c r="B2003" s="1" t="str">
        <f>CONCATENATE(_xlfn.XLOOKUP(D2003-400,[1]怪物设计!$D$77:$D$136,[1]怪物设计!$U$77:$U$136),"-",E2003)</f>
        <v>秃鹫2-102</v>
      </c>
      <c r="D2003" s="1">
        <v>1423</v>
      </c>
      <c r="E2003" s="1">
        <v>102</v>
      </c>
      <c r="F2003" s="17" t="str">
        <f t="shared" si="81"/>
        <v>-419;-90;11000;-10</v>
      </c>
      <c r="G2003" s="1">
        <v>1</v>
      </c>
      <c r="H2003" s="21"/>
      <c r="I2003" s="11"/>
    </row>
    <row r="2004" spans="1:9">
      <c r="A2004" s="1" t="str">
        <f t="shared" si="80"/>
        <v>1423103</v>
      </c>
      <c r="B2004" s="1" t="str">
        <f>CONCATENATE(_xlfn.XLOOKUP(D2004-400,[1]怪物设计!$D$77:$D$136,[1]怪物设计!$U$77:$U$136),"-",E2004)</f>
        <v>秃鹫2-103</v>
      </c>
      <c r="D2004" s="1">
        <v>1423</v>
      </c>
      <c r="E2004" s="1">
        <v>103</v>
      </c>
      <c r="F2004" s="17" t="str">
        <f t="shared" si="81"/>
        <v>-616;-177;10000;-10</v>
      </c>
      <c r="G2004" s="1">
        <v>1</v>
      </c>
      <c r="H2004" s="21"/>
      <c r="I2004" s="11"/>
    </row>
    <row r="2005" spans="1:9">
      <c r="A2005" s="1" t="str">
        <f t="shared" si="80"/>
        <v>1423104</v>
      </c>
      <c r="B2005" s="1" t="str">
        <f>CONCATENATE(_xlfn.XLOOKUP(D2005-400,[1]怪物设计!$D$77:$D$136,[1]怪物设计!$U$77:$U$136),"-",E2005)</f>
        <v>秃鹫2-104</v>
      </c>
      <c r="D2005" s="1">
        <v>1423</v>
      </c>
      <c r="E2005" s="1">
        <v>104</v>
      </c>
      <c r="F2005" s="17" t="str">
        <f t="shared" si="81"/>
        <v>-560;-78;11000;0</v>
      </c>
      <c r="G2005" s="1">
        <v>1</v>
      </c>
      <c r="H2005" s="21"/>
      <c r="I2005" s="11"/>
    </row>
    <row r="2006" spans="1:9">
      <c r="A2006" s="1" t="str">
        <f t="shared" si="80"/>
        <v>1423105</v>
      </c>
      <c r="B2006" s="1" t="str">
        <f>CONCATENATE(_xlfn.XLOOKUP(D2006-400,[1]怪物设计!$D$77:$D$136,[1]怪物设计!$U$77:$U$136),"-",E2006)</f>
        <v>秃鹫2-105</v>
      </c>
      <c r="D2006" s="1">
        <v>1423</v>
      </c>
      <c r="E2006" s="1">
        <v>105</v>
      </c>
      <c r="F2006" s="17" t="str">
        <f t="shared" si="81"/>
        <v>-461;-107;10000;0</v>
      </c>
      <c r="G2006" s="1">
        <v>1</v>
      </c>
      <c r="H2006" s="21"/>
      <c r="I2006" s="11"/>
    </row>
    <row r="2007" spans="1:9">
      <c r="A2007" s="1" t="str">
        <f t="shared" si="80"/>
        <v>1423106</v>
      </c>
      <c r="B2007" s="1" t="str">
        <f>CONCATENATE(_xlfn.XLOOKUP(D2007-400,[1]怪物设计!$D$77:$D$136,[1]怪物设计!$U$77:$U$136),"-",E2007)</f>
        <v>秃鹫2-106</v>
      </c>
      <c r="D2007" s="1">
        <v>1423</v>
      </c>
      <c r="E2007" s="1">
        <v>106</v>
      </c>
      <c r="F2007" s="17" t="str">
        <f t="shared" si="81"/>
        <v>-594;-124;8000;0</v>
      </c>
      <c r="G2007" s="1">
        <v>1</v>
      </c>
      <c r="H2007" s="21"/>
      <c r="I2007" s="11"/>
    </row>
    <row r="2008" spans="1:9">
      <c r="A2008" s="1" t="str">
        <f t="shared" si="80"/>
        <v>1423201</v>
      </c>
      <c r="B2008" s="1" t="str">
        <f>CONCATENATE(_xlfn.XLOOKUP(D2008-400,[1]怪物设计!$D$77:$D$136,[1]怪物设计!$U$77:$U$136),"-",E2008)</f>
        <v>秃鹫2-201</v>
      </c>
      <c r="D2008" s="1">
        <v>1423</v>
      </c>
      <c r="E2008" s="1">
        <v>201</v>
      </c>
      <c r="F2008" s="17" t="str">
        <f t="shared" si="81"/>
        <v>-392;-31;10000;-25</v>
      </c>
      <c r="G2008" s="1">
        <v>1</v>
      </c>
      <c r="H2008" s="21"/>
      <c r="I2008" s="11"/>
    </row>
    <row r="2009" spans="1:9">
      <c r="A2009" s="1" t="str">
        <f t="shared" si="80"/>
        <v>1423202</v>
      </c>
      <c r="B2009" s="1" t="str">
        <f>CONCATENATE(_xlfn.XLOOKUP(D2009-400,[1]怪物设计!$D$77:$D$136,[1]怪物设计!$U$77:$U$136),"-",E2009)</f>
        <v>秃鹫2-202</v>
      </c>
      <c r="D2009" s="1">
        <v>1423</v>
      </c>
      <c r="E2009" s="1">
        <v>202</v>
      </c>
      <c r="F2009" s="17" t="str">
        <f t="shared" si="81"/>
        <v>-361;-96;10000;0</v>
      </c>
      <c r="G2009" s="1">
        <v>1</v>
      </c>
      <c r="H2009" s="21"/>
      <c r="I2009" s="11"/>
    </row>
    <row r="2010" spans="1:9">
      <c r="A2010" s="1" t="str">
        <f t="shared" si="80"/>
        <v>1423203</v>
      </c>
      <c r="B2010" s="1" t="str">
        <f>CONCATENATE(_xlfn.XLOOKUP(D2010-400,[1]怪物设计!$D$77:$D$136,[1]怪物设计!$U$77:$U$136),"-",E2010)</f>
        <v>秃鹫2-203</v>
      </c>
      <c r="D2010" s="1">
        <v>1423</v>
      </c>
      <c r="E2010" s="1">
        <v>203</v>
      </c>
      <c r="F2010" s="17" t="str">
        <f t="shared" si="81"/>
        <v>-404;-126;10000;-10</v>
      </c>
      <c r="G2010" s="1">
        <v>1</v>
      </c>
      <c r="H2010" s="21"/>
      <c r="I2010" s="11"/>
    </row>
    <row r="2011" spans="1:9">
      <c r="A2011" s="1" t="str">
        <f t="shared" si="80"/>
        <v>1423204</v>
      </c>
      <c r="B2011" s="1" t="str">
        <f>CONCATENATE(_xlfn.XLOOKUP(D2011-400,[1]怪物设计!$D$77:$D$136,[1]怪物设计!$U$77:$U$136),"-",E2011)</f>
        <v>秃鹫2-204</v>
      </c>
      <c r="D2011" s="1">
        <v>1423</v>
      </c>
      <c r="E2011" s="1">
        <v>204</v>
      </c>
      <c r="F2011" s="17" t="str">
        <f t="shared" si="81"/>
        <v>-391;-225;5000;0</v>
      </c>
      <c r="G2011" s="1">
        <v>1</v>
      </c>
      <c r="H2011" s="21"/>
      <c r="I2011" s="11"/>
    </row>
    <row r="2012" spans="1:9">
      <c r="A2012" s="1" t="str">
        <f t="shared" si="80"/>
        <v>1423205</v>
      </c>
      <c r="B2012" s="1" t="str">
        <f>CONCATENATE(_xlfn.XLOOKUP(D2012-400,[1]怪物设计!$D$77:$D$136,[1]怪物设计!$U$77:$U$136),"-",E2012)</f>
        <v>秃鹫2-205</v>
      </c>
      <c r="D2012" s="1">
        <v>1423</v>
      </c>
      <c r="E2012" s="1">
        <v>205</v>
      </c>
      <c r="F2012" s="17" t="str">
        <f t="shared" si="81"/>
        <v>-395;30;10000;-10</v>
      </c>
      <c r="G2012" s="1">
        <v>1</v>
      </c>
      <c r="H2012" s="21"/>
      <c r="I2012" s="11"/>
    </row>
    <row r="2013" spans="1:9">
      <c r="A2013" s="1" t="str">
        <f t="shared" si="80"/>
        <v>1423206</v>
      </c>
      <c r="B2013" s="1" t="str">
        <f>CONCATENATE(_xlfn.XLOOKUP(D2013-400,[1]怪物设计!$D$77:$D$136,[1]怪物设计!$U$77:$U$136),"-",E2013)</f>
        <v>秃鹫2-206</v>
      </c>
      <c r="D2013" s="1">
        <v>1423</v>
      </c>
      <c r="E2013" s="1">
        <v>206</v>
      </c>
      <c r="F2013" s="17" t="str">
        <f t="shared" si="81"/>
        <v>-492;-156;7000;150</v>
      </c>
      <c r="G2013" s="1">
        <v>1</v>
      </c>
      <c r="H2013" s="21"/>
      <c r="I2013" s="11"/>
    </row>
    <row r="2014" spans="1:9">
      <c r="A2014" s="1" t="str">
        <f t="shared" si="80"/>
        <v>1423207</v>
      </c>
      <c r="B2014" s="1" t="str">
        <f>CONCATENATE(_xlfn.XLOOKUP(D2014-400,[1]怪物设计!$D$77:$D$136,[1]怪物设计!$U$77:$U$136),"-",E2014)</f>
        <v>秃鹫2-207</v>
      </c>
      <c r="D2014" s="1">
        <v>1423</v>
      </c>
      <c r="E2014" s="1">
        <v>207</v>
      </c>
      <c r="F2014" s="17" t="str">
        <f t="shared" si="81"/>
        <v>-583;-123;10000;15</v>
      </c>
      <c r="G2014" s="1">
        <v>1</v>
      </c>
      <c r="H2014" s="21"/>
      <c r="I2014" s="11"/>
    </row>
    <row r="2015" spans="1:9">
      <c r="A2015" s="1" t="str">
        <f t="shared" si="80"/>
        <v>1423301</v>
      </c>
      <c r="B2015" s="1" t="str">
        <f>CONCATENATE(_xlfn.XLOOKUP(D2015-400,[1]怪物设计!$D$77:$D$136,[1]怪物设计!$U$77:$U$136),"-",E2015)</f>
        <v>秃鹫2-301</v>
      </c>
      <c r="D2015" s="1">
        <v>1423</v>
      </c>
      <c r="E2015" s="1">
        <v>301</v>
      </c>
      <c r="F2015" s="17" t="str">
        <f t="shared" si="81"/>
        <v>-465;47;10000;0</v>
      </c>
      <c r="G2015" s="1">
        <v>1</v>
      </c>
      <c r="H2015" s="21"/>
      <c r="I2015" s="11"/>
    </row>
    <row r="2016" spans="1:9">
      <c r="A2016" s="1" t="str">
        <f t="shared" si="80"/>
        <v>1423302</v>
      </c>
      <c r="B2016" s="1" t="str">
        <f>CONCATENATE(_xlfn.XLOOKUP(D2016-400,[1]怪物设计!$D$77:$D$136,[1]怪物设计!$U$77:$U$136),"-",E2016)</f>
        <v>秃鹫2-302</v>
      </c>
      <c r="D2016" s="1">
        <v>1423</v>
      </c>
      <c r="E2016" s="1">
        <v>302</v>
      </c>
      <c r="F2016" s="17" t="str">
        <f t="shared" si="81"/>
        <v>-502;-37;9000;0</v>
      </c>
      <c r="G2016" s="1">
        <v>1</v>
      </c>
      <c r="H2016" s="21"/>
      <c r="I2016" s="11"/>
    </row>
    <row r="2017" spans="1:9">
      <c r="A2017" s="1" t="str">
        <f t="shared" si="80"/>
        <v>1423303</v>
      </c>
      <c r="B2017" s="1" t="str">
        <f>CONCATENATE(_xlfn.XLOOKUP(D2017-400,[1]怪物设计!$D$77:$D$136,[1]怪物设计!$U$77:$U$136),"-",E2017)</f>
        <v>秃鹫2-303</v>
      </c>
      <c r="D2017" s="1">
        <v>1423</v>
      </c>
      <c r="E2017" s="1">
        <v>303</v>
      </c>
      <c r="F2017" s="17" t="str">
        <f t="shared" si="81"/>
        <v>-436;-56;10000;0</v>
      </c>
      <c r="G2017" s="1">
        <v>1</v>
      </c>
      <c r="H2017" s="21"/>
      <c r="I2017" s="11"/>
    </row>
    <row r="2018" spans="1:9">
      <c r="A2018" s="1" t="str">
        <f t="shared" si="80"/>
        <v>1423304</v>
      </c>
      <c r="B2018" s="1" t="str">
        <f>CONCATENATE(_xlfn.XLOOKUP(D2018-400,[1]怪物设计!$D$77:$D$136,[1]怪物设计!$U$77:$U$136),"-",E2018)</f>
        <v>秃鹫2-304</v>
      </c>
      <c r="D2018" s="1">
        <v>1423</v>
      </c>
      <c r="E2018" s="1">
        <v>304</v>
      </c>
      <c r="F2018" s="17" t="str">
        <f t="shared" si="81"/>
        <v>-639;-85;10000;5</v>
      </c>
      <c r="G2018" s="1">
        <v>1</v>
      </c>
      <c r="H2018" s="21"/>
      <c r="I2018" s="11"/>
    </row>
    <row r="2019" spans="1:9">
      <c r="A2019" s="1" t="str">
        <f t="shared" ref="A2019:A2082" si="82">CONCATENATE(D2019,E2019)</f>
        <v>1423305</v>
      </c>
      <c r="B2019" s="1" t="str">
        <f>CONCATENATE(_xlfn.XLOOKUP(D2019-400,[1]怪物设计!$D$77:$D$136,[1]怪物设计!$U$77:$U$136),"-",E2019)</f>
        <v>秃鹫2-305</v>
      </c>
      <c r="D2019" s="1">
        <v>1423</v>
      </c>
      <c r="E2019" s="1">
        <v>305</v>
      </c>
      <c r="F2019" s="17" t="str">
        <f t="shared" si="81"/>
        <v>-592;-227;9000;-25</v>
      </c>
      <c r="G2019" s="1">
        <v>1</v>
      </c>
      <c r="H2019" s="21"/>
      <c r="I2019" s="11"/>
    </row>
    <row r="2020" spans="1:9">
      <c r="A2020" s="1" t="str">
        <f t="shared" si="82"/>
        <v>1423401</v>
      </c>
      <c r="B2020" s="1" t="str">
        <f>CONCATENATE(_xlfn.XLOOKUP(D2020-400,[1]怪物设计!$D$77:$D$136,[1]怪物设计!$U$77:$U$136),"-",E2020)</f>
        <v>秃鹫2-401</v>
      </c>
      <c r="D2020" s="1">
        <v>1423</v>
      </c>
      <c r="E2020" s="1">
        <v>401</v>
      </c>
      <c r="F2020" s="17" t="str">
        <f t="shared" si="81"/>
        <v>-463;-209;10000;0</v>
      </c>
      <c r="G2020" s="1">
        <v>1</v>
      </c>
      <c r="H2020" s="21"/>
      <c r="I2020" s="11"/>
    </row>
    <row r="2021" spans="1:9">
      <c r="A2021" s="1" t="str">
        <f t="shared" si="82"/>
        <v>1423402</v>
      </c>
      <c r="B2021" s="1" t="str">
        <f>CONCATENATE(_xlfn.XLOOKUP(D2021-400,[1]怪物设计!$D$77:$D$136,[1]怪物设计!$U$77:$U$136),"-",E2021)</f>
        <v>秃鹫2-402</v>
      </c>
      <c r="D2021" s="1">
        <v>1423</v>
      </c>
      <c r="E2021" s="1">
        <v>402</v>
      </c>
      <c r="F2021" s="17" t="str">
        <f t="shared" si="81"/>
        <v>-469;-203;10000;0</v>
      </c>
      <c r="G2021" s="1">
        <v>1</v>
      </c>
      <c r="H2021" s="21"/>
      <c r="I2021" s="11"/>
    </row>
    <row r="2022" spans="1:9">
      <c r="A2022" s="1" t="str">
        <f t="shared" si="82"/>
        <v>1423403</v>
      </c>
      <c r="B2022" s="1" t="str">
        <f>CONCATENATE(_xlfn.XLOOKUP(D2022-400,[1]怪物设计!$D$77:$D$136,[1]怪物设计!$U$77:$U$136),"-",E2022)</f>
        <v>秃鹫2-403</v>
      </c>
      <c r="D2022" s="1">
        <v>1423</v>
      </c>
      <c r="E2022" s="1">
        <v>403</v>
      </c>
      <c r="F2022" s="17" t="str">
        <f t="shared" si="81"/>
        <v>-479;-196;10000;0</v>
      </c>
      <c r="G2022" s="1">
        <v>1</v>
      </c>
      <c r="H2022" s="21"/>
      <c r="I2022" s="11"/>
    </row>
    <row r="2023" spans="1:9">
      <c r="A2023" s="1" t="str">
        <f t="shared" si="82"/>
        <v>1423404</v>
      </c>
      <c r="B2023" s="1" t="str">
        <f>CONCATENATE(_xlfn.XLOOKUP(D2023-400,[1]怪物设计!$D$77:$D$136,[1]怪物设计!$U$77:$U$136),"-",E2023)</f>
        <v>秃鹫2-404</v>
      </c>
      <c r="D2023" s="1">
        <v>1423</v>
      </c>
      <c r="E2023" s="1">
        <v>404</v>
      </c>
      <c r="F2023" s="17" t="str">
        <f t="shared" si="81"/>
        <v>-689;-196;10000;0</v>
      </c>
      <c r="G2023" s="1">
        <v>1</v>
      </c>
      <c r="H2023" s="21"/>
      <c r="I2023" s="11"/>
    </row>
    <row r="2024" spans="1:9">
      <c r="A2024" s="1" t="str">
        <f t="shared" si="82"/>
        <v>1423405</v>
      </c>
      <c r="B2024" s="1" t="str">
        <f>CONCATENATE(_xlfn.XLOOKUP(D2024-400,[1]怪物设计!$D$77:$D$136,[1]怪物设计!$U$77:$U$136),"-",E2024)</f>
        <v>秃鹫2-405</v>
      </c>
      <c r="D2024" s="1">
        <v>1423</v>
      </c>
      <c r="E2024" s="1">
        <v>405</v>
      </c>
      <c r="F2024" s="17" t="str">
        <f t="shared" si="81"/>
        <v>-496;-198;10000;0</v>
      </c>
      <c r="G2024" s="1">
        <v>1</v>
      </c>
      <c r="H2024" s="21"/>
      <c r="I2024" s="11"/>
    </row>
    <row r="2025" spans="1:9">
      <c r="A2025" s="1" t="str">
        <f t="shared" si="82"/>
        <v>1423406</v>
      </c>
      <c r="B2025" s="1" t="str">
        <f>CONCATENATE(_xlfn.XLOOKUP(D2025-400,[1]怪物设计!$D$77:$D$136,[1]怪物设计!$U$77:$U$136),"-",E2025)</f>
        <v>秃鹫2-406</v>
      </c>
      <c r="D2025" s="1">
        <v>1423</v>
      </c>
      <c r="E2025" s="1">
        <v>406</v>
      </c>
      <c r="F2025" s="17" t="str">
        <f t="shared" si="81"/>
        <v>-553;-186;8000;30</v>
      </c>
      <c r="G2025" s="1">
        <v>1</v>
      </c>
      <c r="H2025" s="21"/>
      <c r="I2025" s="11"/>
    </row>
    <row r="2026" spans="1:9">
      <c r="A2026" s="1" t="str">
        <f t="shared" si="82"/>
        <v>1423407</v>
      </c>
      <c r="B2026" s="1" t="str">
        <f>CONCATENATE(_xlfn.XLOOKUP(D2026-400,[1]怪物设计!$D$77:$D$136,[1]怪物设计!$U$77:$U$136),"-",E2026)</f>
        <v>秃鹫2-407</v>
      </c>
      <c r="D2026" s="1">
        <v>1423</v>
      </c>
      <c r="E2026" s="1">
        <v>407</v>
      </c>
      <c r="F2026" s="17" t="str">
        <f t="shared" si="81"/>
        <v>-457;-146;10000;-5</v>
      </c>
      <c r="G2026" s="1">
        <v>1</v>
      </c>
      <c r="H2026" s="21"/>
      <c r="I2026" s="11"/>
    </row>
    <row r="2027" spans="1:9">
      <c r="A2027" s="1" t="str">
        <f t="shared" si="82"/>
        <v>1423408</v>
      </c>
      <c r="B2027" s="1" t="str">
        <f>CONCATENATE(_xlfn.XLOOKUP(D2027-400,[1]怪物设计!$D$77:$D$136,[1]怪物设计!$U$77:$U$136),"-",E2027)</f>
        <v>秃鹫2-408</v>
      </c>
      <c r="D2027" s="1">
        <v>1423</v>
      </c>
      <c r="E2027" s="1">
        <v>408</v>
      </c>
      <c r="F2027" s="17" t="str">
        <f t="shared" si="81"/>
        <v>-364;-269;11000;-15</v>
      </c>
      <c r="G2027" s="1">
        <v>1</v>
      </c>
      <c r="H2027" s="21"/>
      <c r="I2027" s="11"/>
    </row>
    <row r="2028" spans="1:9">
      <c r="A2028" s="1" t="str">
        <f t="shared" si="82"/>
        <v>1423409</v>
      </c>
      <c r="B2028" s="1" t="str">
        <f>CONCATENATE(_xlfn.XLOOKUP(D2028-400,[1]怪物设计!$D$77:$D$136,[1]怪物设计!$U$77:$U$136),"-",E2028)</f>
        <v>秃鹫2-409</v>
      </c>
      <c r="D2028" s="1">
        <v>1423</v>
      </c>
      <c r="E2028" s="1">
        <v>409</v>
      </c>
      <c r="F2028" s="17" t="str">
        <f t="shared" si="81"/>
        <v>-568;-118;7500;-15</v>
      </c>
      <c r="G2028" s="1">
        <v>1</v>
      </c>
      <c r="H2028" s="21"/>
      <c r="I2028" s="11"/>
    </row>
    <row r="2029" spans="1:9">
      <c r="A2029" s="1" t="str">
        <f t="shared" si="82"/>
        <v>1423501</v>
      </c>
      <c r="B2029" s="1" t="str">
        <f>CONCATENATE(_xlfn.XLOOKUP(D2029-400,[1]怪物设计!$D$77:$D$136,[1]怪物设计!$U$77:$U$136),"-",E2029)</f>
        <v>秃鹫2-501</v>
      </c>
      <c r="D2029" s="1">
        <v>1423</v>
      </c>
      <c r="E2029" s="1">
        <v>501</v>
      </c>
      <c r="F2029" s="17" t="str">
        <f t="shared" si="81"/>
        <v>-543;-1;11000;45</v>
      </c>
      <c r="G2029" s="1">
        <v>1</v>
      </c>
      <c r="H2029" s="21"/>
      <c r="I2029" s="11"/>
    </row>
    <row r="2030" spans="1:9">
      <c r="A2030" s="1" t="str">
        <f t="shared" si="82"/>
        <v>1423502</v>
      </c>
      <c r="B2030" s="1" t="str">
        <f>CONCATENATE(_xlfn.XLOOKUP(D2030-400,[1]怪物设计!$D$77:$D$136,[1]怪物设计!$U$77:$U$136),"-",E2030)</f>
        <v>秃鹫2-502</v>
      </c>
      <c r="D2030" s="1">
        <v>1423</v>
      </c>
      <c r="E2030" s="1">
        <v>502</v>
      </c>
      <c r="F2030" s="17" t="str">
        <f t="shared" si="81"/>
        <v>-563;-118;8500;0</v>
      </c>
      <c r="G2030" s="1">
        <v>1</v>
      </c>
      <c r="H2030" s="21"/>
      <c r="I2030" s="11"/>
    </row>
    <row r="2031" spans="1:9">
      <c r="A2031" s="1" t="str">
        <f t="shared" si="82"/>
        <v>1423503</v>
      </c>
      <c r="B2031" s="1" t="str">
        <f>CONCATENATE(_xlfn.XLOOKUP(D2031-400,[1]怪物设计!$D$77:$D$136,[1]怪物设计!$U$77:$U$136),"-",E2031)</f>
        <v>秃鹫2-503</v>
      </c>
      <c r="D2031" s="1">
        <v>1423</v>
      </c>
      <c r="E2031" s="1">
        <v>503</v>
      </c>
      <c r="F2031" s="17" t="str">
        <f t="shared" si="81"/>
        <v>-635;-169;10000;-15</v>
      </c>
      <c r="G2031" s="1">
        <v>1</v>
      </c>
      <c r="H2031" s="21"/>
      <c r="I2031" s="11"/>
    </row>
    <row r="2032" spans="1:9">
      <c r="A2032" s="1" t="str">
        <f t="shared" si="82"/>
        <v>1423504</v>
      </c>
      <c r="B2032" s="1" t="str">
        <f>CONCATENATE(_xlfn.XLOOKUP(D2032-400,[1]怪物设计!$D$77:$D$136,[1]怪物设计!$U$77:$U$136),"-",E2032)</f>
        <v>秃鹫2-504</v>
      </c>
      <c r="D2032" s="1">
        <v>1423</v>
      </c>
      <c r="E2032" s="1">
        <v>504</v>
      </c>
      <c r="F2032" s="17" t="str">
        <f t="shared" si="81"/>
        <v>-527;-213;9000;-10</v>
      </c>
      <c r="G2032" s="1">
        <v>1</v>
      </c>
      <c r="H2032" s="21"/>
      <c r="I2032" s="11"/>
    </row>
    <row r="2033" spans="1:9">
      <c r="A2033" s="1" t="str">
        <f t="shared" si="82"/>
        <v>1423505</v>
      </c>
      <c r="B2033" s="1" t="str">
        <f>CONCATENATE(_xlfn.XLOOKUP(D2033-400,[1]怪物设计!$D$77:$D$136,[1]怪物设计!$U$77:$U$136),"-",E2033)</f>
        <v>秃鹫2-505</v>
      </c>
      <c r="D2033" s="1">
        <v>1423</v>
      </c>
      <c r="E2033" s="1">
        <v>505</v>
      </c>
      <c r="F2033" s="17" t="str">
        <f t="shared" si="81"/>
        <v>-634;-217;10000;-5</v>
      </c>
      <c r="G2033" s="1">
        <v>1</v>
      </c>
      <c r="H2033" s="21"/>
      <c r="I2033" s="11"/>
    </row>
    <row r="2034" spans="1:9">
      <c r="A2034" s="1" t="str">
        <f t="shared" si="82"/>
        <v>1423506</v>
      </c>
      <c r="B2034" s="1" t="str">
        <f>CONCATENATE(_xlfn.XLOOKUP(D2034-400,[1]怪物设计!$D$77:$D$136,[1]怪物设计!$U$77:$U$136),"-",E2034)</f>
        <v>秃鹫2-506</v>
      </c>
      <c r="D2034" s="1">
        <v>1423</v>
      </c>
      <c r="E2034" s="1">
        <v>506</v>
      </c>
      <c r="F2034" s="17" t="str">
        <f t="shared" si="81"/>
        <v>-368;-163;8000;0</v>
      </c>
      <c r="G2034" s="1">
        <v>1</v>
      </c>
      <c r="H2034" s="21"/>
      <c r="I2034" s="11"/>
    </row>
    <row r="2035" spans="1:9">
      <c r="A2035" s="1" t="str">
        <f t="shared" si="82"/>
        <v>1423507</v>
      </c>
      <c r="B2035" s="1" t="str">
        <f>CONCATENATE(_xlfn.XLOOKUP(D2035-400,[1]怪物设计!$D$77:$D$136,[1]怪物设计!$U$77:$U$136),"-",E2035)</f>
        <v>秃鹫2-507</v>
      </c>
      <c r="D2035" s="1">
        <v>1423</v>
      </c>
      <c r="E2035" s="1">
        <v>507</v>
      </c>
      <c r="F2035" s="17" t="str">
        <f t="shared" si="81"/>
        <v>-468;-182;10000;5</v>
      </c>
      <c r="G2035" s="1">
        <v>1</v>
      </c>
      <c r="H2035" s="21"/>
      <c r="I2035" s="11"/>
    </row>
    <row r="2036" spans="1:9">
      <c r="A2036" s="1" t="str">
        <f t="shared" si="82"/>
        <v>1433101</v>
      </c>
      <c r="B2036" s="1" t="str">
        <f>CONCATENATE(_xlfn.XLOOKUP(D2036-400,[1]怪物设计!$D$77:$D$136,[1]怪物设计!$U$77:$U$136),"-",E2036)</f>
        <v>秃鹫3-101</v>
      </c>
      <c r="D2036" s="1">
        <v>1433</v>
      </c>
      <c r="E2036" s="1">
        <v>101</v>
      </c>
      <c r="F2036" s="17" t="str">
        <f t="shared" si="81"/>
        <v>-556;-75;11000;0</v>
      </c>
      <c r="G2036" s="1">
        <v>1</v>
      </c>
      <c r="H2036" s="21"/>
      <c r="I2036" s="11"/>
    </row>
    <row r="2037" spans="1:9">
      <c r="A2037" s="1" t="str">
        <f t="shared" si="82"/>
        <v>1433102</v>
      </c>
      <c r="B2037" s="1" t="str">
        <f>CONCATENATE(_xlfn.XLOOKUP(D2037-400,[1]怪物设计!$D$77:$D$136,[1]怪物设计!$U$77:$U$136),"-",E2037)</f>
        <v>秃鹫3-102</v>
      </c>
      <c r="D2037" s="1">
        <v>1433</v>
      </c>
      <c r="E2037" s="1">
        <v>102</v>
      </c>
      <c r="F2037" s="17" t="str">
        <f t="shared" si="81"/>
        <v>-419;-90;11000;-10</v>
      </c>
      <c r="G2037" s="1">
        <v>1</v>
      </c>
      <c r="H2037" s="21"/>
      <c r="I2037" s="11"/>
    </row>
    <row r="2038" spans="1:9">
      <c r="A2038" s="1" t="str">
        <f t="shared" si="82"/>
        <v>1433103</v>
      </c>
      <c r="B2038" s="1" t="str">
        <f>CONCATENATE(_xlfn.XLOOKUP(D2038-400,[1]怪物设计!$D$77:$D$136,[1]怪物设计!$U$77:$U$136),"-",E2038)</f>
        <v>秃鹫3-103</v>
      </c>
      <c r="D2038" s="1">
        <v>1433</v>
      </c>
      <c r="E2038" s="1">
        <v>103</v>
      </c>
      <c r="F2038" s="17" t="str">
        <f t="shared" si="81"/>
        <v>-616;-177;10000;-10</v>
      </c>
      <c r="G2038" s="1">
        <v>1</v>
      </c>
      <c r="H2038" s="21"/>
      <c r="I2038" s="11"/>
    </row>
    <row r="2039" spans="1:9">
      <c r="A2039" s="1" t="str">
        <f t="shared" si="82"/>
        <v>1433104</v>
      </c>
      <c r="B2039" s="1" t="str">
        <f>CONCATENATE(_xlfn.XLOOKUP(D2039-400,[1]怪物设计!$D$77:$D$136,[1]怪物设计!$U$77:$U$136),"-",E2039)</f>
        <v>秃鹫3-104</v>
      </c>
      <c r="D2039" s="1">
        <v>1433</v>
      </c>
      <c r="E2039" s="1">
        <v>104</v>
      </c>
      <c r="F2039" s="17" t="str">
        <f t="shared" si="81"/>
        <v>-560;-78;11000;0</v>
      </c>
      <c r="G2039" s="1">
        <v>1</v>
      </c>
      <c r="H2039" s="21"/>
      <c r="I2039" s="11"/>
    </row>
    <row r="2040" spans="1:9">
      <c r="A2040" s="1" t="str">
        <f t="shared" si="82"/>
        <v>1433105</v>
      </c>
      <c r="B2040" s="1" t="str">
        <f>CONCATENATE(_xlfn.XLOOKUP(D2040-400,[1]怪物设计!$D$77:$D$136,[1]怪物设计!$U$77:$U$136),"-",E2040)</f>
        <v>秃鹫3-105</v>
      </c>
      <c r="D2040" s="1">
        <v>1433</v>
      </c>
      <c r="E2040" s="1">
        <v>105</v>
      </c>
      <c r="F2040" s="17" t="str">
        <f t="shared" si="81"/>
        <v>-461;-107;10000;0</v>
      </c>
      <c r="G2040" s="1">
        <v>1</v>
      </c>
      <c r="H2040" s="21"/>
      <c r="I2040" s="11"/>
    </row>
    <row r="2041" spans="1:9">
      <c r="A2041" s="1" t="str">
        <f t="shared" si="82"/>
        <v>1433106</v>
      </c>
      <c r="B2041" s="1" t="str">
        <f>CONCATENATE(_xlfn.XLOOKUP(D2041-400,[1]怪物设计!$D$77:$D$136,[1]怪物设计!$U$77:$U$136),"-",E2041)</f>
        <v>秃鹫3-106</v>
      </c>
      <c r="D2041" s="1">
        <v>1433</v>
      </c>
      <c r="E2041" s="1">
        <v>106</v>
      </c>
      <c r="F2041" s="17" t="str">
        <f t="shared" si="81"/>
        <v>-594;-124;8000;0</v>
      </c>
      <c r="G2041" s="1">
        <v>1</v>
      </c>
      <c r="H2041" s="21"/>
      <c r="I2041" s="11"/>
    </row>
    <row r="2042" spans="1:9">
      <c r="A2042" s="1" t="str">
        <f t="shared" si="82"/>
        <v>1433201</v>
      </c>
      <c r="B2042" s="1" t="str">
        <f>CONCATENATE(_xlfn.XLOOKUP(D2042-400,[1]怪物设计!$D$77:$D$136,[1]怪物设计!$U$77:$U$136),"-",E2042)</f>
        <v>秃鹫3-201</v>
      </c>
      <c r="D2042" s="1">
        <v>1433</v>
      </c>
      <c r="E2042" s="1">
        <v>201</v>
      </c>
      <c r="F2042" s="17" t="str">
        <f t="shared" si="81"/>
        <v>-392;-31;10000;-25</v>
      </c>
      <c r="G2042" s="1">
        <v>1</v>
      </c>
      <c r="H2042" s="21"/>
      <c r="I2042" s="11"/>
    </row>
    <row r="2043" spans="1:9">
      <c r="A2043" s="1" t="str">
        <f t="shared" si="82"/>
        <v>1433202</v>
      </c>
      <c r="B2043" s="1" t="str">
        <f>CONCATENATE(_xlfn.XLOOKUP(D2043-400,[1]怪物设计!$D$77:$D$136,[1]怪物设计!$U$77:$U$136),"-",E2043)</f>
        <v>秃鹫3-202</v>
      </c>
      <c r="D2043" s="1">
        <v>1433</v>
      </c>
      <c r="E2043" s="1">
        <v>202</v>
      </c>
      <c r="F2043" s="17" t="str">
        <f t="shared" si="81"/>
        <v>-361;-96;10000;0</v>
      </c>
      <c r="G2043" s="1">
        <v>1</v>
      </c>
      <c r="H2043" s="21"/>
      <c r="I2043" s="11"/>
    </row>
    <row r="2044" spans="1:9">
      <c r="A2044" s="1" t="str">
        <f t="shared" si="82"/>
        <v>1433203</v>
      </c>
      <c r="B2044" s="1" t="str">
        <f>CONCATENATE(_xlfn.XLOOKUP(D2044-400,[1]怪物设计!$D$77:$D$136,[1]怪物设计!$U$77:$U$136),"-",E2044)</f>
        <v>秃鹫3-203</v>
      </c>
      <c r="D2044" s="1">
        <v>1433</v>
      </c>
      <c r="E2044" s="1">
        <v>203</v>
      </c>
      <c r="F2044" s="17" t="str">
        <f t="shared" si="81"/>
        <v>-404;-126;10000;-10</v>
      </c>
      <c r="G2044" s="1">
        <v>1</v>
      </c>
      <c r="H2044" s="21"/>
      <c r="I2044" s="11"/>
    </row>
    <row r="2045" spans="1:9">
      <c r="A2045" s="1" t="str">
        <f t="shared" si="82"/>
        <v>1433204</v>
      </c>
      <c r="B2045" s="1" t="str">
        <f>CONCATENATE(_xlfn.XLOOKUP(D2045-400,[1]怪物设计!$D$77:$D$136,[1]怪物设计!$U$77:$U$136),"-",E2045)</f>
        <v>秃鹫3-204</v>
      </c>
      <c r="D2045" s="1">
        <v>1433</v>
      </c>
      <c r="E2045" s="1">
        <v>204</v>
      </c>
      <c r="F2045" s="17" t="str">
        <f t="shared" si="81"/>
        <v>-391;-225;5000;0</v>
      </c>
      <c r="G2045" s="1">
        <v>1</v>
      </c>
      <c r="H2045" s="21"/>
      <c r="I2045" s="11"/>
    </row>
    <row r="2046" spans="1:9">
      <c r="A2046" s="1" t="str">
        <f t="shared" si="82"/>
        <v>1433205</v>
      </c>
      <c r="B2046" s="1" t="str">
        <f>CONCATENATE(_xlfn.XLOOKUP(D2046-400,[1]怪物设计!$D$77:$D$136,[1]怪物设计!$U$77:$U$136),"-",E2046)</f>
        <v>秃鹫3-205</v>
      </c>
      <c r="D2046" s="1">
        <v>1433</v>
      </c>
      <c r="E2046" s="1">
        <v>205</v>
      </c>
      <c r="F2046" s="17" t="str">
        <f t="shared" si="81"/>
        <v>-395;30;10000;-10</v>
      </c>
      <c r="G2046" s="1">
        <v>1</v>
      </c>
      <c r="H2046" s="21"/>
      <c r="I2046" s="11"/>
    </row>
    <row r="2047" spans="1:9">
      <c r="A2047" s="1" t="str">
        <f t="shared" si="82"/>
        <v>1433206</v>
      </c>
      <c r="B2047" s="1" t="str">
        <f>CONCATENATE(_xlfn.XLOOKUP(D2047-400,[1]怪物设计!$D$77:$D$136,[1]怪物设计!$U$77:$U$136),"-",E2047)</f>
        <v>秃鹫3-206</v>
      </c>
      <c r="D2047" s="1">
        <v>1433</v>
      </c>
      <c r="E2047" s="1">
        <v>206</v>
      </c>
      <c r="F2047" s="17" t="str">
        <f t="shared" si="81"/>
        <v>-492;-156;7000;150</v>
      </c>
      <c r="G2047" s="1">
        <v>1</v>
      </c>
      <c r="H2047" s="21"/>
      <c r="I2047" s="11"/>
    </row>
    <row r="2048" spans="1:9">
      <c r="A2048" s="1" t="str">
        <f t="shared" si="82"/>
        <v>1433207</v>
      </c>
      <c r="B2048" s="1" t="str">
        <f>CONCATENATE(_xlfn.XLOOKUP(D2048-400,[1]怪物设计!$D$77:$D$136,[1]怪物设计!$U$77:$U$136),"-",E2048)</f>
        <v>秃鹫3-207</v>
      </c>
      <c r="D2048" s="1">
        <v>1433</v>
      </c>
      <c r="E2048" s="1">
        <v>207</v>
      </c>
      <c r="F2048" s="17" t="str">
        <f t="shared" si="81"/>
        <v>-583;-123;10000;15</v>
      </c>
      <c r="G2048" s="1">
        <v>1</v>
      </c>
      <c r="H2048" s="21"/>
      <c r="I2048" s="11"/>
    </row>
    <row r="2049" spans="1:9">
      <c r="A2049" s="1" t="str">
        <f t="shared" si="82"/>
        <v>1433301</v>
      </c>
      <c r="B2049" s="1" t="str">
        <f>CONCATENATE(_xlfn.XLOOKUP(D2049-400,[1]怪物设计!$D$77:$D$136,[1]怪物设计!$U$77:$U$136),"-",E2049)</f>
        <v>秃鹫3-301</v>
      </c>
      <c r="D2049" s="1">
        <v>1433</v>
      </c>
      <c r="E2049" s="1">
        <v>301</v>
      </c>
      <c r="F2049" s="17" t="str">
        <f t="shared" si="81"/>
        <v>-465;47;10000;0</v>
      </c>
      <c r="G2049" s="1">
        <v>1</v>
      </c>
      <c r="H2049" s="21"/>
      <c r="I2049" s="11"/>
    </row>
    <row r="2050" spans="1:9">
      <c r="A2050" s="1" t="str">
        <f t="shared" si="82"/>
        <v>1433302</v>
      </c>
      <c r="B2050" s="1" t="str">
        <f>CONCATENATE(_xlfn.XLOOKUP(D2050-400,[1]怪物设计!$D$77:$D$136,[1]怪物设计!$U$77:$U$136),"-",E2050)</f>
        <v>秃鹫3-302</v>
      </c>
      <c r="D2050" s="1">
        <v>1433</v>
      </c>
      <c r="E2050" s="1">
        <v>302</v>
      </c>
      <c r="F2050" s="17" t="str">
        <f t="shared" si="81"/>
        <v>-502;-37;9000;0</v>
      </c>
      <c r="G2050" s="1">
        <v>1</v>
      </c>
      <c r="H2050" s="21"/>
      <c r="I2050" s="11"/>
    </row>
    <row r="2051" spans="1:9">
      <c r="A2051" s="1" t="str">
        <f t="shared" si="82"/>
        <v>1433303</v>
      </c>
      <c r="B2051" s="1" t="str">
        <f>CONCATENATE(_xlfn.XLOOKUP(D2051-400,[1]怪物设计!$D$77:$D$136,[1]怪物设计!$U$77:$U$136),"-",E2051)</f>
        <v>秃鹫3-303</v>
      </c>
      <c r="D2051" s="1">
        <v>1433</v>
      </c>
      <c r="E2051" s="1">
        <v>303</v>
      </c>
      <c r="F2051" s="17" t="str">
        <f t="shared" si="81"/>
        <v>-436;-56;10000;0</v>
      </c>
      <c r="G2051" s="1">
        <v>1</v>
      </c>
      <c r="H2051" s="21"/>
      <c r="I2051" s="11"/>
    </row>
    <row r="2052" spans="1:9">
      <c r="A2052" s="1" t="str">
        <f t="shared" si="82"/>
        <v>1433304</v>
      </c>
      <c r="B2052" s="1" t="str">
        <f>CONCATENATE(_xlfn.XLOOKUP(D2052-400,[1]怪物设计!$D$77:$D$136,[1]怪物设计!$U$77:$U$136),"-",E2052)</f>
        <v>秃鹫3-304</v>
      </c>
      <c r="D2052" s="1">
        <v>1433</v>
      </c>
      <c r="E2052" s="1">
        <v>304</v>
      </c>
      <c r="F2052" s="17" t="str">
        <f t="shared" si="81"/>
        <v>-639;-85;10000;5</v>
      </c>
      <c r="G2052" s="1">
        <v>1</v>
      </c>
      <c r="H2052" s="21"/>
      <c r="I2052" s="11"/>
    </row>
    <row r="2053" spans="1:9">
      <c r="A2053" s="1" t="str">
        <f t="shared" si="82"/>
        <v>1433305</v>
      </c>
      <c r="B2053" s="1" t="str">
        <f>CONCATENATE(_xlfn.XLOOKUP(D2053-400,[1]怪物设计!$D$77:$D$136,[1]怪物设计!$U$77:$U$136),"-",E2053)</f>
        <v>秃鹫3-305</v>
      </c>
      <c r="D2053" s="1">
        <v>1433</v>
      </c>
      <c r="E2053" s="1">
        <v>305</v>
      </c>
      <c r="F2053" s="17" t="str">
        <f t="shared" ref="F2053:F2116" si="83">_xlfn.XLOOKUP(B2053,$B$30:$B$947,$F$30:$F$947,"",0)</f>
        <v>-592;-227;9000;-25</v>
      </c>
      <c r="G2053" s="1">
        <v>1</v>
      </c>
      <c r="H2053" s="21"/>
      <c r="I2053" s="11"/>
    </row>
    <row r="2054" spans="1:9">
      <c r="A2054" s="1" t="str">
        <f t="shared" si="82"/>
        <v>1433401</v>
      </c>
      <c r="B2054" s="1" t="str">
        <f>CONCATENATE(_xlfn.XLOOKUP(D2054-400,[1]怪物设计!$D$77:$D$136,[1]怪物设计!$U$77:$U$136),"-",E2054)</f>
        <v>秃鹫3-401</v>
      </c>
      <c r="D2054" s="1">
        <v>1433</v>
      </c>
      <c r="E2054" s="1">
        <v>401</v>
      </c>
      <c r="F2054" s="17" t="str">
        <f t="shared" si="83"/>
        <v>-463;-209;10000;0</v>
      </c>
      <c r="G2054" s="1">
        <v>1</v>
      </c>
      <c r="H2054" s="21"/>
      <c r="I2054" s="11"/>
    </row>
    <row r="2055" spans="1:9">
      <c r="A2055" s="1" t="str">
        <f t="shared" si="82"/>
        <v>1433402</v>
      </c>
      <c r="B2055" s="1" t="str">
        <f>CONCATENATE(_xlfn.XLOOKUP(D2055-400,[1]怪物设计!$D$77:$D$136,[1]怪物设计!$U$77:$U$136),"-",E2055)</f>
        <v>秃鹫3-402</v>
      </c>
      <c r="D2055" s="1">
        <v>1433</v>
      </c>
      <c r="E2055" s="1">
        <v>402</v>
      </c>
      <c r="F2055" s="17" t="str">
        <f t="shared" si="83"/>
        <v>-469;-203;10000;0</v>
      </c>
      <c r="G2055" s="1">
        <v>1</v>
      </c>
      <c r="H2055" s="21"/>
      <c r="I2055" s="11"/>
    </row>
    <row r="2056" spans="1:9">
      <c r="A2056" s="1" t="str">
        <f t="shared" si="82"/>
        <v>1433403</v>
      </c>
      <c r="B2056" s="1" t="str">
        <f>CONCATENATE(_xlfn.XLOOKUP(D2056-400,[1]怪物设计!$D$77:$D$136,[1]怪物设计!$U$77:$U$136),"-",E2056)</f>
        <v>秃鹫3-403</v>
      </c>
      <c r="D2056" s="1">
        <v>1433</v>
      </c>
      <c r="E2056" s="1">
        <v>403</v>
      </c>
      <c r="F2056" s="17" t="str">
        <f t="shared" si="83"/>
        <v>-479;-196;10000;0</v>
      </c>
      <c r="G2056" s="1">
        <v>1</v>
      </c>
      <c r="H2056" s="21"/>
      <c r="I2056" s="11"/>
    </row>
    <row r="2057" spans="1:9">
      <c r="A2057" s="1" t="str">
        <f t="shared" si="82"/>
        <v>1433404</v>
      </c>
      <c r="B2057" s="1" t="str">
        <f>CONCATENATE(_xlfn.XLOOKUP(D2057-400,[1]怪物设计!$D$77:$D$136,[1]怪物设计!$U$77:$U$136),"-",E2057)</f>
        <v>秃鹫3-404</v>
      </c>
      <c r="D2057" s="1">
        <v>1433</v>
      </c>
      <c r="E2057" s="1">
        <v>404</v>
      </c>
      <c r="F2057" s="17" t="str">
        <f t="shared" si="83"/>
        <v>-689;-196;10000;0</v>
      </c>
      <c r="G2057" s="1">
        <v>1</v>
      </c>
      <c r="H2057" s="21"/>
      <c r="I2057" s="11"/>
    </row>
    <row r="2058" spans="1:9">
      <c r="A2058" s="1" t="str">
        <f t="shared" si="82"/>
        <v>1433405</v>
      </c>
      <c r="B2058" s="1" t="str">
        <f>CONCATENATE(_xlfn.XLOOKUP(D2058-400,[1]怪物设计!$D$77:$D$136,[1]怪物设计!$U$77:$U$136),"-",E2058)</f>
        <v>秃鹫3-405</v>
      </c>
      <c r="D2058" s="1">
        <v>1433</v>
      </c>
      <c r="E2058" s="1">
        <v>405</v>
      </c>
      <c r="F2058" s="17" t="str">
        <f t="shared" si="83"/>
        <v>-496;-198;10000;0</v>
      </c>
      <c r="G2058" s="1">
        <v>1</v>
      </c>
      <c r="H2058" s="21"/>
      <c r="I2058" s="11"/>
    </row>
    <row r="2059" spans="1:9">
      <c r="A2059" s="1" t="str">
        <f t="shared" si="82"/>
        <v>1433406</v>
      </c>
      <c r="B2059" s="1" t="str">
        <f>CONCATENATE(_xlfn.XLOOKUP(D2059-400,[1]怪物设计!$D$77:$D$136,[1]怪物设计!$U$77:$U$136),"-",E2059)</f>
        <v>秃鹫3-406</v>
      </c>
      <c r="D2059" s="1">
        <v>1433</v>
      </c>
      <c r="E2059" s="1">
        <v>406</v>
      </c>
      <c r="F2059" s="17" t="str">
        <f t="shared" si="83"/>
        <v>-553;-186;8000;30</v>
      </c>
      <c r="G2059" s="1">
        <v>1</v>
      </c>
      <c r="H2059" s="21"/>
      <c r="I2059" s="11"/>
    </row>
    <row r="2060" spans="1:9">
      <c r="A2060" s="1" t="str">
        <f t="shared" si="82"/>
        <v>1433407</v>
      </c>
      <c r="B2060" s="1" t="str">
        <f>CONCATENATE(_xlfn.XLOOKUP(D2060-400,[1]怪物设计!$D$77:$D$136,[1]怪物设计!$U$77:$U$136),"-",E2060)</f>
        <v>秃鹫3-407</v>
      </c>
      <c r="D2060" s="1">
        <v>1433</v>
      </c>
      <c r="E2060" s="1">
        <v>407</v>
      </c>
      <c r="F2060" s="17" t="str">
        <f t="shared" si="83"/>
        <v>-457;-146;10000;-5</v>
      </c>
      <c r="G2060" s="1">
        <v>1</v>
      </c>
      <c r="H2060" s="21"/>
      <c r="I2060" s="11"/>
    </row>
    <row r="2061" spans="1:9">
      <c r="A2061" s="1" t="str">
        <f t="shared" si="82"/>
        <v>1433408</v>
      </c>
      <c r="B2061" s="1" t="str">
        <f>CONCATENATE(_xlfn.XLOOKUP(D2061-400,[1]怪物设计!$D$77:$D$136,[1]怪物设计!$U$77:$U$136),"-",E2061)</f>
        <v>秃鹫3-408</v>
      </c>
      <c r="D2061" s="1">
        <v>1433</v>
      </c>
      <c r="E2061" s="1">
        <v>408</v>
      </c>
      <c r="F2061" s="17" t="str">
        <f t="shared" si="83"/>
        <v>-364;-269;11000;-15</v>
      </c>
      <c r="G2061" s="1">
        <v>1</v>
      </c>
      <c r="H2061" s="21"/>
      <c r="I2061" s="11"/>
    </row>
    <row r="2062" spans="1:9">
      <c r="A2062" s="1" t="str">
        <f t="shared" si="82"/>
        <v>1433409</v>
      </c>
      <c r="B2062" s="1" t="str">
        <f>CONCATENATE(_xlfn.XLOOKUP(D2062-400,[1]怪物设计!$D$77:$D$136,[1]怪物设计!$U$77:$U$136),"-",E2062)</f>
        <v>秃鹫3-409</v>
      </c>
      <c r="D2062" s="1">
        <v>1433</v>
      </c>
      <c r="E2062" s="1">
        <v>409</v>
      </c>
      <c r="F2062" s="17" t="str">
        <f t="shared" si="83"/>
        <v>-568;-118;7500;-15</v>
      </c>
      <c r="G2062" s="1">
        <v>1</v>
      </c>
      <c r="H2062" s="21"/>
      <c r="I2062" s="11"/>
    </row>
    <row r="2063" spans="1:9">
      <c r="A2063" s="1" t="str">
        <f t="shared" si="82"/>
        <v>1433501</v>
      </c>
      <c r="B2063" s="1" t="str">
        <f>CONCATENATE(_xlfn.XLOOKUP(D2063-400,[1]怪物设计!$D$77:$D$136,[1]怪物设计!$U$77:$U$136),"-",E2063)</f>
        <v>秃鹫3-501</v>
      </c>
      <c r="D2063" s="1">
        <v>1433</v>
      </c>
      <c r="E2063" s="1">
        <v>501</v>
      </c>
      <c r="F2063" s="17" t="str">
        <f t="shared" si="83"/>
        <v>-543;-1;11000;45</v>
      </c>
      <c r="G2063" s="1">
        <v>1</v>
      </c>
      <c r="H2063" s="21"/>
      <c r="I2063" s="11"/>
    </row>
    <row r="2064" spans="1:9">
      <c r="A2064" s="1" t="str">
        <f t="shared" si="82"/>
        <v>1433502</v>
      </c>
      <c r="B2064" s="1" t="str">
        <f>CONCATENATE(_xlfn.XLOOKUP(D2064-400,[1]怪物设计!$D$77:$D$136,[1]怪物设计!$U$77:$U$136),"-",E2064)</f>
        <v>秃鹫3-502</v>
      </c>
      <c r="D2064" s="1">
        <v>1433</v>
      </c>
      <c r="E2064" s="1">
        <v>502</v>
      </c>
      <c r="F2064" s="17" t="str">
        <f t="shared" si="83"/>
        <v>-563;-118;8500;0</v>
      </c>
      <c r="G2064" s="1">
        <v>1</v>
      </c>
      <c r="H2064" s="21"/>
      <c r="I2064" s="11"/>
    </row>
    <row r="2065" spans="1:9">
      <c r="A2065" s="1" t="str">
        <f t="shared" si="82"/>
        <v>1433503</v>
      </c>
      <c r="B2065" s="1" t="str">
        <f>CONCATENATE(_xlfn.XLOOKUP(D2065-400,[1]怪物设计!$D$77:$D$136,[1]怪物设计!$U$77:$U$136),"-",E2065)</f>
        <v>秃鹫3-503</v>
      </c>
      <c r="D2065" s="1">
        <v>1433</v>
      </c>
      <c r="E2065" s="1">
        <v>503</v>
      </c>
      <c r="F2065" s="17" t="str">
        <f t="shared" si="83"/>
        <v>-635;-169;10000;-15</v>
      </c>
      <c r="G2065" s="1">
        <v>1</v>
      </c>
      <c r="H2065" s="21"/>
      <c r="I2065" s="11"/>
    </row>
    <row r="2066" spans="1:9">
      <c r="A2066" s="1" t="str">
        <f t="shared" si="82"/>
        <v>1433504</v>
      </c>
      <c r="B2066" s="1" t="str">
        <f>CONCATENATE(_xlfn.XLOOKUP(D2066-400,[1]怪物设计!$D$77:$D$136,[1]怪物设计!$U$77:$U$136),"-",E2066)</f>
        <v>秃鹫3-504</v>
      </c>
      <c r="D2066" s="1">
        <v>1433</v>
      </c>
      <c r="E2066" s="1">
        <v>504</v>
      </c>
      <c r="F2066" s="17" t="str">
        <f t="shared" si="83"/>
        <v>-527;-213;9000;-10</v>
      </c>
      <c r="G2066" s="1">
        <v>1</v>
      </c>
      <c r="H2066" s="21"/>
      <c r="I2066" s="11"/>
    </row>
    <row r="2067" spans="1:9">
      <c r="A2067" s="1" t="str">
        <f t="shared" si="82"/>
        <v>1433505</v>
      </c>
      <c r="B2067" s="1" t="str">
        <f>CONCATENATE(_xlfn.XLOOKUP(D2067-400,[1]怪物设计!$D$77:$D$136,[1]怪物设计!$U$77:$U$136),"-",E2067)</f>
        <v>秃鹫3-505</v>
      </c>
      <c r="D2067" s="1">
        <v>1433</v>
      </c>
      <c r="E2067" s="1">
        <v>505</v>
      </c>
      <c r="F2067" s="17" t="str">
        <f t="shared" si="83"/>
        <v>-634;-217;10000;-5</v>
      </c>
      <c r="G2067" s="1">
        <v>1</v>
      </c>
      <c r="H2067" s="21"/>
      <c r="I2067" s="11"/>
    </row>
    <row r="2068" spans="1:9">
      <c r="A2068" s="1" t="str">
        <f t="shared" si="82"/>
        <v>1433506</v>
      </c>
      <c r="B2068" s="1" t="str">
        <f>CONCATENATE(_xlfn.XLOOKUP(D2068-400,[1]怪物设计!$D$77:$D$136,[1]怪物设计!$U$77:$U$136),"-",E2068)</f>
        <v>秃鹫3-506</v>
      </c>
      <c r="D2068" s="1">
        <v>1433</v>
      </c>
      <c r="E2068" s="1">
        <v>506</v>
      </c>
      <c r="F2068" s="17" t="str">
        <f t="shared" si="83"/>
        <v>-368;-163;8000;0</v>
      </c>
      <c r="G2068" s="1">
        <v>1</v>
      </c>
      <c r="H2068" s="21"/>
      <c r="I2068" s="11"/>
    </row>
    <row r="2069" spans="1:9">
      <c r="A2069" s="1" t="str">
        <f t="shared" si="82"/>
        <v>1433507</v>
      </c>
      <c r="B2069" s="1" t="str">
        <f>CONCATENATE(_xlfn.XLOOKUP(D2069-400,[1]怪物设计!$D$77:$D$136,[1]怪物设计!$U$77:$U$136),"-",E2069)</f>
        <v>秃鹫3-507</v>
      </c>
      <c r="D2069" s="1">
        <v>1433</v>
      </c>
      <c r="E2069" s="1">
        <v>507</v>
      </c>
      <c r="F2069" s="17" t="str">
        <f t="shared" si="83"/>
        <v>-468;-182;10000;5</v>
      </c>
      <c r="G2069" s="1">
        <v>1</v>
      </c>
      <c r="H2069" s="21"/>
      <c r="I2069" s="11"/>
    </row>
    <row r="2070" spans="1:9">
      <c r="A2070" s="1" t="str">
        <f t="shared" si="82"/>
        <v>1413101</v>
      </c>
      <c r="B2070" s="1" t="str">
        <f>CONCATENATE(_xlfn.XLOOKUP(D2070-400,[1]怪物设计!$D$77:$D$136,[1]怪物设计!$U$77:$U$136),"-",E2070)</f>
        <v>鳄鱼1-101</v>
      </c>
      <c r="D2070" s="1">
        <v>1413</v>
      </c>
      <c r="E2070" s="1">
        <v>101</v>
      </c>
      <c r="F2070" s="17" t="str">
        <f t="shared" si="83"/>
        <v>-773;-158;11000;0</v>
      </c>
      <c r="G2070" s="1">
        <v>1</v>
      </c>
      <c r="H2070" s="21"/>
      <c r="I2070" s="11"/>
    </row>
    <row r="2071" spans="1:9">
      <c r="A2071" s="1" t="str">
        <f t="shared" si="82"/>
        <v>1413102</v>
      </c>
      <c r="B2071" s="1" t="str">
        <f>CONCATENATE(_xlfn.XLOOKUP(D2071-400,[1]怪物设计!$D$77:$D$136,[1]怪物设计!$U$77:$U$136),"-",E2071)</f>
        <v>鳄鱼1-102</v>
      </c>
      <c r="D2071" s="1">
        <v>1413</v>
      </c>
      <c r="E2071" s="1">
        <v>102</v>
      </c>
      <c r="F2071" s="17" t="str">
        <f t="shared" si="83"/>
        <v>-636;-173;11000;-10</v>
      </c>
      <c r="G2071" s="1">
        <v>1</v>
      </c>
      <c r="H2071" s="21"/>
      <c r="I2071" s="11"/>
    </row>
    <row r="2072" spans="1:9">
      <c r="A2072" s="1" t="str">
        <f t="shared" si="82"/>
        <v>1413103</v>
      </c>
      <c r="B2072" s="1" t="str">
        <f>CONCATENATE(_xlfn.XLOOKUP(D2072-400,[1]怪物设计!$D$77:$D$136,[1]怪物设计!$U$77:$U$136),"-",E2072)</f>
        <v>鳄鱼1-103</v>
      </c>
      <c r="D2072" s="1">
        <v>1413</v>
      </c>
      <c r="E2072" s="1">
        <v>103</v>
      </c>
      <c r="F2072" s="17" t="str">
        <f t="shared" si="83"/>
        <v>-833;-260;10000;-10</v>
      </c>
      <c r="G2072" s="1">
        <v>1</v>
      </c>
      <c r="H2072" s="21"/>
      <c r="I2072" s="11"/>
    </row>
    <row r="2073" spans="1:9">
      <c r="A2073" s="1" t="str">
        <f t="shared" si="82"/>
        <v>1413104</v>
      </c>
      <c r="B2073" s="1" t="str">
        <f>CONCATENATE(_xlfn.XLOOKUP(D2073-400,[1]怪物设计!$D$77:$D$136,[1]怪物设计!$U$77:$U$136),"-",E2073)</f>
        <v>鳄鱼1-104</v>
      </c>
      <c r="D2073" s="1">
        <v>1413</v>
      </c>
      <c r="E2073" s="1">
        <v>104</v>
      </c>
      <c r="F2073" s="17" t="str">
        <f t="shared" si="83"/>
        <v>-777;-161;11000;0</v>
      </c>
      <c r="G2073" s="1">
        <v>1</v>
      </c>
      <c r="H2073" s="21"/>
      <c r="I2073" s="11"/>
    </row>
    <row r="2074" spans="1:9">
      <c r="A2074" s="1" t="str">
        <f t="shared" si="82"/>
        <v>1413105</v>
      </c>
      <c r="B2074" s="1" t="str">
        <f>CONCATENATE(_xlfn.XLOOKUP(D2074-400,[1]怪物设计!$D$77:$D$136,[1]怪物设计!$U$77:$U$136),"-",E2074)</f>
        <v>鳄鱼1-105</v>
      </c>
      <c r="D2074" s="1">
        <v>1413</v>
      </c>
      <c r="E2074" s="1">
        <v>105</v>
      </c>
      <c r="F2074" s="17" t="str">
        <f t="shared" si="83"/>
        <v>-678;-190;10000;0</v>
      </c>
      <c r="G2074" s="1">
        <v>1</v>
      </c>
      <c r="H2074" s="21"/>
      <c r="I2074" s="11"/>
    </row>
    <row r="2075" spans="1:9">
      <c r="A2075" s="1" t="str">
        <f t="shared" si="82"/>
        <v>1413106</v>
      </c>
      <c r="B2075" s="1" t="str">
        <f>CONCATENATE(_xlfn.XLOOKUP(D2075-400,[1]怪物设计!$D$77:$D$136,[1]怪物设计!$U$77:$U$136),"-",E2075)</f>
        <v>鳄鱼1-106</v>
      </c>
      <c r="D2075" s="1">
        <v>1413</v>
      </c>
      <c r="E2075" s="1">
        <v>106</v>
      </c>
      <c r="F2075" s="17" t="str">
        <f t="shared" si="83"/>
        <v>-811;-207;8000;0</v>
      </c>
      <c r="G2075" s="1">
        <v>1</v>
      </c>
      <c r="H2075" s="21"/>
      <c r="I2075" s="11"/>
    </row>
    <row r="2076" spans="1:9">
      <c r="A2076" s="1" t="str">
        <f t="shared" si="82"/>
        <v>1413201</v>
      </c>
      <c r="B2076" s="1" t="str">
        <f>CONCATENATE(_xlfn.XLOOKUP(D2076-400,[1]怪物设计!$D$77:$D$136,[1]怪物设计!$U$77:$U$136),"-",E2076)</f>
        <v>鳄鱼1-201</v>
      </c>
      <c r="D2076" s="1">
        <v>1413</v>
      </c>
      <c r="E2076" s="1">
        <v>201</v>
      </c>
      <c r="F2076" s="17" t="str">
        <f t="shared" si="83"/>
        <v>-609;-114;10000;-25</v>
      </c>
      <c r="G2076" s="1">
        <v>1</v>
      </c>
      <c r="H2076" s="21"/>
      <c r="I2076" s="11"/>
    </row>
    <row r="2077" spans="1:9">
      <c r="A2077" s="1" t="str">
        <f t="shared" si="82"/>
        <v>1413202</v>
      </c>
      <c r="B2077" s="1" t="str">
        <f>CONCATENATE(_xlfn.XLOOKUP(D2077-400,[1]怪物设计!$D$77:$D$136,[1]怪物设计!$U$77:$U$136),"-",E2077)</f>
        <v>鳄鱼1-202</v>
      </c>
      <c r="D2077" s="1">
        <v>1413</v>
      </c>
      <c r="E2077" s="1">
        <v>202</v>
      </c>
      <c r="F2077" s="17" t="str">
        <f t="shared" si="83"/>
        <v>-578;-179;10000;0</v>
      </c>
      <c r="G2077" s="1">
        <v>1</v>
      </c>
      <c r="H2077" s="21"/>
      <c r="I2077" s="11"/>
    </row>
    <row r="2078" spans="1:9">
      <c r="A2078" s="1" t="str">
        <f t="shared" si="82"/>
        <v>1413203</v>
      </c>
      <c r="B2078" s="1" t="str">
        <f>CONCATENATE(_xlfn.XLOOKUP(D2078-400,[1]怪物设计!$D$77:$D$136,[1]怪物设计!$U$77:$U$136),"-",E2078)</f>
        <v>鳄鱼1-203</v>
      </c>
      <c r="D2078" s="1">
        <v>1413</v>
      </c>
      <c r="E2078" s="1">
        <v>203</v>
      </c>
      <c r="F2078" s="17" t="str">
        <f t="shared" si="83"/>
        <v>-621;-209;10000;-10</v>
      </c>
      <c r="G2078" s="1">
        <v>1</v>
      </c>
      <c r="H2078" s="21"/>
      <c r="I2078" s="11"/>
    </row>
    <row r="2079" spans="1:9">
      <c r="A2079" s="1" t="str">
        <f t="shared" si="82"/>
        <v>1413204</v>
      </c>
      <c r="B2079" s="1" t="str">
        <f>CONCATENATE(_xlfn.XLOOKUP(D2079-400,[1]怪物设计!$D$77:$D$136,[1]怪物设计!$U$77:$U$136),"-",E2079)</f>
        <v>鳄鱼1-204</v>
      </c>
      <c r="D2079" s="1">
        <v>1413</v>
      </c>
      <c r="E2079" s="1">
        <v>204</v>
      </c>
      <c r="F2079" s="17" t="str">
        <f t="shared" si="83"/>
        <v>-608;-308;5000;0</v>
      </c>
      <c r="G2079" s="1">
        <v>1</v>
      </c>
      <c r="H2079" s="21"/>
      <c r="I2079" s="11"/>
    </row>
    <row r="2080" spans="1:9">
      <c r="A2080" s="1" t="str">
        <f t="shared" si="82"/>
        <v>1413205</v>
      </c>
      <c r="B2080" s="1" t="str">
        <f>CONCATENATE(_xlfn.XLOOKUP(D2080-400,[1]怪物设计!$D$77:$D$136,[1]怪物设计!$U$77:$U$136),"-",E2080)</f>
        <v>鳄鱼1-205</v>
      </c>
      <c r="D2080" s="1">
        <v>1413</v>
      </c>
      <c r="E2080" s="1">
        <v>205</v>
      </c>
      <c r="F2080" s="17" t="str">
        <f t="shared" si="83"/>
        <v>-612;-53;10000;-10</v>
      </c>
      <c r="G2080" s="1">
        <v>1</v>
      </c>
      <c r="H2080" s="21"/>
      <c r="I2080" s="11"/>
    </row>
    <row r="2081" spans="1:9">
      <c r="A2081" s="1" t="str">
        <f t="shared" si="82"/>
        <v>1413206</v>
      </c>
      <c r="B2081" s="1" t="str">
        <f>CONCATENATE(_xlfn.XLOOKUP(D2081-400,[1]怪物设计!$D$77:$D$136,[1]怪物设计!$U$77:$U$136),"-",E2081)</f>
        <v>鳄鱼1-206</v>
      </c>
      <c r="D2081" s="1">
        <v>1413</v>
      </c>
      <c r="E2081" s="1">
        <v>206</v>
      </c>
      <c r="F2081" s="17" t="str">
        <f t="shared" si="83"/>
        <v>-709;-239;7000;150</v>
      </c>
      <c r="G2081" s="1">
        <v>1</v>
      </c>
      <c r="H2081" s="21"/>
      <c r="I2081" s="11"/>
    </row>
    <row r="2082" spans="1:9">
      <c r="A2082" s="1" t="str">
        <f t="shared" si="82"/>
        <v>1413207</v>
      </c>
      <c r="B2082" s="1" t="str">
        <f>CONCATENATE(_xlfn.XLOOKUP(D2082-400,[1]怪物设计!$D$77:$D$136,[1]怪物设计!$U$77:$U$136),"-",E2082)</f>
        <v>鳄鱼1-207</v>
      </c>
      <c r="D2082" s="1">
        <v>1413</v>
      </c>
      <c r="E2082" s="1">
        <v>207</v>
      </c>
      <c r="F2082" s="17" t="str">
        <f t="shared" si="83"/>
        <v>-800;-206;10000;15</v>
      </c>
      <c r="G2082" s="1">
        <v>1</v>
      </c>
      <c r="H2082" s="21"/>
      <c r="I2082" s="11"/>
    </row>
    <row r="2083" spans="1:9">
      <c r="A2083" s="1" t="str">
        <f t="shared" ref="A2083:A2146" si="84">CONCATENATE(D2083,E2083)</f>
        <v>1413301</v>
      </c>
      <c r="B2083" s="1" t="str">
        <f>CONCATENATE(_xlfn.XLOOKUP(D2083-400,[1]怪物设计!$D$77:$D$136,[1]怪物设计!$U$77:$U$136),"-",E2083)</f>
        <v>鳄鱼1-301</v>
      </c>
      <c r="D2083" s="1">
        <v>1413</v>
      </c>
      <c r="E2083" s="1">
        <v>301</v>
      </c>
      <c r="F2083" s="17" t="str">
        <f t="shared" si="83"/>
        <v>-682;-36;10000;0</v>
      </c>
      <c r="G2083" s="1">
        <v>1</v>
      </c>
      <c r="H2083" s="21"/>
      <c r="I2083" s="11"/>
    </row>
    <row r="2084" spans="1:9">
      <c r="A2084" s="1" t="str">
        <f t="shared" si="84"/>
        <v>1413302</v>
      </c>
      <c r="B2084" s="1" t="str">
        <f>CONCATENATE(_xlfn.XLOOKUP(D2084-400,[1]怪物设计!$D$77:$D$136,[1]怪物设计!$U$77:$U$136),"-",E2084)</f>
        <v>鳄鱼1-302</v>
      </c>
      <c r="D2084" s="1">
        <v>1413</v>
      </c>
      <c r="E2084" s="1">
        <v>302</v>
      </c>
      <c r="F2084" s="17" t="str">
        <f t="shared" si="83"/>
        <v>-719;-120;9000;0</v>
      </c>
      <c r="G2084" s="1">
        <v>1</v>
      </c>
      <c r="H2084" s="21"/>
      <c r="I2084" s="11"/>
    </row>
    <row r="2085" spans="1:9">
      <c r="A2085" s="1" t="str">
        <f t="shared" si="84"/>
        <v>1413303</v>
      </c>
      <c r="B2085" s="1" t="str">
        <f>CONCATENATE(_xlfn.XLOOKUP(D2085-400,[1]怪物设计!$D$77:$D$136,[1]怪物设计!$U$77:$U$136),"-",E2085)</f>
        <v>鳄鱼1-303</v>
      </c>
      <c r="D2085" s="1">
        <v>1413</v>
      </c>
      <c r="E2085" s="1">
        <v>303</v>
      </c>
      <c r="F2085" s="17" t="str">
        <f t="shared" si="83"/>
        <v>-653;-139;10000;0</v>
      </c>
      <c r="G2085" s="1">
        <v>1</v>
      </c>
      <c r="H2085" s="21"/>
      <c r="I2085" s="11"/>
    </row>
    <row r="2086" spans="1:9">
      <c r="A2086" s="1" t="str">
        <f t="shared" si="84"/>
        <v>1413304</v>
      </c>
      <c r="B2086" s="1" t="str">
        <f>CONCATENATE(_xlfn.XLOOKUP(D2086-400,[1]怪物设计!$D$77:$D$136,[1]怪物设计!$U$77:$U$136),"-",E2086)</f>
        <v>鳄鱼1-304</v>
      </c>
      <c r="D2086" s="1">
        <v>1413</v>
      </c>
      <c r="E2086" s="1">
        <v>304</v>
      </c>
      <c r="F2086" s="17" t="str">
        <f t="shared" si="83"/>
        <v>-856;-168;10000;5</v>
      </c>
      <c r="G2086" s="1">
        <v>1</v>
      </c>
      <c r="H2086" s="21"/>
      <c r="I2086" s="11"/>
    </row>
    <row r="2087" spans="1:9">
      <c r="A2087" s="1" t="str">
        <f t="shared" si="84"/>
        <v>1413305</v>
      </c>
      <c r="B2087" s="1" t="str">
        <f>CONCATENATE(_xlfn.XLOOKUP(D2087-400,[1]怪物设计!$D$77:$D$136,[1]怪物设计!$U$77:$U$136),"-",E2087)</f>
        <v>鳄鱼1-305</v>
      </c>
      <c r="D2087" s="1">
        <v>1413</v>
      </c>
      <c r="E2087" s="1">
        <v>305</v>
      </c>
      <c r="F2087" s="17" t="str">
        <f t="shared" si="83"/>
        <v>-809;-310;9000;-25</v>
      </c>
      <c r="G2087" s="1">
        <v>1</v>
      </c>
      <c r="H2087" s="21"/>
      <c r="I2087" s="11"/>
    </row>
    <row r="2088" spans="1:9">
      <c r="A2088" s="1" t="str">
        <f t="shared" si="84"/>
        <v>1413401</v>
      </c>
      <c r="B2088" s="1" t="str">
        <f>CONCATENATE(_xlfn.XLOOKUP(D2088-400,[1]怪物设计!$D$77:$D$136,[1]怪物设计!$U$77:$U$136),"-",E2088)</f>
        <v>鳄鱼1-401</v>
      </c>
      <c r="D2088" s="1">
        <v>1413</v>
      </c>
      <c r="E2088" s="1">
        <v>401</v>
      </c>
      <c r="F2088" s="17" t="str">
        <f t="shared" si="83"/>
        <v>-680;-292;10000;0</v>
      </c>
      <c r="G2088" s="1">
        <v>1</v>
      </c>
      <c r="H2088" s="21"/>
      <c r="I2088" s="11"/>
    </row>
    <row r="2089" spans="1:9">
      <c r="A2089" s="1" t="str">
        <f t="shared" si="84"/>
        <v>1413402</v>
      </c>
      <c r="B2089" s="1" t="str">
        <f>CONCATENATE(_xlfn.XLOOKUP(D2089-400,[1]怪物设计!$D$77:$D$136,[1]怪物设计!$U$77:$U$136),"-",E2089)</f>
        <v>鳄鱼1-402</v>
      </c>
      <c r="D2089" s="1">
        <v>1413</v>
      </c>
      <c r="E2089" s="1">
        <v>402</v>
      </c>
      <c r="F2089" s="17" t="str">
        <f t="shared" si="83"/>
        <v>-686;-286;10000;0</v>
      </c>
      <c r="G2089" s="1">
        <v>1</v>
      </c>
      <c r="H2089" s="21"/>
      <c r="I2089" s="11"/>
    </row>
    <row r="2090" spans="1:9">
      <c r="A2090" s="1" t="str">
        <f t="shared" si="84"/>
        <v>1413403</v>
      </c>
      <c r="B2090" s="1" t="str">
        <f>CONCATENATE(_xlfn.XLOOKUP(D2090-400,[1]怪物设计!$D$77:$D$136,[1]怪物设计!$U$77:$U$136),"-",E2090)</f>
        <v>鳄鱼1-403</v>
      </c>
      <c r="D2090" s="1">
        <v>1413</v>
      </c>
      <c r="E2090" s="1">
        <v>403</v>
      </c>
      <c r="F2090" s="17" t="str">
        <f t="shared" si="83"/>
        <v>-696;-279;10000;0</v>
      </c>
      <c r="G2090" s="1">
        <v>1</v>
      </c>
      <c r="H2090" s="21"/>
      <c r="I2090" s="11"/>
    </row>
    <row r="2091" spans="1:9">
      <c r="A2091" s="1" t="str">
        <f t="shared" si="84"/>
        <v>1413404</v>
      </c>
      <c r="B2091" s="1" t="str">
        <f>CONCATENATE(_xlfn.XLOOKUP(D2091-400,[1]怪物设计!$D$77:$D$136,[1]怪物设计!$U$77:$U$136),"-",E2091)</f>
        <v>鳄鱼1-404</v>
      </c>
      <c r="D2091" s="1">
        <v>1413</v>
      </c>
      <c r="E2091" s="1">
        <v>404</v>
      </c>
      <c r="F2091" s="17" t="str">
        <f t="shared" si="83"/>
        <v>-906;-279;10000;0</v>
      </c>
      <c r="G2091" s="1">
        <v>1</v>
      </c>
      <c r="H2091" s="21"/>
      <c r="I2091" s="11"/>
    </row>
    <row r="2092" spans="1:9">
      <c r="A2092" s="1" t="str">
        <f t="shared" si="84"/>
        <v>1413405</v>
      </c>
      <c r="B2092" s="1" t="str">
        <f>CONCATENATE(_xlfn.XLOOKUP(D2092-400,[1]怪物设计!$D$77:$D$136,[1]怪物设计!$U$77:$U$136),"-",E2092)</f>
        <v>鳄鱼1-405</v>
      </c>
      <c r="D2092" s="1">
        <v>1413</v>
      </c>
      <c r="E2092" s="1">
        <v>405</v>
      </c>
      <c r="F2092" s="17" t="str">
        <f t="shared" si="83"/>
        <v>-713;-281;10000;0</v>
      </c>
      <c r="G2092" s="1">
        <v>1</v>
      </c>
      <c r="H2092" s="21"/>
      <c r="I2092" s="11"/>
    </row>
    <row r="2093" spans="1:9">
      <c r="A2093" s="1" t="str">
        <f t="shared" si="84"/>
        <v>1413406</v>
      </c>
      <c r="B2093" s="1" t="str">
        <f>CONCATENATE(_xlfn.XLOOKUP(D2093-400,[1]怪物设计!$D$77:$D$136,[1]怪物设计!$U$77:$U$136),"-",E2093)</f>
        <v>鳄鱼1-406</v>
      </c>
      <c r="D2093" s="1">
        <v>1413</v>
      </c>
      <c r="E2093" s="1">
        <v>406</v>
      </c>
      <c r="F2093" s="17" t="str">
        <f t="shared" si="83"/>
        <v>-770;-269;8000;30</v>
      </c>
      <c r="G2093" s="1">
        <v>1</v>
      </c>
      <c r="H2093" s="21"/>
      <c r="I2093" s="11"/>
    </row>
    <row r="2094" spans="1:9">
      <c r="A2094" s="1" t="str">
        <f t="shared" si="84"/>
        <v>1413407</v>
      </c>
      <c r="B2094" s="1" t="str">
        <f>CONCATENATE(_xlfn.XLOOKUP(D2094-400,[1]怪物设计!$D$77:$D$136,[1]怪物设计!$U$77:$U$136),"-",E2094)</f>
        <v>鳄鱼1-407</v>
      </c>
      <c r="D2094" s="1">
        <v>1413</v>
      </c>
      <c r="E2094" s="1">
        <v>407</v>
      </c>
      <c r="F2094" s="17" t="str">
        <f t="shared" si="83"/>
        <v>-674;-229;10000;-5</v>
      </c>
      <c r="G2094" s="1">
        <v>1</v>
      </c>
      <c r="H2094" s="21"/>
      <c r="I2094" s="11"/>
    </row>
    <row r="2095" spans="1:9">
      <c r="A2095" s="1" t="str">
        <f t="shared" si="84"/>
        <v>1413408</v>
      </c>
      <c r="B2095" s="1" t="str">
        <f>CONCATENATE(_xlfn.XLOOKUP(D2095-400,[1]怪物设计!$D$77:$D$136,[1]怪物设计!$U$77:$U$136),"-",E2095)</f>
        <v>鳄鱼1-408</v>
      </c>
      <c r="D2095" s="1">
        <v>1413</v>
      </c>
      <c r="E2095" s="1">
        <v>408</v>
      </c>
      <c r="F2095" s="17" t="str">
        <f t="shared" si="83"/>
        <v>-581;-352;11000;-15</v>
      </c>
      <c r="G2095" s="1">
        <v>1</v>
      </c>
      <c r="H2095" s="21"/>
      <c r="I2095" s="11"/>
    </row>
    <row r="2096" spans="1:9">
      <c r="A2096" s="1" t="str">
        <f t="shared" si="84"/>
        <v>1413409</v>
      </c>
      <c r="B2096" s="1" t="str">
        <f>CONCATENATE(_xlfn.XLOOKUP(D2096-400,[1]怪物设计!$D$77:$D$136,[1]怪物设计!$U$77:$U$136),"-",E2096)</f>
        <v>鳄鱼1-409</v>
      </c>
      <c r="D2096" s="1">
        <v>1413</v>
      </c>
      <c r="E2096" s="1">
        <v>409</v>
      </c>
      <c r="F2096" s="17" t="str">
        <f t="shared" si="83"/>
        <v>-785;-201;7500;-15</v>
      </c>
      <c r="G2096" s="1">
        <v>1</v>
      </c>
      <c r="H2096" s="21"/>
      <c r="I2096" s="11"/>
    </row>
    <row r="2097" spans="1:9">
      <c r="A2097" s="1" t="str">
        <f t="shared" si="84"/>
        <v>1413501</v>
      </c>
      <c r="B2097" s="1" t="str">
        <f>CONCATENATE(_xlfn.XLOOKUP(D2097-400,[1]怪物设计!$D$77:$D$136,[1]怪物设计!$U$77:$U$136),"-",E2097)</f>
        <v>鳄鱼1-501</v>
      </c>
      <c r="D2097" s="1">
        <v>1413</v>
      </c>
      <c r="E2097" s="1">
        <v>501</v>
      </c>
      <c r="F2097" s="17" t="str">
        <f t="shared" si="83"/>
        <v>-760;-84;11000;45</v>
      </c>
      <c r="G2097" s="1">
        <v>1</v>
      </c>
      <c r="H2097" s="21"/>
      <c r="I2097" s="11"/>
    </row>
    <row r="2098" spans="1:9">
      <c r="A2098" s="1" t="str">
        <f t="shared" si="84"/>
        <v>1413502</v>
      </c>
      <c r="B2098" s="1" t="str">
        <f>CONCATENATE(_xlfn.XLOOKUP(D2098-400,[1]怪物设计!$D$77:$D$136,[1]怪物设计!$U$77:$U$136),"-",E2098)</f>
        <v>鳄鱼1-502</v>
      </c>
      <c r="D2098" s="1">
        <v>1413</v>
      </c>
      <c r="E2098" s="1">
        <v>502</v>
      </c>
      <c r="F2098" s="17" t="str">
        <f t="shared" si="83"/>
        <v>-780;-201;8500;0</v>
      </c>
      <c r="G2098" s="1">
        <v>1</v>
      </c>
      <c r="H2098" s="21"/>
      <c r="I2098" s="11"/>
    </row>
    <row r="2099" spans="1:9">
      <c r="A2099" s="1" t="str">
        <f t="shared" si="84"/>
        <v>1413503</v>
      </c>
      <c r="B2099" s="1" t="str">
        <f>CONCATENATE(_xlfn.XLOOKUP(D2099-400,[1]怪物设计!$D$77:$D$136,[1]怪物设计!$U$77:$U$136),"-",E2099)</f>
        <v>鳄鱼1-503</v>
      </c>
      <c r="D2099" s="1">
        <v>1413</v>
      </c>
      <c r="E2099" s="1">
        <v>503</v>
      </c>
      <c r="F2099" s="17" t="str">
        <f t="shared" si="83"/>
        <v>-852;-252;10000;-15</v>
      </c>
      <c r="G2099" s="1">
        <v>1</v>
      </c>
      <c r="H2099" s="21"/>
      <c r="I2099" s="11"/>
    </row>
    <row r="2100" spans="1:9">
      <c r="A2100" s="1" t="str">
        <f t="shared" si="84"/>
        <v>1413504</v>
      </c>
      <c r="B2100" s="1" t="str">
        <f>CONCATENATE(_xlfn.XLOOKUP(D2100-400,[1]怪物设计!$D$77:$D$136,[1]怪物设计!$U$77:$U$136),"-",E2100)</f>
        <v>鳄鱼1-504</v>
      </c>
      <c r="D2100" s="1">
        <v>1413</v>
      </c>
      <c r="E2100" s="1">
        <v>504</v>
      </c>
      <c r="F2100" s="17" t="str">
        <f t="shared" si="83"/>
        <v>-744;-296;9000;-10</v>
      </c>
      <c r="G2100" s="1">
        <v>1</v>
      </c>
      <c r="H2100" s="21"/>
      <c r="I2100" s="11"/>
    </row>
    <row r="2101" spans="1:9">
      <c r="A2101" s="1" t="str">
        <f t="shared" si="84"/>
        <v>1413505</v>
      </c>
      <c r="B2101" s="1" t="str">
        <f>CONCATENATE(_xlfn.XLOOKUP(D2101-400,[1]怪物设计!$D$77:$D$136,[1]怪物设计!$U$77:$U$136),"-",E2101)</f>
        <v>鳄鱼1-505</v>
      </c>
      <c r="D2101" s="1">
        <v>1413</v>
      </c>
      <c r="E2101" s="1">
        <v>505</v>
      </c>
      <c r="F2101" s="17" t="str">
        <f t="shared" si="83"/>
        <v>-851;-300;10000;-5</v>
      </c>
      <c r="G2101" s="1">
        <v>1</v>
      </c>
      <c r="H2101" s="21"/>
      <c r="I2101" s="11"/>
    </row>
    <row r="2102" spans="1:9">
      <c r="A2102" s="1" t="str">
        <f t="shared" si="84"/>
        <v>1413506</v>
      </c>
      <c r="B2102" s="1" t="str">
        <f>CONCATENATE(_xlfn.XLOOKUP(D2102-400,[1]怪物设计!$D$77:$D$136,[1]怪物设计!$U$77:$U$136),"-",E2102)</f>
        <v>鳄鱼1-506</v>
      </c>
      <c r="D2102" s="1">
        <v>1413</v>
      </c>
      <c r="E2102" s="1">
        <v>506</v>
      </c>
      <c r="F2102" s="17" t="str">
        <f t="shared" si="83"/>
        <v>-585;-246;8000;0</v>
      </c>
      <c r="G2102" s="1">
        <v>1</v>
      </c>
      <c r="H2102" s="21"/>
      <c r="I2102" s="11"/>
    </row>
    <row r="2103" spans="1:9">
      <c r="A2103" s="1" t="str">
        <f t="shared" si="84"/>
        <v>1413507</v>
      </c>
      <c r="B2103" s="1" t="str">
        <f>CONCATENATE(_xlfn.XLOOKUP(D2103-400,[1]怪物设计!$D$77:$D$136,[1]怪物设计!$U$77:$U$136),"-",E2103)</f>
        <v>鳄鱼1-507</v>
      </c>
      <c r="D2103" s="1">
        <v>1413</v>
      </c>
      <c r="E2103" s="1">
        <v>507</v>
      </c>
      <c r="F2103" s="17" t="str">
        <f t="shared" si="83"/>
        <v>-685;-265;10000;5</v>
      </c>
      <c r="G2103" s="1">
        <v>1</v>
      </c>
      <c r="H2103" s="21"/>
      <c r="I2103" s="11"/>
    </row>
    <row r="2104" spans="1:9">
      <c r="A2104" s="1" t="str">
        <f t="shared" si="84"/>
        <v>1421101</v>
      </c>
      <c r="B2104" s="1" t="str">
        <f>CONCATENATE(_xlfn.XLOOKUP(D2104-400,[1]怪物设计!$D$77:$D$136,[1]怪物设计!$U$77:$U$136),"-",E2104)</f>
        <v>鳄鱼2-101</v>
      </c>
      <c r="D2104" s="1">
        <v>1421</v>
      </c>
      <c r="E2104" s="1">
        <v>101</v>
      </c>
      <c r="F2104" s="17" t="str">
        <f t="shared" si="83"/>
        <v>-773;-158;11000;0</v>
      </c>
      <c r="G2104" s="1">
        <v>1</v>
      </c>
      <c r="H2104" s="21"/>
      <c r="I2104" s="11"/>
    </row>
    <row r="2105" spans="1:9">
      <c r="A2105" s="1" t="str">
        <f t="shared" si="84"/>
        <v>1421102</v>
      </c>
      <c r="B2105" s="1" t="str">
        <f>CONCATENATE(_xlfn.XLOOKUP(D2105-400,[1]怪物设计!$D$77:$D$136,[1]怪物设计!$U$77:$U$136),"-",E2105)</f>
        <v>鳄鱼2-102</v>
      </c>
      <c r="D2105" s="1">
        <v>1421</v>
      </c>
      <c r="E2105" s="1">
        <v>102</v>
      </c>
      <c r="F2105" s="17" t="str">
        <f t="shared" si="83"/>
        <v>-636;-173;11000;-10</v>
      </c>
      <c r="G2105" s="1">
        <v>1</v>
      </c>
      <c r="H2105" s="21"/>
      <c r="I2105" s="11"/>
    </row>
    <row r="2106" spans="1:9">
      <c r="A2106" s="1" t="str">
        <f t="shared" si="84"/>
        <v>1421103</v>
      </c>
      <c r="B2106" s="1" t="str">
        <f>CONCATENATE(_xlfn.XLOOKUP(D2106-400,[1]怪物设计!$D$77:$D$136,[1]怪物设计!$U$77:$U$136),"-",E2106)</f>
        <v>鳄鱼2-103</v>
      </c>
      <c r="D2106" s="1">
        <v>1421</v>
      </c>
      <c r="E2106" s="1">
        <v>103</v>
      </c>
      <c r="F2106" s="17" t="str">
        <f t="shared" si="83"/>
        <v>-833;-260;10000;-10</v>
      </c>
      <c r="G2106" s="1">
        <v>1</v>
      </c>
      <c r="H2106" s="21"/>
      <c r="I2106" s="11"/>
    </row>
    <row r="2107" spans="1:9">
      <c r="A2107" s="1" t="str">
        <f t="shared" si="84"/>
        <v>1421104</v>
      </c>
      <c r="B2107" s="1" t="str">
        <f>CONCATENATE(_xlfn.XLOOKUP(D2107-400,[1]怪物设计!$D$77:$D$136,[1]怪物设计!$U$77:$U$136),"-",E2107)</f>
        <v>鳄鱼2-104</v>
      </c>
      <c r="D2107" s="1">
        <v>1421</v>
      </c>
      <c r="E2107" s="1">
        <v>104</v>
      </c>
      <c r="F2107" s="17" t="str">
        <f t="shared" si="83"/>
        <v>-777;-161;11000;0</v>
      </c>
      <c r="G2107" s="1">
        <v>1</v>
      </c>
      <c r="H2107" s="21"/>
      <c r="I2107" s="11"/>
    </row>
    <row r="2108" spans="1:9">
      <c r="A2108" s="1" t="str">
        <f t="shared" si="84"/>
        <v>1421105</v>
      </c>
      <c r="B2108" s="1" t="str">
        <f>CONCATENATE(_xlfn.XLOOKUP(D2108-400,[1]怪物设计!$D$77:$D$136,[1]怪物设计!$U$77:$U$136),"-",E2108)</f>
        <v>鳄鱼2-105</v>
      </c>
      <c r="D2108" s="1">
        <v>1421</v>
      </c>
      <c r="E2108" s="1">
        <v>105</v>
      </c>
      <c r="F2108" s="17" t="str">
        <f t="shared" si="83"/>
        <v>-678;-190;10000;0</v>
      </c>
      <c r="G2108" s="1">
        <v>1</v>
      </c>
      <c r="H2108" s="21"/>
      <c r="I2108" s="11"/>
    </row>
    <row r="2109" spans="1:9">
      <c r="A2109" s="1" t="str">
        <f t="shared" si="84"/>
        <v>1421106</v>
      </c>
      <c r="B2109" s="1" t="str">
        <f>CONCATENATE(_xlfn.XLOOKUP(D2109-400,[1]怪物设计!$D$77:$D$136,[1]怪物设计!$U$77:$U$136),"-",E2109)</f>
        <v>鳄鱼2-106</v>
      </c>
      <c r="D2109" s="1">
        <v>1421</v>
      </c>
      <c r="E2109" s="1">
        <v>106</v>
      </c>
      <c r="F2109" s="17" t="str">
        <f t="shared" si="83"/>
        <v>-811;-207;8000;0</v>
      </c>
      <c r="G2109" s="1">
        <v>1</v>
      </c>
      <c r="H2109" s="21"/>
      <c r="I2109" s="11"/>
    </row>
    <row r="2110" spans="1:9">
      <c r="A2110" s="1" t="str">
        <f t="shared" si="84"/>
        <v>1421201</v>
      </c>
      <c r="B2110" s="1" t="str">
        <f>CONCATENATE(_xlfn.XLOOKUP(D2110-400,[1]怪物设计!$D$77:$D$136,[1]怪物设计!$U$77:$U$136),"-",E2110)</f>
        <v>鳄鱼2-201</v>
      </c>
      <c r="D2110" s="1">
        <v>1421</v>
      </c>
      <c r="E2110" s="1">
        <v>201</v>
      </c>
      <c r="F2110" s="17" t="str">
        <f t="shared" si="83"/>
        <v>-609;-114;10000;-25</v>
      </c>
      <c r="G2110" s="1">
        <v>1</v>
      </c>
      <c r="H2110" s="21"/>
      <c r="I2110" s="11"/>
    </row>
    <row r="2111" spans="1:9">
      <c r="A2111" s="1" t="str">
        <f t="shared" si="84"/>
        <v>1421202</v>
      </c>
      <c r="B2111" s="1" t="str">
        <f>CONCATENATE(_xlfn.XLOOKUP(D2111-400,[1]怪物设计!$D$77:$D$136,[1]怪物设计!$U$77:$U$136),"-",E2111)</f>
        <v>鳄鱼2-202</v>
      </c>
      <c r="D2111" s="1">
        <v>1421</v>
      </c>
      <c r="E2111" s="1">
        <v>202</v>
      </c>
      <c r="F2111" s="17" t="str">
        <f t="shared" si="83"/>
        <v>-578;-179;10000;0</v>
      </c>
      <c r="G2111" s="1">
        <v>1</v>
      </c>
      <c r="H2111" s="21"/>
      <c r="I2111" s="11"/>
    </row>
    <row r="2112" spans="1:9">
      <c r="A2112" s="1" t="str">
        <f t="shared" si="84"/>
        <v>1421203</v>
      </c>
      <c r="B2112" s="1" t="str">
        <f>CONCATENATE(_xlfn.XLOOKUP(D2112-400,[1]怪物设计!$D$77:$D$136,[1]怪物设计!$U$77:$U$136),"-",E2112)</f>
        <v>鳄鱼2-203</v>
      </c>
      <c r="D2112" s="1">
        <v>1421</v>
      </c>
      <c r="E2112" s="1">
        <v>203</v>
      </c>
      <c r="F2112" s="17" t="str">
        <f t="shared" si="83"/>
        <v>-621;-209;10000;-10</v>
      </c>
      <c r="G2112" s="1">
        <v>1</v>
      </c>
      <c r="H2112" s="21"/>
      <c r="I2112" s="11"/>
    </row>
    <row r="2113" spans="1:9">
      <c r="A2113" s="1" t="str">
        <f t="shared" si="84"/>
        <v>1421204</v>
      </c>
      <c r="B2113" s="1" t="str">
        <f>CONCATENATE(_xlfn.XLOOKUP(D2113-400,[1]怪物设计!$D$77:$D$136,[1]怪物设计!$U$77:$U$136),"-",E2113)</f>
        <v>鳄鱼2-204</v>
      </c>
      <c r="D2113" s="1">
        <v>1421</v>
      </c>
      <c r="E2113" s="1">
        <v>204</v>
      </c>
      <c r="F2113" s="17" t="str">
        <f t="shared" si="83"/>
        <v>-608;-308;5000;0</v>
      </c>
      <c r="G2113" s="1">
        <v>1</v>
      </c>
      <c r="H2113" s="21"/>
      <c r="I2113" s="11"/>
    </row>
    <row r="2114" spans="1:9">
      <c r="A2114" s="1" t="str">
        <f t="shared" si="84"/>
        <v>1421205</v>
      </c>
      <c r="B2114" s="1" t="str">
        <f>CONCATENATE(_xlfn.XLOOKUP(D2114-400,[1]怪物设计!$D$77:$D$136,[1]怪物设计!$U$77:$U$136),"-",E2114)</f>
        <v>鳄鱼2-205</v>
      </c>
      <c r="D2114" s="1">
        <v>1421</v>
      </c>
      <c r="E2114" s="1">
        <v>205</v>
      </c>
      <c r="F2114" s="17" t="str">
        <f t="shared" si="83"/>
        <v>-612;-53;10000;-10</v>
      </c>
      <c r="G2114" s="1">
        <v>1</v>
      </c>
      <c r="H2114" s="21"/>
      <c r="I2114" s="11"/>
    </row>
    <row r="2115" spans="1:9">
      <c r="A2115" s="1" t="str">
        <f t="shared" si="84"/>
        <v>1421206</v>
      </c>
      <c r="B2115" s="1" t="str">
        <f>CONCATENATE(_xlfn.XLOOKUP(D2115-400,[1]怪物设计!$D$77:$D$136,[1]怪物设计!$U$77:$U$136),"-",E2115)</f>
        <v>鳄鱼2-206</v>
      </c>
      <c r="D2115" s="1">
        <v>1421</v>
      </c>
      <c r="E2115" s="1">
        <v>206</v>
      </c>
      <c r="F2115" s="17" t="str">
        <f t="shared" si="83"/>
        <v>-709;-239;7000;150</v>
      </c>
      <c r="G2115" s="1">
        <v>1</v>
      </c>
      <c r="H2115" s="21"/>
      <c r="I2115" s="11"/>
    </row>
    <row r="2116" spans="1:9">
      <c r="A2116" s="1" t="str">
        <f t="shared" si="84"/>
        <v>1421207</v>
      </c>
      <c r="B2116" s="1" t="str">
        <f>CONCATENATE(_xlfn.XLOOKUP(D2116-400,[1]怪物设计!$D$77:$D$136,[1]怪物设计!$U$77:$U$136),"-",E2116)</f>
        <v>鳄鱼2-207</v>
      </c>
      <c r="D2116" s="1">
        <v>1421</v>
      </c>
      <c r="E2116" s="1">
        <v>207</v>
      </c>
      <c r="F2116" s="17" t="str">
        <f t="shared" si="83"/>
        <v>-800;-206;10000;15</v>
      </c>
      <c r="G2116" s="1">
        <v>1</v>
      </c>
      <c r="H2116" s="21"/>
      <c r="I2116" s="11"/>
    </row>
    <row r="2117" spans="1:9">
      <c r="A2117" s="1" t="str">
        <f t="shared" si="84"/>
        <v>1421301</v>
      </c>
      <c r="B2117" s="1" t="str">
        <f>CONCATENATE(_xlfn.XLOOKUP(D2117-400,[1]怪物设计!$D$77:$D$136,[1]怪物设计!$U$77:$U$136),"-",E2117)</f>
        <v>鳄鱼2-301</v>
      </c>
      <c r="D2117" s="1">
        <v>1421</v>
      </c>
      <c r="E2117" s="1">
        <v>301</v>
      </c>
      <c r="F2117" s="17" t="str">
        <f t="shared" ref="F2117:F2180" si="85">_xlfn.XLOOKUP(B2117,$B$30:$B$947,$F$30:$F$947,"",0)</f>
        <v>-682;-36;10000;0</v>
      </c>
      <c r="G2117" s="1">
        <v>1</v>
      </c>
      <c r="H2117" s="21"/>
      <c r="I2117" s="11"/>
    </row>
    <row r="2118" spans="1:9">
      <c r="A2118" s="1" t="str">
        <f t="shared" si="84"/>
        <v>1421302</v>
      </c>
      <c r="B2118" s="1" t="str">
        <f>CONCATENATE(_xlfn.XLOOKUP(D2118-400,[1]怪物设计!$D$77:$D$136,[1]怪物设计!$U$77:$U$136),"-",E2118)</f>
        <v>鳄鱼2-302</v>
      </c>
      <c r="D2118" s="1">
        <v>1421</v>
      </c>
      <c r="E2118" s="1">
        <v>302</v>
      </c>
      <c r="F2118" s="17" t="str">
        <f t="shared" si="85"/>
        <v>-719;-120;9000;0</v>
      </c>
      <c r="G2118" s="1">
        <v>1</v>
      </c>
      <c r="H2118" s="21"/>
      <c r="I2118" s="11"/>
    </row>
    <row r="2119" spans="1:9">
      <c r="A2119" s="1" t="str">
        <f t="shared" si="84"/>
        <v>1421303</v>
      </c>
      <c r="B2119" s="1" t="str">
        <f>CONCATENATE(_xlfn.XLOOKUP(D2119-400,[1]怪物设计!$D$77:$D$136,[1]怪物设计!$U$77:$U$136),"-",E2119)</f>
        <v>鳄鱼2-303</v>
      </c>
      <c r="D2119" s="1">
        <v>1421</v>
      </c>
      <c r="E2119" s="1">
        <v>303</v>
      </c>
      <c r="F2119" s="17" t="str">
        <f t="shared" si="85"/>
        <v>-653;-139;10000;0</v>
      </c>
      <c r="G2119" s="1">
        <v>1</v>
      </c>
      <c r="H2119" s="21"/>
      <c r="I2119" s="11"/>
    </row>
    <row r="2120" spans="1:9">
      <c r="A2120" s="1" t="str">
        <f t="shared" si="84"/>
        <v>1421304</v>
      </c>
      <c r="B2120" s="1" t="str">
        <f>CONCATENATE(_xlfn.XLOOKUP(D2120-400,[1]怪物设计!$D$77:$D$136,[1]怪物设计!$U$77:$U$136),"-",E2120)</f>
        <v>鳄鱼2-304</v>
      </c>
      <c r="D2120" s="1">
        <v>1421</v>
      </c>
      <c r="E2120" s="1">
        <v>304</v>
      </c>
      <c r="F2120" s="17" t="str">
        <f t="shared" si="85"/>
        <v>-856;-168;10000;5</v>
      </c>
      <c r="G2120" s="1">
        <v>1</v>
      </c>
      <c r="H2120" s="21"/>
      <c r="I2120" s="11"/>
    </row>
    <row r="2121" spans="1:9">
      <c r="A2121" s="1" t="str">
        <f t="shared" si="84"/>
        <v>1421305</v>
      </c>
      <c r="B2121" s="1" t="str">
        <f>CONCATENATE(_xlfn.XLOOKUP(D2121-400,[1]怪物设计!$D$77:$D$136,[1]怪物设计!$U$77:$U$136),"-",E2121)</f>
        <v>鳄鱼2-305</v>
      </c>
      <c r="D2121" s="1">
        <v>1421</v>
      </c>
      <c r="E2121" s="1">
        <v>305</v>
      </c>
      <c r="F2121" s="17" t="str">
        <f t="shared" si="85"/>
        <v>-809;-310;9000;-25</v>
      </c>
      <c r="G2121" s="1">
        <v>1</v>
      </c>
      <c r="H2121" s="21"/>
      <c r="I2121" s="11"/>
    </row>
    <row r="2122" spans="1:9">
      <c r="A2122" s="1" t="str">
        <f t="shared" si="84"/>
        <v>1421401</v>
      </c>
      <c r="B2122" s="1" t="str">
        <f>CONCATENATE(_xlfn.XLOOKUP(D2122-400,[1]怪物设计!$D$77:$D$136,[1]怪物设计!$U$77:$U$136),"-",E2122)</f>
        <v>鳄鱼2-401</v>
      </c>
      <c r="D2122" s="1">
        <v>1421</v>
      </c>
      <c r="E2122" s="1">
        <v>401</v>
      </c>
      <c r="F2122" s="17" t="str">
        <f t="shared" si="85"/>
        <v>-680;-292;10000;0</v>
      </c>
      <c r="G2122" s="1">
        <v>1</v>
      </c>
      <c r="H2122" s="21"/>
      <c r="I2122" s="11"/>
    </row>
    <row r="2123" spans="1:9">
      <c r="A2123" s="1" t="str">
        <f t="shared" si="84"/>
        <v>1421402</v>
      </c>
      <c r="B2123" s="1" t="str">
        <f>CONCATENATE(_xlfn.XLOOKUP(D2123-400,[1]怪物设计!$D$77:$D$136,[1]怪物设计!$U$77:$U$136),"-",E2123)</f>
        <v>鳄鱼2-402</v>
      </c>
      <c r="D2123" s="1">
        <v>1421</v>
      </c>
      <c r="E2123" s="1">
        <v>402</v>
      </c>
      <c r="F2123" s="17" t="str">
        <f t="shared" si="85"/>
        <v>-686;-286;10000;0</v>
      </c>
      <c r="G2123" s="1">
        <v>1</v>
      </c>
      <c r="H2123" s="21"/>
      <c r="I2123" s="11"/>
    </row>
    <row r="2124" spans="1:9">
      <c r="A2124" s="1" t="str">
        <f t="shared" si="84"/>
        <v>1421403</v>
      </c>
      <c r="B2124" s="1" t="str">
        <f>CONCATENATE(_xlfn.XLOOKUP(D2124-400,[1]怪物设计!$D$77:$D$136,[1]怪物设计!$U$77:$U$136),"-",E2124)</f>
        <v>鳄鱼2-403</v>
      </c>
      <c r="D2124" s="1">
        <v>1421</v>
      </c>
      <c r="E2124" s="1">
        <v>403</v>
      </c>
      <c r="F2124" s="17" t="str">
        <f t="shared" si="85"/>
        <v>-696;-279;10000;0</v>
      </c>
      <c r="G2124" s="1">
        <v>1</v>
      </c>
      <c r="H2124" s="21"/>
      <c r="I2124" s="11"/>
    </row>
    <row r="2125" spans="1:9">
      <c r="A2125" s="1" t="str">
        <f t="shared" si="84"/>
        <v>1421404</v>
      </c>
      <c r="B2125" s="1" t="str">
        <f>CONCATENATE(_xlfn.XLOOKUP(D2125-400,[1]怪物设计!$D$77:$D$136,[1]怪物设计!$U$77:$U$136),"-",E2125)</f>
        <v>鳄鱼2-404</v>
      </c>
      <c r="D2125" s="1">
        <v>1421</v>
      </c>
      <c r="E2125" s="1">
        <v>404</v>
      </c>
      <c r="F2125" s="17" t="str">
        <f t="shared" si="85"/>
        <v>-906;-279;10000;0</v>
      </c>
      <c r="G2125" s="1">
        <v>1</v>
      </c>
      <c r="H2125" s="21"/>
      <c r="I2125" s="11"/>
    </row>
    <row r="2126" spans="1:9">
      <c r="A2126" s="1" t="str">
        <f t="shared" si="84"/>
        <v>1421405</v>
      </c>
      <c r="B2126" s="1" t="str">
        <f>CONCATENATE(_xlfn.XLOOKUP(D2126-400,[1]怪物设计!$D$77:$D$136,[1]怪物设计!$U$77:$U$136),"-",E2126)</f>
        <v>鳄鱼2-405</v>
      </c>
      <c r="D2126" s="1">
        <v>1421</v>
      </c>
      <c r="E2126" s="1">
        <v>405</v>
      </c>
      <c r="F2126" s="17" t="str">
        <f t="shared" si="85"/>
        <v>-713;-281;10000;0</v>
      </c>
      <c r="G2126" s="1">
        <v>1</v>
      </c>
      <c r="H2126" s="21"/>
      <c r="I2126" s="11"/>
    </row>
    <row r="2127" spans="1:9">
      <c r="A2127" s="1" t="str">
        <f t="shared" si="84"/>
        <v>1421406</v>
      </c>
      <c r="B2127" s="1" t="str">
        <f>CONCATENATE(_xlfn.XLOOKUP(D2127-400,[1]怪物设计!$D$77:$D$136,[1]怪物设计!$U$77:$U$136),"-",E2127)</f>
        <v>鳄鱼2-406</v>
      </c>
      <c r="D2127" s="1">
        <v>1421</v>
      </c>
      <c r="E2127" s="1">
        <v>406</v>
      </c>
      <c r="F2127" s="17" t="str">
        <f t="shared" si="85"/>
        <v>-770;-269;8000;30</v>
      </c>
      <c r="G2127" s="1">
        <v>1</v>
      </c>
      <c r="H2127" s="21"/>
      <c r="I2127" s="11"/>
    </row>
    <row r="2128" spans="1:9">
      <c r="A2128" s="1" t="str">
        <f t="shared" si="84"/>
        <v>1421407</v>
      </c>
      <c r="B2128" s="1" t="str">
        <f>CONCATENATE(_xlfn.XLOOKUP(D2128-400,[1]怪物设计!$D$77:$D$136,[1]怪物设计!$U$77:$U$136),"-",E2128)</f>
        <v>鳄鱼2-407</v>
      </c>
      <c r="D2128" s="1">
        <v>1421</v>
      </c>
      <c r="E2128" s="1">
        <v>407</v>
      </c>
      <c r="F2128" s="17" t="str">
        <f t="shared" si="85"/>
        <v>-674;-229;10000;-5</v>
      </c>
      <c r="G2128" s="1">
        <v>1</v>
      </c>
      <c r="H2128" s="21"/>
      <c r="I2128" s="11"/>
    </row>
    <row r="2129" spans="1:9">
      <c r="A2129" s="1" t="str">
        <f t="shared" si="84"/>
        <v>1421408</v>
      </c>
      <c r="B2129" s="1" t="str">
        <f>CONCATENATE(_xlfn.XLOOKUP(D2129-400,[1]怪物设计!$D$77:$D$136,[1]怪物设计!$U$77:$U$136),"-",E2129)</f>
        <v>鳄鱼2-408</v>
      </c>
      <c r="D2129" s="1">
        <v>1421</v>
      </c>
      <c r="E2129" s="1">
        <v>408</v>
      </c>
      <c r="F2129" s="17" t="str">
        <f t="shared" si="85"/>
        <v>-581;-352;11000;-15</v>
      </c>
      <c r="G2129" s="1">
        <v>1</v>
      </c>
      <c r="H2129" s="21"/>
      <c r="I2129" s="11"/>
    </row>
    <row r="2130" spans="1:9">
      <c r="A2130" s="1" t="str">
        <f t="shared" si="84"/>
        <v>1421409</v>
      </c>
      <c r="B2130" s="1" t="str">
        <f>CONCATENATE(_xlfn.XLOOKUP(D2130-400,[1]怪物设计!$D$77:$D$136,[1]怪物设计!$U$77:$U$136),"-",E2130)</f>
        <v>鳄鱼2-409</v>
      </c>
      <c r="D2130" s="1">
        <v>1421</v>
      </c>
      <c r="E2130" s="1">
        <v>409</v>
      </c>
      <c r="F2130" s="17" t="str">
        <f t="shared" si="85"/>
        <v>-785;-201;7500;-15</v>
      </c>
      <c r="G2130" s="1">
        <v>1</v>
      </c>
      <c r="H2130" s="21"/>
      <c r="I2130" s="11"/>
    </row>
    <row r="2131" spans="1:9">
      <c r="A2131" s="1" t="str">
        <f t="shared" si="84"/>
        <v>1421501</v>
      </c>
      <c r="B2131" s="1" t="str">
        <f>CONCATENATE(_xlfn.XLOOKUP(D2131-400,[1]怪物设计!$D$77:$D$136,[1]怪物设计!$U$77:$U$136),"-",E2131)</f>
        <v>鳄鱼2-501</v>
      </c>
      <c r="D2131" s="1">
        <v>1421</v>
      </c>
      <c r="E2131" s="1">
        <v>501</v>
      </c>
      <c r="F2131" s="17" t="str">
        <f t="shared" si="85"/>
        <v>-760;-84;11000;45</v>
      </c>
      <c r="G2131" s="1">
        <v>1</v>
      </c>
      <c r="H2131" s="21"/>
      <c r="I2131" s="11"/>
    </row>
    <row r="2132" spans="1:9">
      <c r="A2132" s="1" t="str">
        <f t="shared" si="84"/>
        <v>1421502</v>
      </c>
      <c r="B2132" s="1" t="str">
        <f>CONCATENATE(_xlfn.XLOOKUP(D2132-400,[1]怪物设计!$D$77:$D$136,[1]怪物设计!$U$77:$U$136),"-",E2132)</f>
        <v>鳄鱼2-502</v>
      </c>
      <c r="D2132" s="1">
        <v>1421</v>
      </c>
      <c r="E2132" s="1">
        <v>502</v>
      </c>
      <c r="F2132" s="17" t="str">
        <f t="shared" si="85"/>
        <v>-780;-201;8500;0</v>
      </c>
      <c r="G2132" s="1">
        <v>1</v>
      </c>
      <c r="H2132" s="21"/>
      <c r="I2132" s="11"/>
    </row>
    <row r="2133" spans="1:9">
      <c r="A2133" s="1" t="str">
        <f t="shared" si="84"/>
        <v>1421503</v>
      </c>
      <c r="B2133" s="1" t="str">
        <f>CONCATENATE(_xlfn.XLOOKUP(D2133-400,[1]怪物设计!$D$77:$D$136,[1]怪物设计!$U$77:$U$136),"-",E2133)</f>
        <v>鳄鱼2-503</v>
      </c>
      <c r="D2133" s="1">
        <v>1421</v>
      </c>
      <c r="E2133" s="1">
        <v>503</v>
      </c>
      <c r="F2133" s="17" t="str">
        <f t="shared" si="85"/>
        <v>-852;-252;10000;-15</v>
      </c>
      <c r="G2133" s="1">
        <v>1</v>
      </c>
      <c r="H2133" s="21"/>
      <c r="I2133" s="11"/>
    </row>
    <row r="2134" spans="1:9">
      <c r="A2134" s="1" t="str">
        <f t="shared" si="84"/>
        <v>1421504</v>
      </c>
      <c r="B2134" s="1" t="str">
        <f>CONCATENATE(_xlfn.XLOOKUP(D2134-400,[1]怪物设计!$D$77:$D$136,[1]怪物设计!$U$77:$U$136),"-",E2134)</f>
        <v>鳄鱼2-504</v>
      </c>
      <c r="D2134" s="1">
        <v>1421</v>
      </c>
      <c r="E2134" s="1">
        <v>504</v>
      </c>
      <c r="F2134" s="17" t="str">
        <f t="shared" si="85"/>
        <v>-744;-296;9000;-10</v>
      </c>
      <c r="G2134" s="1">
        <v>1</v>
      </c>
      <c r="H2134" s="21"/>
      <c r="I2134" s="11"/>
    </row>
    <row r="2135" spans="1:9">
      <c r="A2135" s="1" t="str">
        <f t="shared" si="84"/>
        <v>1421505</v>
      </c>
      <c r="B2135" s="1" t="str">
        <f>CONCATENATE(_xlfn.XLOOKUP(D2135-400,[1]怪物设计!$D$77:$D$136,[1]怪物设计!$U$77:$U$136),"-",E2135)</f>
        <v>鳄鱼2-505</v>
      </c>
      <c r="D2135" s="1">
        <v>1421</v>
      </c>
      <c r="E2135" s="1">
        <v>505</v>
      </c>
      <c r="F2135" s="17" t="str">
        <f t="shared" si="85"/>
        <v>-851;-300;10000;-5</v>
      </c>
      <c r="G2135" s="1">
        <v>1</v>
      </c>
      <c r="H2135" s="21"/>
      <c r="I2135" s="11"/>
    </row>
    <row r="2136" spans="1:9">
      <c r="A2136" s="1" t="str">
        <f t="shared" si="84"/>
        <v>1421506</v>
      </c>
      <c r="B2136" s="1" t="str">
        <f>CONCATENATE(_xlfn.XLOOKUP(D2136-400,[1]怪物设计!$D$77:$D$136,[1]怪物设计!$U$77:$U$136),"-",E2136)</f>
        <v>鳄鱼2-506</v>
      </c>
      <c r="D2136" s="1">
        <v>1421</v>
      </c>
      <c r="E2136" s="1">
        <v>506</v>
      </c>
      <c r="F2136" s="17" t="str">
        <f t="shared" si="85"/>
        <v>-585;-246;8000;0</v>
      </c>
      <c r="G2136" s="1">
        <v>1</v>
      </c>
      <c r="H2136" s="21"/>
      <c r="I2136" s="11"/>
    </row>
    <row r="2137" spans="1:9">
      <c r="A2137" s="1" t="str">
        <f t="shared" si="84"/>
        <v>1421507</v>
      </c>
      <c r="B2137" s="1" t="str">
        <f>CONCATENATE(_xlfn.XLOOKUP(D2137-400,[1]怪物设计!$D$77:$D$136,[1]怪物设计!$U$77:$U$136),"-",E2137)</f>
        <v>鳄鱼2-507</v>
      </c>
      <c r="D2137" s="1">
        <v>1421</v>
      </c>
      <c r="E2137" s="1">
        <v>507</v>
      </c>
      <c r="F2137" s="17" t="str">
        <f t="shared" si="85"/>
        <v>-685;-265;10000;5</v>
      </c>
      <c r="G2137" s="1">
        <v>1</v>
      </c>
      <c r="H2137" s="21"/>
      <c r="I2137" s="11"/>
    </row>
    <row r="2138" spans="1:9">
      <c r="A2138" s="1" t="str">
        <f t="shared" si="84"/>
        <v>1432101</v>
      </c>
      <c r="B2138" s="1" t="str">
        <f>CONCATENATE(_xlfn.XLOOKUP(D2138-400,[1]怪物设计!$D$77:$D$136,[1]怪物设计!$U$77:$U$136),"-",E2138)</f>
        <v>鳄鱼3-101</v>
      </c>
      <c r="D2138" s="1">
        <v>1432</v>
      </c>
      <c r="E2138" s="1">
        <v>101</v>
      </c>
      <c r="F2138" s="17" t="str">
        <f t="shared" si="85"/>
        <v>-773;-158;11000;0</v>
      </c>
      <c r="G2138" s="1">
        <v>1</v>
      </c>
      <c r="H2138" s="21"/>
      <c r="I2138" s="11"/>
    </row>
    <row r="2139" spans="1:9">
      <c r="A2139" s="1" t="str">
        <f t="shared" si="84"/>
        <v>1432102</v>
      </c>
      <c r="B2139" s="1" t="str">
        <f>CONCATENATE(_xlfn.XLOOKUP(D2139-400,[1]怪物设计!$D$77:$D$136,[1]怪物设计!$U$77:$U$136),"-",E2139)</f>
        <v>鳄鱼3-102</v>
      </c>
      <c r="D2139" s="1">
        <v>1432</v>
      </c>
      <c r="E2139" s="1">
        <v>102</v>
      </c>
      <c r="F2139" s="17" t="str">
        <f t="shared" si="85"/>
        <v>-636;-173;11000;-10</v>
      </c>
      <c r="G2139" s="1">
        <v>1</v>
      </c>
      <c r="H2139" s="21"/>
      <c r="I2139" s="11"/>
    </row>
    <row r="2140" spans="1:9">
      <c r="A2140" s="1" t="str">
        <f t="shared" si="84"/>
        <v>1432103</v>
      </c>
      <c r="B2140" s="1" t="str">
        <f>CONCATENATE(_xlfn.XLOOKUP(D2140-400,[1]怪物设计!$D$77:$D$136,[1]怪物设计!$U$77:$U$136),"-",E2140)</f>
        <v>鳄鱼3-103</v>
      </c>
      <c r="D2140" s="1">
        <v>1432</v>
      </c>
      <c r="E2140" s="1">
        <v>103</v>
      </c>
      <c r="F2140" s="17" t="str">
        <f t="shared" si="85"/>
        <v>-833;-260;10000;-10</v>
      </c>
      <c r="G2140" s="1">
        <v>1</v>
      </c>
      <c r="H2140" s="21"/>
      <c r="I2140" s="11"/>
    </row>
    <row r="2141" spans="1:9">
      <c r="A2141" s="1" t="str">
        <f t="shared" si="84"/>
        <v>1432104</v>
      </c>
      <c r="B2141" s="1" t="str">
        <f>CONCATENATE(_xlfn.XLOOKUP(D2141-400,[1]怪物设计!$D$77:$D$136,[1]怪物设计!$U$77:$U$136),"-",E2141)</f>
        <v>鳄鱼3-104</v>
      </c>
      <c r="D2141" s="1">
        <v>1432</v>
      </c>
      <c r="E2141" s="1">
        <v>104</v>
      </c>
      <c r="F2141" s="17" t="str">
        <f t="shared" si="85"/>
        <v>-777;-161;11000;0</v>
      </c>
      <c r="G2141" s="1">
        <v>1</v>
      </c>
      <c r="H2141" s="21"/>
      <c r="I2141" s="11"/>
    </row>
    <row r="2142" spans="1:9">
      <c r="A2142" s="1" t="str">
        <f t="shared" si="84"/>
        <v>1432105</v>
      </c>
      <c r="B2142" s="1" t="str">
        <f>CONCATENATE(_xlfn.XLOOKUP(D2142-400,[1]怪物设计!$D$77:$D$136,[1]怪物设计!$U$77:$U$136),"-",E2142)</f>
        <v>鳄鱼3-105</v>
      </c>
      <c r="D2142" s="1">
        <v>1432</v>
      </c>
      <c r="E2142" s="1">
        <v>105</v>
      </c>
      <c r="F2142" s="17" t="str">
        <f t="shared" si="85"/>
        <v>-678;-190;10000;0</v>
      </c>
      <c r="G2142" s="1">
        <v>1</v>
      </c>
      <c r="H2142" s="21"/>
      <c r="I2142" s="11"/>
    </row>
    <row r="2143" spans="1:9">
      <c r="A2143" s="1" t="str">
        <f t="shared" si="84"/>
        <v>1432106</v>
      </c>
      <c r="B2143" s="1" t="str">
        <f>CONCATENATE(_xlfn.XLOOKUP(D2143-400,[1]怪物设计!$D$77:$D$136,[1]怪物设计!$U$77:$U$136),"-",E2143)</f>
        <v>鳄鱼3-106</v>
      </c>
      <c r="D2143" s="1">
        <v>1432</v>
      </c>
      <c r="E2143" s="1">
        <v>106</v>
      </c>
      <c r="F2143" s="17" t="str">
        <f t="shared" si="85"/>
        <v>-811;-207;8000;0</v>
      </c>
      <c r="G2143" s="1">
        <v>1</v>
      </c>
      <c r="H2143" s="21"/>
      <c r="I2143" s="11"/>
    </row>
    <row r="2144" spans="1:9">
      <c r="A2144" s="1" t="str">
        <f t="shared" si="84"/>
        <v>1432201</v>
      </c>
      <c r="B2144" s="1" t="str">
        <f>CONCATENATE(_xlfn.XLOOKUP(D2144-400,[1]怪物设计!$D$77:$D$136,[1]怪物设计!$U$77:$U$136),"-",E2144)</f>
        <v>鳄鱼3-201</v>
      </c>
      <c r="D2144" s="1">
        <v>1432</v>
      </c>
      <c r="E2144" s="1">
        <v>201</v>
      </c>
      <c r="F2144" s="17" t="str">
        <f t="shared" si="85"/>
        <v>-609;-114;10000;-25</v>
      </c>
      <c r="G2144" s="1">
        <v>1</v>
      </c>
      <c r="H2144" s="21"/>
      <c r="I2144" s="11"/>
    </row>
    <row r="2145" spans="1:9">
      <c r="A2145" s="1" t="str">
        <f t="shared" si="84"/>
        <v>1432202</v>
      </c>
      <c r="B2145" s="1" t="str">
        <f>CONCATENATE(_xlfn.XLOOKUP(D2145-400,[1]怪物设计!$D$77:$D$136,[1]怪物设计!$U$77:$U$136),"-",E2145)</f>
        <v>鳄鱼3-202</v>
      </c>
      <c r="D2145" s="1">
        <v>1432</v>
      </c>
      <c r="E2145" s="1">
        <v>202</v>
      </c>
      <c r="F2145" s="17" t="str">
        <f t="shared" si="85"/>
        <v>-578;-179;10000;0</v>
      </c>
      <c r="G2145" s="1">
        <v>1</v>
      </c>
      <c r="H2145" s="21"/>
      <c r="I2145" s="11"/>
    </row>
    <row r="2146" spans="1:9">
      <c r="A2146" s="1" t="str">
        <f t="shared" si="84"/>
        <v>1432203</v>
      </c>
      <c r="B2146" s="1" t="str">
        <f>CONCATENATE(_xlfn.XLOOKUP(D2146-400,[1]怪物设计!$D$77:$D$136,[1]怪物设计!$U$77:$U$136),"-",E2146)</f>
        <v>鳄鱼3-203</v>
      </c>
      <c r="D2146" s="1">
        <v>1432</v>
      </c>
      <c r="E2146" s="1">
        <v>203</v>
      </c>
      <c r="F2146" s="17" t="str">
        <f t="shared" si="85"/>
        <v>-621;-209;10000;-10</v>
      </c>
      <c r="G2146" s="1">
        <v>1</v>
      </c>
      <c r="H2146" s="21"/>
      <c r="I2146" s="11"/>
    </row>
    <row r="2147" spans="1:9">
      <c r="A2147" s="1" t="str">
        <f t="shared" ref="A2147:A2210" si="86">CONCATENATE(D2147,E2147)</f>
        <v>1432204</v>
      </c>
      <c r="B2147" s="1" t="str">
        <f>CONCATENATE(_xlfn.XLOOKUP(D2147-400,[1]怪物设计!$D$77:$D$136,[1]怪物设计!$U$77:$U$136),"-",E2147)</f>
        <v>鳄鱼3-204</v>
      </c>
      <c r="D2147" s="1">
        <v>1432</v>
      </c>
      <c r="E2147" s="1">
        <v>204</v>
      </c>
      <c r="F2147" s="17" t="str">
        <f t="shared" si="85"/>
        <v>-608;-308;5000;0</v>
      </c>
      <c r="G2147" s="1">
        <v>1</v>
      </c>
      <c r="H2147" s="21"/>
      <c r="I2147" s="11"/>
    </row>
    <row r="2148" spans="1:9">
      <c r="A2148" s="1" t="str">
        <f t="shared" si="86"/>
        <v>1432205</v>
      </c>
      <c r="B2148" s="1" t="str">
        <f>CONCATENATE(_xlfn.XLOOKUP(D2148-400,[1]怪物设计!$D$77:$D$136,[1]怪物设计!$U$77:$U$136),"-",E2148)</f>
        <v>鳄鱼3-205</v>
      </c>
      <c r="D2148" s="1">
        <v>1432</v>
      </c>
      <c r="E2148" s="1">
        <v>205</v>
      </c>
      <c r="F2148" s="17" t="str">
        <f t="shared" si="85"/>
        <v>-612;-53;10000;-10</v>
      </c>
      <c r="G2148" s="1">
        <v>1</v>
      </c>
      <c r="H2148" s="21"/>
      <c r="I2148" s="11"/>
    </row>
    <row r="2149" spans="1:9">
      <c r="A2149" s="1" t="str">
        <f t="shared" si="86"/>
        <v>1432206</v>
      </c>
      <c r="B2149" s="1" t="str">
        <f>CONCATENATE(_xlfn.XLOOKUP(D2149-400,[1]怪物设计!$D$77:$D$136,[1]怪物设计!$U$77:$U$136),"-",E2149)</f>
        <v>鳄鱼3-206</v>
      </c>
      <c r="D2149" s="1">
        <v>1432</v>
      </c>
      <c r="E2149" s="1">
        <v>206</v>
      </c>
      <c r="F2149" s="17" t="str">
        <f t="shared" si="85"/>
        <v>-709;-239;7000;150</v>
      </c>
      <c r="G2149" s="1">
        <v>1</v>
      </c>
      <c r="H2149" s="21"/>
      <c r="I2149" s="11"/>
    </row>
    <row r="2150" spans="1:9">
      <c r="A2150" s="1" t="str">
        <f t="shared" si="86"/>
        <v>1432207</v>
      </c>
      <c r="B2150" s="1" t="str">
        <f>CONCATENATE(_xlfn.XLOOKUP(D2150-400,[1]怪物设计!$D$77:$D$136,[1]怪物设计!$U$77:$U$136),"-",E2150)</f>
        <v>鳄鱼3-207</v>
      </c>
      <c r="D2150" s="1">
        <v>1432</v>
      </c>
      <c r="E2150" s="1">
        <v>207</v>
      </c>
      <c r="F2150" s="17" t="str">
        <f t="shared" si="85"/>
        <v>-800;-206;10000;15</v>
      </c>
      <c r="G2150" s="1">
        <v>1</v>
      </c>
      <c r="H2150" s="21"/>
      <c r="I2150" s="11"/>
    </row>
    <row r="2151" spans="1:9">
      <c r="A2151" s="1" t="str">
        <f t="shared" si="86"/>
        <v>1432301</v>
      </c>
      <c r="B2151" s="1" t="str">
        <f>CONCATENATE(_xlfn.XLOOKUP(D2151-400,[1]怪物设计!$D$77:$D$136,[1]怪物设计!$U$77:$U$136),"-",E2151)</f>
        <v>鳄鱼3-301</v>
      </c>
      <c r="D2151" s="1">
        <v>1432</v>
      </c>
      <c r="E2151" s="1">
        <v>301</v>
      </c>
      <c r="F2151" s="17" t="str">
        <f t="shared" si="85"/>
        <v>-682;-36;10000;0</v>
      </c>
      <c r="G2151" s="1">
        <v>1</v>
      </c>
      <c r="H2151" s="21"/>
      <c r="I2151" s="11"/>
    </row>
    <row r="2152" spans="1:9">
      <c r="A2152" s="1" t="str">
        <f t="shared" si="86"/>
        <v>1432302</v>
      </c>
      <c r="B2152" s="1" t="str">
        <f>CONCATENATE(_xlfn.XLOOKUP(D2152-400,[1]怪物设计!$D$77:$D$136,[1]怪物设计!$U$77:$U$136),"-",E2152)</f>
        <v>鳄鱼3-302</v>
      </c>
      <c r="D2152" s="1">
        <v>1432</v>
      </c>
      <c r="E2152" s="1">
        <v>302</v>
      </c>
      <c r="F2152" s="17" t="str">
        <f t="shared" si="85"/>
        <v>-719;-120;9000;0</v>
      </c>
      <c r="G2152" s="1">
        <v>1</v>
      </c>
      <c r="H2152" s="21"/>
      <c r="I2152" s="11"/>
    </row>
    <row r="2153" spans="1:9">
      <c r="A2153" s="1" t="str">
        <f t="shared" si="86"/>
        <v>1432303</v>
      </c>
      <c r="B2153" s="1" t="str">
        <f>CONCATENATE(_xlfn.XLOOKUP(D2153-400,[1]怪物设计!$D$77:$D$136,[1]怪物设计!$U$77:$U$136),"-",E2153)</f>
        <v>鳄鱼3-303</v>
      </c>
      <c r="D2153" s="1">
        <v>1432</v>
      </c>
      <c r="E2153" s="1">
        <v>303</v>
      </c>
      <c r="F2153" s="17" t="str">
        <f t="shared" si="85"/>
        <v>-653;-139;10000;0</v>
      </c>
      <c r="G2153" s="1">
        <v>1</v>
      </c>
      <c r="H2153" s="21"/>
      <c r="I2153" s="11"/>
    </row>
    <row r="2154" spans="1:9">
      <c r="A2154" s="1" t="str">
        <f t="shared" si="86"/>
        <v>1432304</v>
      </c>
      <c r="B2154" s="1" t="str">
        <f>CONCATENATE(_xlfn.XLOOKUP(D2154-400,[1]怪物设计!$D$77:$D$136,[1]怪物设计!$U$77:$U$136),"-",E2154)</f>
        <v>鳄鱼3-304</v>
      </c>
      <c r="D2154" s="1">
        <v>1432</v>
      </c>
      <c r="E2154" s="1">
        <v>304</v>
      </c>
      <c r="F2154" s="17" t="str">
        <f t="shared" si="85"/>
        <v>-856;-168;10000;5</v>
      </c>
      <c r="G2154" s="1">
        <v>1</v>
      </c>
      <c r="H2154" s="21"/>
      <c r="I2154" s="11"/>
    </row>
    <row r="2155" spans="1:9">
      <c r="A2155" s="1" t="str">
        <f t="shared" si="86"/>
        <v>1432305</v>
      </c>
      <c r="B2155" s="1" t="str">
        <f>CONCATENATE(_xlfn.XLOOKUP(D2155-400,[1]怪物设计!$D$77:$D$136,[1]怪物设计!$U$77:$U$136),"-",E2155)</f>
        <v>鳄鱼3-305</v>
      </c>
      <c r="D2155" s="1">
        <v>1432</v>
      </c>
      <c r="E2155" s="1">
        <v>305</v>
      </c>
      <c r="F2155" s="17" t="str">
        <f t="shared" si="85"/>
        <v>-809;-310;9000;-25</v>
      </c>
      <c r="G2155" s="1">
        <v>1</v>
      </c>
      <c r="H2155" s="21"/>
      <c r="I2155" s="11"/>
    </row>
    <row r="2156" spans="1:9">
      <c r="A2156" s="1" t="str">
        <f t="shared" si="86"/>
        <v>1432401</v>
      </c>
      <c r="B2156" s="1" t="str">
        <f>CONCATENATE(_xlfn.XLOOKUP(D2156-400,[1]怪物设计!$D$77:$D$136,[1]怪物设计!$U$77:$U$136),"-",E2156)</f>
        <v>鳄鱼3-401</v>
      </c>
      <c r="D2156" s="1">
        <v>1432</v>
      </c>
      <c r="E2156" s="1">
        <v>401</v>
      </c>
      <c r="F2156" s="17" t="str">
        <f t="shared" si="85"/>
        <v>-680;-292;10000;0</v>
      </c>
      <c r="G2156" s="1">
        <v>1</v>
      </c>
      <c r="H2156" s="21"/>
      <c r="I2156" s="11"/>
    </row>
    <row r="2157" spans="1:9">
      <c r="A2157" s="1" t="str">
        <f t="shared" si="86"/>
        <v>1432402</v>
      </c>
      <c r="B2157" s="1" t="str">
        <f>CONCATENATE(_xlfn.XLOOKUP(D2157-400,[1]怪物设计!$D$77:$D$136,[1]怪物设计!$U$77:$U$136),"-",E2157)</f>
        <v>鳄鱼3-402</v>
      </c>
      <c r="D2157" s="1">
        <v>1432</v>
      </c>
      <c r="E2157" s="1">
        <v>402</v>
      </c>
      <c r="F2157" s="17" t="str">
        <f t="shared" si="85"/>
        <v>-686;-286;10000;0</v>
      </c>
      <c r="G2157" s="1">
        <v>1</v>
      </c>
      <c r="H2157" s="21"/>
      <c r="I2157" s="11"/>
    </row>
    <row r="2158" spans="1:9">
      <c r="A2158" s="1" t="str">
        <f t="shared" si="86"/>
        <v>1432403</v>
      </c>
      <c r="B2158" s="1" t="str">
        <f>CONCATENATE(_xlfn.XLOOKUP(D2158-400,[1]怪物设计!$D$77:$D$136,[1]怪物设计!$U$77:$U$136),"-",E2158)</f>
        <v>鳄鱼3-403</v>
      </c>
      <c r="D2158" s="1">
        <v>1432</v>
      </c>
      <c r="E2158" s="1">
        <v>403</v>
      </c>
      <c r="F2158" s="17" t="str">
        <f t="shared" si="85"/>
        <v>-696;-279;10000;0</v>
      </c>
      <c r="G2158" s="1">
        <v>1</v>
      </c>
      <c r="H2158" s="21"/>
      <c r="I2158" s="11"/>
    </row>
    <row r="2159" spans="1:9">
      <c r="A2159" s="1" t="str">
        <f t="shared" si="86"/>
        <v>1432404</v>
      </c>
      <c r="B2159" s="1" t="str">
        <f>CONCATENATE(_xlfn.XLOOKUP(D2159-400,[1]怪物设计!$D$77:$D$136,[1]怪物设计!$U$77:$U$136),"-",E2159)</f>
        <v>鳄鱼3-404</v>
      </c>
      <c r="D2159" s="1">
        <v>1432</v>
      </c>
      <c r="E2159" s="1">
        <v>404</v>
      </c>
      <c r="F2159" s="17" t="str">
        <f t="shared" si="85"/>
        <v>-906;-279;10000;0</v>
      </c>
      <c r="G2159" s="1">
        <v>1</v>
      </c>
      <c r="H2159" s="21"/>
      <c r="I2159" s="11"/>
    </row>
    <row r="2160" spans="1:9">
      <c r="A2160" s="1" t="str">
        <f t="shared" si="86"/>
        <v>1432405</v>
      </c>
      <c r="B2160" s="1" t="str">
        <f>CONCATENATE(_xlfn.XLOOKUP(D2160-400,[1]怪物设计!$D$77:$D$136,[1]怪物设计!$U$77:$U$136),"-",E2160)</f>
        <v>鳄鱼3-405</v>
      </c>
      <c r="D2160" s="1">
        <v>1432</v>
      </c>
      <c r="E2160" s="1">
        <v>405</v>
      </c>
      <c r="F2160" s="17" t="str">
        <f t="shared" si="85"/>
        <v>-713;-281;10000;0</v>
      </c>
      <c r="G2160" s="1">
        <v>1</v>
      </c>
      <c r="H2160" s="21"/>
      <c r="I2160" s="11"/>
    </row>
    <row r="2161" spans="1:9">
      <c r="A2161" s="1" t="str">
        <f t="shared" si="86"/>
        <v>1432406</v>
      </c>
      <c r="B2161" s="1" t="str">
        <f>CONCATENATE(_xlfn.XLOOKUP(D2161-400,[1]怪物设计!$D$77:$D$136,[1]怪物设计!$U$77:$U$136),"-",E2161)</f>
        <v>鳄鱼3-406</v>
      </c>
      <c r="D2161" s="1">
        <v>1432</v>
      </c>
      <c r="E2161" s="1">
        <v>406</v>
      </c>
      <c r="F2161" s="17" t="str">
        <f t="shared" si="85"/>
        <v>-770;-269;8000;30</v>
      </c>
      <c r="G2161" s="1">
        <v>1</v>
      </c>
      <c r="H2161" s="21"/>
      <c r="I2161" s="11"/>
    </row>
    <row r="2162" spans="1:9">
      <c r="A2162" s="1" t="str">
        <f t="shared" si="86"/>
        <v>1432407</v>
      </c>
      <c r="B2162" s="1" t="str">
        <f>CONCATENATE(_xlfn.XLOOKUP(D2162-400,[1]怪物设计!$D$77:$D$136,[1]怪物设计!$U$77:$U$136),"-",E2162)</f>
        <v>鳄鱼3-407</v>
      </c>
      <c r="D2162" s="1">
        <v>1432</v>
      </c>
      <c r="E2162" s="1">
        <v>407</v>
      </c>
      <c r="F2162" s="17" t="str">
        <f t="shared" si="85"/>
        <v>-674;-229;10000;-5</v>
      </c>
      <c r="G2162" s="1">
        <v>1</v>
      </c>
      <c r="H2162" s="21"/>
      <c r="I2162" s="11"/>
    </row>
    <row r="2163" spans="1:9">
      <c r="A2163" s="1" t="str">
        <f t="shared" si="86"/>
        <v>1432408</v>
      </c>
      <c r="B2163" s="1" t="str">
        <f>CONCATENATE(_xlfn.XLOOKUP(D2163-400,[1]怪物设计!$D$77:$D$136,[1]怪物设计!$U$77:$U$136),"-",E2163)</f>
        <v>鳄鱼3-408</v>
      </c>
      <c r="D2163" s="1">
        <v>1432</v>
      </c>
      <c r="E2163" s="1">
        <v>408</v>
      </c>
      <c r="F2163" s="17" t="str">
        <f t="shared" si="85"/>
        <v>-581;-352;11000;-15</v>
      </c>
      <c r="G2163" s="1">
        <v>1</v>
      </c>
      <c r="H2163" s="21"/>
      <c r="I2163" s="11"/>
    </row>
    <row r="2164" spans="1:9">
      <c r="A2164" s="1" t="str">
        <f t="shared" si="86"/>
        <v>1432409</v>
      </c>
      <c r="B2164" s="1" t="str">
        <f>CONCATENATE(_xlfn.XLOOKUP(D2164-400,[1]怪物设计!$D$77:$D$136,[1]怪物设计!$U$77:$U$136),"-",E2164)</f>
        <v>鳄鱼3-409</v>
      </c>
      <c r="D2164" s="1">
        <v>1432</v>
      </c>
      <c r="E2164" s="1">
        <v>409</v>
      </c>
      <c r="F2164" s="17" t="str">
        <f t="shared" si="85"/>
        <v>-785;-201;7500;-15</v>
      </c>
      <c r="G2164" s="1">
        <v>1</v>
      </c>
      <c r="H2164" s="21"/>
      <c r="I2164" s="11"/>
    </row>
    <row r="2165" spans="1:9">
      <c r="A2165" s="1" t="str">
        <f t="shared" si="86"/>
        <v>1432501</v>
      </c>
      <c r="B2165" s="1" t="str">
        <f>CONCATENATE(_xlfn.XLOOKUP(D2165-400,[1]怪物设计!$D$77:$D$136,[1]怪物设计!$U$77:$U$136),"-",E2165)</f>
        <v>鳄鱼3-501</v>
      </c>
      <c r="D2165" s="1">
        <v>1432</v>
      </c>
      <c r="E2165" s="1">
        <v>501</v>
      </c>
      <c r="F2165" s="17" t="str">
        <f t="shared" si="85"/>
        <v>-760;-84;11000;45</v>
      </c>
      <c r="G2165" s="1">
        <v>1</v>
      </c>
      <c r="H2165" s="21"/>
      <c r="I2165" s="11"/>
    </row>
    <row r="2166" spans="1:9">
      <c r="A2166" s="1" t="str">
        <f t="shared" si="86"/>
        <v>1432502</v>
      </c>
      <c r="B2166" s="1" t="str">
        <f>CONCATENATE(_xlfn.XLOOKUP(D2166-400,[1]怪物设计!$D$77:$D$136,[1]怪物设计!$U$77:$U$136),"-",E2166)</f>
        <v>鳄鱼3-502</v>
      </c>
      <c r="D2166" s="1">
        <v>1432</v>
      </c>
      <c r="E2166" s="1">
        <v>502</v>
      </c>
      <c r="F2166" s="17" t="str">
        <f t="shared" si="85"/>
        <v>-780;-201;8500;0</v>
      </c>
      <c r="G2166" s="1">
        <v>1</v>
      </c>
      <c r="H2166" s="21"/>
      <c r="I2166" s="11"/>
    </row>
    <row r="2167" spans="1:9">
      <c r="A2167" s="1" t="str">
        <f t="shared" si="86"/>
        <v>1432503</v>
      </c>
      <c r="B2167" s="1" t="str">
        <f>CONCATENATE(_xlfn.XLOOKUP(D2167-400,[1]怪物设计!$D$77:$D$136,[1]怪物设计!$U$77:$U$136),"-",E2167)</f>
        <v>鳄鱼3-503</v>
      </c>
      <c r="D2167" s="1">
        <v>1432</v>
      </c>
      <c r="E2167" s="1">
        <v>503</v>
      </c>
      <c r="F2167" s="17" t="str">
        <f t="shared" si="85"/>
        <v>-852;-252;10000;-15</v>
      </c>
      <c r="G2167" s="1">
        <v>1</v>
      </c>
      <c r="H2167" s="21"/>
      <c r="I2167" s="11"/>
    </row>
    <row r="2168" spans="1:9">
      <c r="A2168" s="1" t="str">
        <f t="shared" si="86"/>
        <v>1432504</v>
      </c>
      <c r="B2168" s="1" t="str">
        <f>CONCATENATE(_xlfn.XLOOKUP(D2168-400,[1]怪物设计!$D$77:$D$136,[1]怪物设计!$U$77:$U$136),"-",E2168)</f>
        <v>鳄鱼3-504</v>
      </c>
      <c r="D2168" s="1">
        <v>1432</v>
      </c>
      <c r="E2168" s="1">
        <v>504</v>
      </c>
      <c r="F2168" s="17" t="str">
        <f t="shared" si="85"/>
        <v>-744;-296;9000;-10</v>
      </c>
      <c r="G2168" s="1">
        <v>1</v>
      </c>
      <c r="H2168" s="21"/>
      <c r="I2168" s="11"/>
    </row>
    <row r="2169" spans="1:9">
      <c r="A2169" s="1" t="str">
        <f t="shared" si="86"/>
        <v>1432505</v>
      </c>
      <c r="B2169" s="1" t="str">
        <f>CONCATENATE(_xlfn.XLOOKUP(D2169-400,[1]怪物设计!$D$77:$D$136,[1]怪物设计!$U$77:$U$136),"-",E2169)</f>
        <v>鳄鱼3-505</v>
      </c>
      <c r="D2169" s="1">
        <v>1432</v>
      </c>
      <c r="E2169" s="1">
        <v>505</v>
      </c>
      <c r="F2169" s="17" t="str">
        <f t="shared" si="85"/>
        <v>-851;-300;10000;-5</v>
      </c>
      <c r="G2169" s="1">
        <v>1</v>
      </c>
      <c r="H2169" s="21"/>
      <c r="I2169" s="11"/>
    </row>
    <row r="2170" spans="1:9">
      <c r="A2170" s="1" t="str">
        <f t="shared" si="86"/>
        <v>1432506</v>
      </c>
      <c r="B2170" s="1" t="str">
        <f>CONCATENATE(_xlfn.XLOOKUP(D2170-400,[1]怪物设计!$D$77:$D$136,[1]怪物设计!$U$77:$U$136),"-",E2170)</f>
        <v>鳄鱼3-506</v>
      </c>
      <c r="D2170" s="1">
        <v>1432</v>
      </c>
      <c r="E2170" s="1">
        <v>506</v>
      </c>
      <c r="F2170" s="17" t="str">
        <f t="shared" si="85"/>
        <v>-585;-246;8000;0</v>
      </c>
      <c r="G2170" s="1">
        <v>1</v>
      </c>
      <c r="H2170" s="21"/>
      <c r="I2170" s="11"/>
    </row>
    <row r="2171" spans="1:9">
      <c r="A2171" s="1" t="str">
        <f t="shared" si="86"/>
        <v>1432507</v>
      </c>
      <c r="B2171" s="1" t="str">
        <f>CONCATENATE(_xlfn.XLOOKUP(D2171-400,[1]怪物设计!$D$77:$D$136,[1]怪物设计!$U$77:$U$136),"-",E2171)</f>
        <v>鳄鱼3-507</v>
      </c>
      <c r="D2171" s="1">
        <v>1432</v>
      </c>
      <c r="E2171" s="1">
        <v>507</v>
      </c>
      <c r="F2171" s="17" t="str">
        <f t="shared" si="85"/>
        <v>-685;-265;10000;5</v>
      </c>
      <c r="G2171" s="1">
        <v>1</v>
      </c>
      <c r="H2171" s="21"/>
      <c r="I2171" s="11"/>
    </row>
    <row r="2172" spans="1:9">
      <c r="A2172" s="1" t="str">
        <f t="shared" si="86"/>
        <v>2411101</v>
      </c>
      <c r="B2172" s="1" t="str">
        <f>CONCATENATE(_xlfn.XLOOKUP(D2172-400,[1]怪物设计!$D$77:$D$136,[1]怪物设计!$U$77:$U$136),"-",E2172)</f>
        <v>兔子1-101</v>
      </c>
      <c r="D2172" s="1">
        <v>2411</v>
      </c>
      <c r="E2172" s="1">
        <v>101</v>
      </c>
      <c r="F2172" s="17" t="str">
        <f t="shared" si="85"/>
        <v>-627;-73;11000;0</v>
      </c>
      <c r="G2172" s="1">
        <v>1</v>
      </c>
      <c r="H2172" s="21"/>
      <c r="I2172" s="11"/>
    </row>
    <row r="2173" spans="1:9">
      <c r="A2173" s="1" t="str">
        <f t="shared" si="86"/>
        <v>2411102</v>
      </c>
      <c r="B2173" s="1" t="str">
        <f>CONCATENATE(_xlfn.XLOOKUP(D2173-400,[1]怪物设计!$D$77:$D$136,[1]怪物设计!$U$77:$U$136),"-",E2173)</f>
        <v>兔子1-102</v>
      </c>
      <c r="D2173" s="1">
        <v>2411</v>
      </c>
      <c r="E2173" s="1">
        <v>102</v>
      </c>
      <c r="F2173" s="17" t="str">
        <f t="shared" si="85"/>
        <v>-490;-88;11000;-10</v>
      </c>
      <c r="G2173" s="1">
        <v>1</v>
      </c>
      <c r="H2173" s="21"/>
      <c r="I2173" s="11"/>
    </row>
    <row r="2174" spans="1:9">
      <c r="A2174" s="1" t="str">
        <f t="shared" si="86"/>
        <v>2411103</v>
      </c>
      <c r="B2174" s="1" t="str">
        <f>CONCATENATE(_xlfn.XLOOKUP(D2174-400,[1]怪物设计!$D$77:$D$136,[1]怪物设计!$U$77:$U$136),"-",E2174)</f>
        <v>兔子1-103</v>
      </c>
      <c r="D2174" s="1">
        <v>2411</v>
      </c>
      <c r="E2174" s="1">
        <v>103</v>
      </c>
      <c r="F2174" s="17" t="str">
        <f t="shared" si="85"/>
        <v>-687;-175;10000;-10</v>
      </c>
      <c r="G2174" s="1">
        <v>1</v>
      </c>
      <c r="H2174" s="21"/>
      <c r="I2174" s="11"/>
    </row>
    <row r="2175" spans="1:9">
      <c r="A2175" s="1" t="str">
        <f t="shared" si="86"/>
        <v>2411104</v>
      </c>
      <c r="B2175" s="1" t="str">
        <f>CONCATENATE(_xlfn.XLOOKUP(D2175-400,[1]怪物设计!$D$77:$D$136,[1]怪物设计!$U$77:$U$136),"-",E2175)</f>
        <v>兔子1-104</v>
      </c>
      <c r="D2175" s="1">
        <v>2411</v>
      </c>
      <c r="E2175" s="1">
        <v>104</v>
      </c>
      <c r="F2175" s="17" t="str">
        <f t="shared" si="85"/>
        <v>-631;-76;11000;0</v>
      </c>
      <c r="G2175" s="1">
        <v>1</v>
      </c>
      <c r="H2175" s="21"/>
      <c r="I2175" s="11"/>
    </row>
    <row r="2176" spans="1:9">
      <c r="A2176" s="1" t="str">
        <f t="shared" si="86"/>
        <v>2411105</v>
      </c>
      <c r="B2176" s="1" t="str">
        <f>CONCATENATE(_xlfn.XLOOKUP(D2176-400,[1]怪物设计!$D$77:$D$136,[1]怪物设计!$U$77:$U$136),"-",E2176)</f>
        <v>兔子1-105</v>
      </c>
      <c r="D2176" s="1">
        <v>2411</v>
      </c>
      <c r="E2176" s="1">
        <v>105</v>
      </c>
      <c r="F2176" s="17" t="str">
        <f t="shared" si="85"/>
        <v>-532;-105;10000;0</v>
      </c>
      <c r="G2176" s="1">
        <v>1</v>
      </c>
      <c r="H2176" s="21"/>
      <c r="I2176" s="11"/>
    </row>
    <row r="2177" spans="1:9">
      <c r="A2177" s="1" t="str">
        <f t="shared" si="86"/>
        <v>2411106</v>
      </c>
      <c r="B2177" s="1" t="str">
        <f>CONCATENATE(_xlfn.XLOOKUP(D2177-400,[1]怪物设计!$D$77:$D$136,[1]怪物设计!$U$77:$U$136),"-",E2177)</f>
        <v>兔子1-106</v>
      </c>
      <c r="D2177" s="1">
        <v>2411</v>
      </c>
      <c r="E2177" s="1">
        <v>106</v>
      </c>
      <c r="F2177" s="17" t="str">
        <f t="shared" si="85"/>
        <v>-665;-122;8000;0</v>
      </c>
      <c r="G2177" s="1">
        <v>1</v>
      </c>
      <c r="H2177" s="21"/>
      <c r="I2177" s="11"/>
    </row>
    <row r="2178" spans="1:9">
      <c r="A2178" s="1" t="str">
        <f t="shared" si="86"/>
        <v>2411201</v>
      </c>
      <c r="B2178" s="1" t="str">
        <f>CONCATENATE(_xlfn.XLOOKUP(D2178-400,[1]怪物设计!$D$77:$D$136,[1]怪物设计!$U$77:$U$136),"-",E2178)</f>
        <v>兔子1-201</v>
      </c>
      <c r="D2178" s="1">
        <v>2411</v>
      </c>
      <c r="E2178" s="1">
        <v>201</v>
      </c>
      <c r="F2178" s="17" t="str">
        <f t="shared" si="85"/>
        <v>-463;-29;10000;-25</v>
      </c>
      <c r="G2178" s="1">
        <v>1</v>
      </c>
      <c r="H2178" s="21"/>
      <c r="I2178" s="11"/>
    </row>
    <row r="2179" spans="1:9">
      <c r="A2179" s="1" t="str">
        <f t="shared" si="86"/>
        <v>2411202</v>
      </c>
      <c r="B2179" s="1" t="str">
        <f>CONCATENATE(_xlfn.XLOOKUP(D2179-400,[1]怪物设计!$D$77:$D$136,[1]怪物设计!$U$77:$U$136),"-",E2179)</f>
        <v>兔子1-202</v>
      </c>
      <c r="D2179" s="1">
        <v>2411</v>
      </c>
      <c r="E2179" s="1">
        <v>202</v>
      </c>
      <c r="F2179" s="17" t="str">
        <f t="shared" si="85"/>
        <v>-432;-94;10000;0</v>
      </c>
      <c r="G2179" s="1">
        <v>1</v>
      </c>
      <c r="H2179" s="21"/>
      <c r="I2179" s="11"/>
    </row>
    <row r="2180" spans="1:9">
      <c r="A2180" s="1" t="str">
        <f t="shared" si="86"/>
        <v>2411203</v>
      </c>
      <c r="B2180" s="1" t="str">
        <f>CONCATENATE(_xlfn.XLOOKUP(D2180-400,[1]怪物设计!$D$77:$D$136,[1]怪物设计!$U$77:$U$136),"-",E2180)</f>
        <v>兔子1-203</v>
      </c>
      <c r="D2180" s="1">
        <v>2411</v>
      </c>
      <c r="E2180" s="1">
        <v>203</v>
      </c>
      <c r="F2180" s="17" t="str">
        <f t="shared" si="85"/>
        <v>-475;-124;10000;-10</v>
      </c>
      <c r="G2180" s="1">
        <v>1</v>
      </c>
      <c r="H2180" s="21"/>
      <c r="I2180" s="11"/>
    </row>
    <row r="2181" spans="1:9">
      <c r="A2181" s="1" t="str">
        <f t="shared" si="86"/>
        <v>2411204</v>
      </c>
      <c r="B2181" s="1" t="str">
        <f>CONCATENATE(_xlfn.XLOOKUP(D2181-400,[1]怪物设计!$D$77:$D$136,[1]怪物设计!$U$77:$U$136),"-",E2181)</f>
        <v>兔子1-204</v>
      </c>
      <c r="D2181" s="1">
        <v>2411</v>
      </c>
      <c r="E2181" s="1">
        <v>204</v>
      </c>
      <c r="F2181" s="17" t="str">
        <f t="shared" ref="F2181:F2244" si="87">_xlfn.XLOOKUP(B2181,$B$30:$B$947,$F$30:$F$947,"",0)</f>
        <v>-462;-223;5000;0</v>
      </c>
      <c r="G2181" s="1">
        <v>1</v>
      </c>
      <c r="H2181" s="21"/>
      <c r="I2181" s="11"/>
    </row>
    <row r="2182" spans="1:9">
      <c r="A2182" s="1" t="str">
        <f t="shared" si="86"/>
        <v>2411205</v>
      </c>
      <c r="B2182" s="1" t="str">
        <f>CONCATENATE(_xlfn.XLOOKUP(D2182-400,[1]怪物设计!$D$77:$D$136,[1]怪物设计!$U$77:$U$136),"-",E2182)</f>
        <v>兔子1-205</v>
      </c>
      <c r="D2182" s="1">
        <v>2411</v>
      </c>
      <c r="E2182" s="1">
        <v>205</v>
      </c>
      <c r="F2182" s="17" t="str">
        <f t="shared" si="87"/>
        <v>-466;32;10000;-10</v>
      </c>
      <c r="G2182" s="1">
        <v>1</v>
      </c>
      <c r="H2182" s="21"/>
      <c r="I2182" s="11"/>
    </row>
    <row r="2183" spans="1:9">
      <c r="A2183" s="1" t="str">
        <f t="shared" si="86"/>
        <v>2411206</v>
      </c>
      <c r="B2183" s="1" t="str">
        <f>CONCATENATE(_xlfn.XLOOKUP(D2183-400,[1]怪物设计!$D$77:$D$136,[1]怪物设计!$U$77:$U$136),"-",E2183)</f>
        <v>兔子1-206</v>
      </c>
      <c r="D2183" s="1">
        <v>2411</v>
      </c>
      <c r="E2183" s="1">
        <v>206</v>
      </c>
      <c r="F2183" s="17" t="str">
        <f t="shared" si="87"/>
        <v>-563;-154;7000;150</v>
      </c>
      <c r="G2183" s="1">
        <v>1</v>
      </c>
      <c r="H2183" s="21"/>
      <c r="I2183" s="11"/>
    </row>
    <row r="2184" spans="1:9">
      <c r="A2184" s="1" t="str">
        <f t="shared" si="86"/>
        <v>2411207</v>
      </c>
      <c r="B2184" s="1" t="str">
        <f>CONCATENATE(_xlfn.XLOOKUP(D2184-400,[1]怪物设计!$D$77:$D$136,[1]怪物设计!$U$77:$U$136),"-",E2184)</f>
        <v>兔子1-207</v>
      </c>
      <c r="D2184" s="1">
        <v>2411</v>
      </c>
      <c r="E2184" s="1">
        <v>207</v>
      </c>
      <c r="F2184" s="17" t="str">
        <f t="shared" si="87"/>
        <v>-654;-121;10000;15</v>
      </c>
      <c r="G2184" s="1">
        <v>1</v>
      </c>
      <c r="H2184" s="21"/>
      <c r="I2184" s="11"/>
    </row>
    <row r="2185" spans="1:9">
      <c r="A2185" s="1" t="str">
        <f t="shared" si="86"/>
        <v>2411301</v>
      </c>
      <c r="B2185" s="1" t="str">
        <f>CONCATENATE(_xlfn.XLOOKUP(D2185-400,[1]怪物设计!$D$77:$D$136,[1]怪物设计!$U$77:$U$136),"-",E2185)</f>
        <v>兔子1-301</v>
      </c>
      <c r="D2185" s="1">
        <v>2411</v>
      </c>
      <c r="E2185" s="1">
        <v>301</v>
      </c>
      <c r="F2185" s="17" t="str">
        <f t="shared" si="87"/>
        <v>-536;49;10000;0</v>
      </c>
      <c r="G2185" s="1">
        <v>1</v>
      </c>
      <c r="H2185" s="21"/>
      <c r="I2185" s="11"/>
    </row>
    <row r="2186" spans="1:9">
      <c r="A2186" s="1" t="str">
        <f t="shared" si="86"/>
        <v>2411302</v>
      </c>
      <c r="B2186" s="1" t="str">
        <f>CONCATENATE(_xlfn.XLOOKUP(D2186-400,[1]怪物设计!$D$77:$D$136,[1]怪物设计!$U$77:$U$136),"-",E2186)</f>
        <v>兔子1-302</v>
      </c>
      <c r="D2186" s="1">
        <v>2411</v>
      </c>
      <c r="E2186" s="1">
        <v>302</v>
      </c>
      <c r="F2186" s="17" t="str">
        <f t="shared" si="87"/>
        <v>-573;-35;9000;0</v>
      </c>
      <c r="G2186" s="1">
        <v>1</v>
      </c>
      <c r="H2186" s="21"/>
      <c r="I2186" s="11"/>
    </row>
    <row r="2187" spans="1:9">
      <c r="A2187" s="1" t="str">
        <f t="shared" si="86"/>
        <v>2411303</v>
      </c>
      <c r="B2187" s="1" t="str">
        <f>CONCATENATE(_xlfn.XLOOKUP(D2187-400,[1]怪物设计!$D$77:$D$136,[1]怪物设计!$U$77:$U$136),"-",E2187)</f>
        <v>兔子1-303</v>
      </c>
      <c r="D2187" s="1">
        <v>2411</v>
      </c>
      <c r="E2187" s="1">
        <v>303</v>
      </c>
      <c r="F2187" s="17" t="str">
        <f t="shared" si="87"/>
        <v>-507;-54;10000;0</v>
      </c>
      <c r="G2187" s="1">
        <v>1</v>
      </c>
      <c r="H2187" s="21"/>
      <c r="I2187" s="11"/>
    </row>
    <row r="2188" spans="1:9">
      <c r="A2188" s="1" t="str">
        <f t="shared" si="86"/>
        <v>2411304</v>
      </c>
      <c r="B2188" s="1" t="str">
        <f>CONCATENATE(_xlfn.XLOOKUP(D2188-400,[1]怪物设计!$D$77:$D$136,[1]怪物设计!$U$77:$U$136),"-",E2188)</f>
        <v>兔子1-304</v>
      </c>
      <c r="D2188" s="1">
        <v>2411</v>
      </c>
      <c r="E2188" s="1">
        <v>304</v>
      </c>
      <c r="F2188" s="17" t="str">
        <f t="shared" si="87"/>
        <v>-710;-83;10000;5</v>
      </c>
      <c r="G2188" s="1">
        <v>1</v>
      </c>
      <c r="H2188" s="21"/>
      <c r="I2188" s="11"/>
    </row>
    <row r="2189" spans="1:9">
      <c r="A2189" s="1" t="str">
        <f t="shared" si="86"/>
        <v>2411305</v>
      </c>
      <c r="B2189" s="1" t="str">
        <f>CONCATENATE(_xlfn.XLOOKUP(D2189-400,[1]怪物设计!$D$77:$D$136,[1]怪物设计!$U$77:$U$136),"-",E2189)</f>
        <v>兔子1-305</v>
      </c>
      <c r="D2189" s="1">
        <v>2411</v>
      </c>
      <c r="E2189" s="1">
        <v>305</v>
      </c>
      <c r="F2189" s="17" t="str">
        <f t="shared" si="87"/>
        <v>-663;-225;9000;-25</v>
      </c>
      <c r="G2189" s="1">
        <v>1</v>
      </c>
      <c r="H2189" s="21"/>
      <c r="I2189" s="11"/>
    </row>
    <row r="2190" spans="1:9">
      <c r="A2190" s="1" t="str">
        <f t="shared" si="86"/>
        <v>2411401</v>
      </c>
      <c r="B2190" s="1" t="str">
        <f>CONCATENATE(_xlfn.XLOOKUP(D2190-400,[1]怪物设计!$D$77:$D$136,[1]怪物设计!$U$77:$U$136),"-",E2190)</f>
        <v>兔子1-401</v>
      </c>
      <c r="D2190" s="1">
        <v>2411</v>
      </c>
      <c r="E2190" s="1">
        <v>401</v>
      </c>
      <c r="F2190" s="17" t="str">
        <f t="shared" si="87"/>
        <v>-534;-207;10000;0</v>
      </c>
      <c r="G2190" s="1">
        <v>1</v>
      </c>
      <c r="H2190" s="21"/>
      <c r="I2190" s="11"/>
    </row>
    <row r="2191" spans="1:9">
      <c r="A2191" s="1" t="str">
        <f t="shared" si="86"/>
        <v>2411402</v>
      </c>
      <c r="B2191" s="1" t="str">
        <f>CONCATENATE(_xlfn.XLOOKUP(D2191-400,[1]怪物设计!$D$77:$D$136,[1]怪物设计!$U$77:$U$136),"-",E2191)</f>
        <v>兔子1-402</v>
      </c>
      <c r="D2191" s="1">
        <v>2411</v>
      </c>
      <c r="E2191" s="1">
        <v>402</v>
      </c>
      <c r="F2191" s="17" t="str">
        <f t="shared" si="87"/>
        <v>-540;-201;10000;0</v>
      </c>
      <c r="G2191" s="1">
        <v>1</v>
      </c>
      <c r="H2191" s="21"/>
      <c r="I2191" s="11"/>
    </row>
    <row r="2192" spans="1:9">
      <c r="A2192" s="1" t="str">
        <f t="shared" si="86"/>
        <v>2411403</v>
      </c>
      <c r="B2192" s="1" t="str">
        <f>CONCATENATE(_xlfn.XLOOKUP(D2192-400,[1]怪物设计!$D$77:$D$136,[1]怪物设计!$U$77:$U$136),"-",E2192)</f>
        <v>兔子1-403</v>
      </c>
      <c r="D2192" s="1">
        <v>2411</v>
      </c>
      <c r="E2192" s="1">
        <v>403</v>
      </c>
      <c r="F2192" s="17" t="str">
        <f t="shared" si="87"/>
        <v>-550;-194;10000;0</v>
      </c>
      <c r="G2192" s="1">
        <v>1</v>
      </c>
      <c r="H2192" s="21"/>
      <c r="I2192" s="11"/>
    </row>
    <row r="2193" spans="1:9">
      <c r="A2193" s="1" t="str">
        <f t="shared" si="86"/>
        <v>2411404</v>
      </c>
      <c r="B2193" s="1" t="str">
        <f>CONCATENATE(_xlfn.XLOOKUP(D2193-400,[1]怪物设计!$D$77:$D$136,[1]怪物设计!$U$77:$U$136),"-",E2193)</f>
        <v>兔子1-404</v>
      </c>
      <c r="D2193" s="1">
        <v>2411</v>
      </c>
      <c r="E2193" s="1">
        <v>404</v>
      </c>
      <c r="F2193" s="17" t="str">
        <f t="shared" si="87"/>
        <v>-760;-194;10000;0</v>
      </c>
      <c r="G2193" s="1">
        <v>1</v>
      </c>
      <c r="H2193" s="21"/>
      <c r="I2193" s="11"/>
    </row>
    <row r="2194" spans="1:9">
      <c r="A2194" s="1" t="str">
        <f t="shared" si="86"/>
        <v>2411405</v>
      </c>
      <c r="B2194" s="1" t="str">
        <f>CONCATENATE(_xlfn.XLOOKUP(D2194-400,[1]怪物设计!$D$77:$D$136,[1]怪物设计!$U$77:$U$136),"-",E2194)</f>
        <v>兔子1-405</v>
      </c>
      <c r="D2194" s="1">
        <v>2411</v>
      </c>
      <c r="E2194" s="1">
        <v>405</v>
      </c>
      <c r="F2194" s="17" t="str">
        <f t="shared" si="87"/>
        <v>-567;-196;10000;0</v>
      </c>
      <c r="G2194" s="1">
        <v>1</v>
      </c>
      <c r="H2194" s="21"/>
      <c r="I2194" s="11"/>
    </row>
    <row r="2195" spans="1:9">
      <c r="A2195" s="1" t="str">
        <f t="shared" si="86"/>
        <v>2411406</v>
      </c>
      <c r="B2195" s="1" t="str">
        <f>CONCATENATE(_xlfn.XLOOKUP(D2195-400,[1]怪物设计!$D$77:$D$136,[1]怪物设计!$U$77:$U$136),"-",E2195)</f>
        <v>兔子1-406</v>
      </c>
      <c r="D2195" s="1">
        <v>2411</v>
      </c>
      <c r="E2195" s="1">
        <v>406</v>
      </c>
      <c r="F2195" s="17" t="str">
        <f t="shared" si="87"/>
        <v>-624;-184;8000;30</v>
      </c>
      <c r="G2195" s="1">
        <v>1</v>
      </c>
      <c r="H2195" s="21"/>
      <c r="I2195" s="11"/>
    </row>
    <row r="2196" spans="1:9">
      <c r="A2196" s="1" t="str">
        <f t="shared" si="86"/>
        <v>2411407</v>
      </c>
      <c r="B2196" s="1" t="str">
        <f>CONCATENATE(_xlfn.XLOOKUP(D2196-400,[1]怪物设计!$D$77:$D$136,[1]怪物设计!$U$77:$U$136),"-",E2196)</f>
        <v>兔子1-407</v>
      </c>
      <c r="D2196" s="1">
        <v>2411</v>
      </c>
      <c r="E2196" s="1">
        <v>407</v>
      </c>
      <c r="F2196" s="17" t="str">
        <f t="shared" si="87"/>
        <v>-528;-144;10000;-5</v>
      </c>
      <c r="G2196" s="1">
        <v>1</v>
      </c>
      <c r="H2196" s="21"/>
      <c r="I2196" s="11"/>
    </row>
    <row r="2197" spans="1:9">
      <c r="A2197" s="1" t="str">
        <f t="shared" si="86"/>
        <v>2411408</v>
      </c>
      <c r="B2197" s="1" t="str">
        <f>CONCATENATE(_xlfn.XLOOKUP(D2197-400,[1]怪物设计!$D$77:$D$136,[1]怪物设计!$U$77:$U$136),"-",E2197)</f>
        <v>兔子1-408</v>
      </c>
      <c r="D2197" s="1">
        <v>2411</v>
      </c>
      <c r="E2197" s="1">
        <v>408</v>
      </c>
      <c r="F2197" s="17" t="str">
        <f t="shared" si="87"/>
        <v>-435;-267;11000;-15</v>
      </c>
      <c r="G2197" s="1">
        <v>1</v>
      </c>
      <c r="H2197" s="21"/>
      <c r="I2197" s="11"/>
    </row>
    <row r="2198" spans="1:9">
      <c r="A2198" s="1" t="str">
        <f t="shared" si="86"/>
        <v>2411409</v>
      </c>
      <c r="B2198" s="1" t="str">
        <f>CONCATENATE(_xlfn.XLOOKUP(D2198-400,[1]怪物设计!$D$77:$D$136,[1]怪物设计!$U$77:$U$136),"-",E2198)</f>
        <v>兔子1-409</v>
      </c>
      <c r="D2198" s="1">
        <v>2411</v>
      </c>
      <c r="E2198" s="1">
        <v>409</v>
      </c>
      <c r="F2198" s="17" t="str">
        <f t="shared" si="87"/>
        <v>-639;-116;7500;-15</v>
      </c>
      <c r="G2198" s="1">
        <v>1</v>
      </c>
      <c r="H2198" s="21"/>
      <c r="I2198" s="11"/>
    </row>
    <row r="2199" spans="1:9">
      <c r="A2199" s="1" t="str">
        <f t="shared" si="86"/>
        <v>2411501</v>
      </c>
      <c r="B2199" s="1" t="str">
        <f>CONCATENATE(_xlfn.XLOOKUP(D2199-400,[1]怪物设计!$D$77:$D$136,[1]怪物设计!$U$77:$U$136),"-",E2199)</f>
        <v>兔子1-501</v>
      </c>
      <c r="D2199" s="1">
        <v>2411</v>
      </c>
      <c r="E2199" s="1">
        <v>501</v>
      </c>
      <c r="F2199" s="17" t="str">
        <f t="shared" si="87"/>
        <v>-614;1;11000;45</v>
      </c>
      <c r="G2199" s="1">
        <v>1</v>
      </c>
      <c r="H2199" s="21"/>
      <c r="I2199" s="11"/>
    </row>
    <row r="2200" spans="1:9">
      <c r="A2200" s="1" t="str">
        <f t="shared" si="86"/>
        <v>2411502</v>
      </c>
      <c r="B2200" s="1" t="str">
        <f>CONCATENATE(_xlfn.XLOOKUP(D2200-400,[1]怪物设计!$D$77:$D$136,[1]怪物设计!$U$77:$U$136),"-",E2200)</f>
        <v>兔子1-502</v>
      </c>
      <c r="D2200" s="1">
        <v>2411</v>
      </c>
      <c r="E2200" s="1">
        <v>502</v>
      </c>
      <c r="F2200" s="17" t="str">
        <f t="shared" si="87"/>
        <v>-634;-116;8500;0</v>
      </c>
      <c r="G2200" s="1">
        <v>1</v>
      </c>
      <c r="H2200" s="21"/>
      <c r="I2200" s="11"/>
    </row>
    <row r="2201" spans="1:9">
      <c r="A2201" s="1" t="str">
        <f t="shared" si="86"/>
        <v>2411503</v>
      </c>
      <c r="B2201" s="1" t="str">
        <f>CONCATENATE(_xlfn.XLOOKUP(D2201-400,[1]怪物设计!$D$77:$D$136,[1]怪物设计!$U$77:$U$136),"-",E2201)</f>
        <v>兔子1-503</v>
      </c>
      <c r="D2201" s="1">
        <v>2411</v>
      </c>
      <c r="E2201" s="1">
        <v>503</v>
      </c>
      <c r="F2201" s="17" t="str">
        <f t="shared" si="87"/>
        <v>-706;-167;10000;-15</v>
      </c>
      <c r="G2201" s="1">
        <v>1</v>
      </c>
      <c r="H2201" s="21"/>
      <c r="I2201" s="11"/>
    </row>
    <row r="2202" spans="1:9">
      <c r="A2202" s="1" t="str">
        <f t="shared" si="86"/>
        <v>2411504</v>
      </c>
      <c r="B2202" s="1" t="str">
        <f>CONCATENATE(_xlfn.XLOOKUP(D2202-400,[1]怪物设计!$D$77:$D$136,[1]怪物设计!$U$77:$U$136),"-",E2202)</f>
        <v>兔子1-504</v>
      </c>
      <c r="D2202" s="1">
        <v>2411</v>
      </c>
      <c r="E2202" s="1">
        <v>504</v>
      </c>
      <c r="F2202" s="17" t="str">
        <f t="shared" si="87"/>
        <v>-598;-211;9000;-10</v>
      </c>
      <c r="G2202" s="1">
        <v>1</v>
      </c>
      <c r="H2202" s="21"/>
      <c r="I2202" s="11"/>
    </row>
    <row r="2203" spans="1:9">
      <c r="A2203" s="1" t="str">
        <f t="shared" si="86"/>
        <v>2411505</v>
      </c>
      <c r="B2203" s="1" t="str">
        <f>CONCATENATE(_xlfn.XLOOKUP(D2203-400,[1]怪物设计!$D$77:$D$136,[1]怪物设计!$U$77:$U$136),"-",E2203)</f>
        <v>兔子1-505</v>
      </c>
      <c r="D2203" s="1">
        <v>2411</v>
      </c>
      <c r="E2203" s="1">
        <v>505</v>
      </c>
      <c r="F2203" s="17" t="str">
        <f t="shared" si="87"/>
        <v>-705;-215;10000;-5</v>
      </c>
      <c r="G2203" s="1">
        <v>1</v>
      </c>
      <c r="H2203" s="21"/>
      <c r="I2203" s="11"/>
    </row>
    <row r="2204" spans="1:9">
      <c r="A2204" s="1" t="str">
        <f t="shared" si="86"/>
        <v>2411506</v>
      </c>
      <c r="B2204" s="1" t="str">
        <f>CONCATENATE(_xlfn.XLOOKUP(D2204-400,[1]怪物设计!$D$77:$D$136,[1]怪物设计!$U$77:$U$136),"-",E2204)</f>
        <v>兔子1-506</v>
      </c>
      <c r="D2204" s="1">
        <v>2411</v>
      </c>
      <c r="E2204" s="1">
        <v>506</v>
      </c>
      <c r="F2204" s="17" t="str">
        <f t="shared" si="87"/>
        <v>-439;-161;8000;0</v>
      </c>
      <c r="G2204" s="1">
        <v>1</v>
      </c>
      <c r="H2204" s="21"/>
      <c r="I2204" s="11"/>
    </row>
    <row r="2205" spans="1:9">
      <c r="A2205" s="1" t="str">
        <f t="shared" si="86"/>
        <v>2411507</v>
      </c>
      <c r="B2205" s="1" t="str">
        <f>CONCATENATE(_xlfn.XLOOKUP(D2205-400,[1]怪物设计!$D$77:$D$136,[1]怪物设计!$U$77:$U$136),"-",E2205)</f>
        <v>兔子1-507</v>
      </c>
      <c r="D2205" s="1">
        <v>2411</v>
      </c>
      <c r="E2205" s="1">
        <v>507</v>
      </c>
      <c r="F2205" s="17" t="str">
        <f t="shared" si="87"/>
        <v>-539;-180;10000;5</v>
      </c>
      <c r="G2205" s="1">
        <v>1</v>
      </c>
      <c r="H2205" s="21"/>
      <c r="I2205" s="11"/>
    </row>
    <row r="2206" spans="1:9">
      <c r="A2206" s="1" t="str">
        <f t="shared" si="86"/>
        <v>2422101</v>
      </c>
      <c r="B2206" s="1" t="str">
        <f>CONCATENATE(_xlfn.XLOOKUP(D2206-400,[1]怪物设计!$D$77:$D$136,[1]怪物设计!$U$77:$U$136),"-",E2206)</f>
        <v>兔子2-101</v>
      </c>
      <c r="D2206" s="1">
        <v>2422</v>
      </c>
      <c r="E2206" s="1">
        <v>101</v>
      </c>
      <c r="F2206" s="17" t="str">
        <f t="shared" si="87"/>
        <v>-627;-73;11000;0</v>
      </c>
      <c r="G2206" s="1">
        <v>1</v>
      </c>
      <c r="H2206" s="21"/>
      <c r="I2206" s="11"/>
    </row>
    <row r="2207" spans="1:9">
      <c r="A2207" s="1" t="str">
        <f t="shared" si="86"/>
        <v>2422102</v>
      </c>
      <c r="B2207" s="1" t="str">
        <f>CONCATENATE(_xlfn.XLOOKUP(D2207-400,[1]怪物设计!$D$77:$D$136,[1]怪物设计!$U$77:$U$136),"-",E2207)</f>
        <v>兔子2-102</v>
      </c>
      <c r="D2207" s="1">
        <v>2422</v>
      </c>
      <c r="E2207" s="1">
        <v>102</v>
      </c>
      <c r="F2207" s="17" t="str">
        <f t="shared" si="87"/>
        <v>-490;-88;11000;-10</v>
      </c>
      <c r="G2207" s="1">
        <v>1</v>
      </c>
      <c r="H2207" s="21"/>
      <c r="I2207" s="11"/>
    </row>
    <row r="2208" spans="1:9">
      <c r="A2208" s="1" t="str">
        <f t="shared" si="86"/>
        <v>2422103</v>
      </c>
      <c r="B2208" s="1" t="str">
        <f>CONCATENATE(_xlfn.XLOOKUP(D2208-400,[1]怪物设计!$D$77:$D$136,[1]怪物设计!$U$77:$U$136),"-",E2208)</f>
        <v>兔子2-103</v>
      </c>
      <c r="D2208" s="1">
        <v>2422</v>
      </c>
      <c r="E2208" s="1">
        <v>103</v>
      </c>
      <c r="F2208" s="17" t="str">
        <f t="shared" si="87"/>
        <v>-687;-175;10000;-10</v>
      </c>
      <c r="G2208" s="1">
        <v>1</v>
      </c>
      <c r="H2208" s="21"/>
      <c r="I2208" s="11"/>
    </row>
    <row r="2209" spans="1:9">
      <c r="A2209" s="1" t="str">
        <f t="shared" si="86"/>
        <v>2422104</v>
      </c>
      <c r="B2209" s="1" t="str">
        <f>CONCATENATE(_xlfn.XLOOKUP(D2209-400,[1]怪物设计!$D$77:$D$136,[1]怪物设计!$U$77:$U$136),"-",E2209)</f>
        <v>兔子2-104</v>
      </c>
      <c r="D2209" s="1">
        <v>2422</v>
      </c>
      <c r="E2209" s="1">
        <v>104</v>
      </c>
      <c r="F2209" s="17" t="str">
        <f t="shared" si="87"/>
        <v>-631;-76;11000;0</v>
      </c>
      <c r="G2209" s="1">
        <v>1</v>
      </c>
      <c r="H2209" s="21"/>
      <c r="I2209" s="11"/>
    </row>
    <row r="2210" spans="1:9">
      <c r="A2210" s="1" t="str">
        <f t="shared" si="86"/>
        <v>2422105</v>
      </c>
      <c r="B2210" s="1" t="str">
        <f>CONCATENATE(_xlfn.XLOOKUP(D2210-400,[1]怪物设计!$D$77:$D$136,[1]怪物设计!$U$77:$U$136),"-",E2210)</f>
        <v>兔子2-105</v>
      </c>
      <c r="D2210" s="1">
        <v>2422</v>
      </c>
      <c r="E2210" s="1">
        <v>105</v>
      </c>
      <c r="F2210" s="17" t="str">
        <f t="shared" si="87"/>
        <v>-532;-105;10000;0</v>
      </c>
      <c r="G2210" s="1">
        <v>1</v>
      </c>
      <c r="H2210" s="21"/>
      <c r="I2210" s="11"/>
    </row>
    <row r="2211" spans="1:9">
      <c r="A2211" s="1" t="str">
        <f t="shared" ref="A2211:A2274" si="88">CONCATENATE(D2211,E2211)</f>
        <v>2422106</v>
      </c>
      <c r="B2211" s="1" t="str">
        <f>CONCATENATE(_xlfn.XLOOKUP(D2211-400,[1]怪物设计!$D$77:$D$136,[1]怪物设计!$U$77:$U$136),"-",E2211)</f>
        <v>兔子2-106</v>
      </c>
      <c r="D2211" s="1">
        <v>2422</v>
      </c>
      <c r="E2211" s="1">
        <v>106</v>
      </c>
      <c r="F2211" s="17" t="str">
        <f t="shared" si="87"/>
        <v>-665;-122;8000;0</v>
      </c>
      <c r="G2211" s="1">
        <v>1</v>
      </c>
      <c r="H2211" s="21"/>
      <c r="I2211" s="11"/>
    </row>
    <row r="2212" spans="1:9">
      <c r="A2212" s="1" t="str">
        <f t="shared" si="88"/>
        <v>2422201</v>
      </c>
      <c r="B2212" s="1" t="str">
        <f>CONCATENATE(_xlfn.XLOOKUP(D2212-400,[1]怪物设计!$D$77:$D$136,[1]怪物设计!$U$77:$U$136),"-",E2212)</f>
        <v>兔子2-201</v>
      </c>
      <c r="D2212" s="1">
        <v>2422</v>
      </c>
      <c r="E2212" s="1">
        <v>201</v>
      </c>
      <c r="F2212" s="17" t="str">
        <f t="shared" si="87"/>
        <v>-463;-29;10000;-25</v>
      </c>
      <c r="G2212" s="1">
        <v>1</v>
      </c>
      <c r="H2212" s="21"/>
      <c r="I2212" s="11"/>
    </row>
    <row r="2213" spans="1:9">
      <c r="A2213" s="1" t="str">
        <f t="shared" si="88"/>
        <v>2422202</v>
      </c>
      <c r="B2213" s="1" t="str">
        <f>CONCATENATE(_xlfn.XLOOKUP(D2213-400,[1]怪物设计!$D$77:$D$136,[1]怪物设计!$U$77:$U$136),"-",E2213)</f>
        <v>兔子2-202</v>
      </c>
      <c r="D2213" s="1">
        <v>2422</v>
      </c>
      <c r="E2213" s="1">
        <v>202</v>
      </c>
      <c r="F2213" s="17" t="str">
        <f t="shared" si="87"/>
        <v>-432;-94;10000;0</v>
      </c>
      <c r="G2213" s="1">
        <v>1</v>
      </c>
      <c r="H2213" s="21"/>
      <c r="I2213" s="11"/>
    </row>
    <row r="2214" spans="1:9">
      <c r="A2214" s="1" t="str">
        <f t="shared" si="88"/>
        <v>2422203</v>
      </c>
      <c r="B2214" s="1" t="str">
        <f>CONCATENATE(_xlfn.XLOOKUP(D2214-400,[1]怪物设计!$D$77:$D$136,[1]怪物设计!$U$77:$U$136),"-",E2214)</f>
        <v>兔子2-203</v>
      </c>
      <c r="D2214" s="1">
        <v>2422</v>
      </c>
      <c r="E2214" s="1">
        <v>203</v>
      </c>
      <c r="F2214" s="17" t="str">
        <f t="shared" si="87"/>
        <v>-475;-124;10000;-10</v>
      </c>
      <c r="G2214" s="1">
        <v>1</v>
      </c>
      <c r="H2214" s="21"/>
      <c r="I2214" s="11"/>
    </row>
    <row r="2215" spans="1:9">
      <c r="A2215" s="1" t="str">
        <f t="shared" si="88"/>
        <v>2422204</v>
      </c>
      <c r="B2215" s="1" t="str">
        <f>CONCATENATE(_xlfn.XLOOKUP(D2215-400,[1]怪物设计!$D$77:$D$136,[1]怪物设计!$U$77:$U$136),"-",E2215)</f>
        <v>兔子2-204</v>
      </c>
      <c r="D2215" s="1">
        <v>2422</v>
      </c>
      <c r="E2215" s="1">
        <v>204</v>
      </c>
      <c r="F2215" s="17" t="str">
        <f t="shared" si="87"/>
        <v>-462;-223;5000;0</v>
      </c>
      <c r="G2215" s="1">
        <v>1</v>
      </c>
      <c r="H2215" s="21"/>
      <c r="I2215" s="11"/>
    </row>
    <row r="2216" spans="1:9">
      <c r="A2216" s="1" t="str">
        <f t="shared" si="88"/>
        <v>2422205</v>
      </c>
      <c r="B2216" s="1" t="str">
        <f>CONCATENATE(_xlfn.XLOOKUP(D2216-400,[1]怪物设计!$D$77:$D$136,[1]怪物设计!$U$77:$U$136),"-",E2216)</f>
        <v>兔子2-205</v>
      </c>
      <c r="D2216" s="1">
        <v>2422</v>
      </c>
      <c r="E2216" s="1">
        <v>205</v>
      </c>
      <c r="F2216" s="17" t="str">
        <f t="shared" si="87"/>
        <v>-466;32;10000;-10</v>
      </c>
      <c r="G2216" s="1">
        <v>1</v>
      </c>
      <c r="H2216" s="21"/>
      <c r="I2216" s="11"/>
    </row>
    <row r="2217" spans="1:9">
      <c r="A2217" s="1" t="str">
        <f t="shared" si="88"/>
        <v>2422206</v>
      </c>
      <c r="B2217" s="1" t="str">
        <f>CONCATENATE(_xlfn.XLOOKUP(D2217-400,[1]怪物设计!$D$77:$D$136,[1]怪物设计!$U$77:$U$136),"-",E2217)</f>
        <v>兔子2-206</v>
      </c>
      <c r="D2217" s="1">
        <v>2422</v>
      </c>
      <c r="E2217" s="1">
        <v>206</v>
      </c>
      <c r="F2217" s="17" t="str">
        <f t="shared" si="87"/>
        <v>-563;-154;7000;150</v>
      </c>
      <c r="G2217" s="1">
        <v>1</v>
      </c>
      <c r="H2217" s="21"/>
      <c r="I2217" s="11"/>
    </row>
    <row r="2218" spans="1:9">
      <c r="A2218" s="1" t="str">
        <f t="shared" si="88"/>
        <v>2422207</v>
      </c>
      <c r="B2218" s="1" t="str">
        <f>CONCATENATE(_xlfn.XLOOKUP(D2218-400,[1]怪物设计!$D$77:$D$136,[1]怪物设计!$U$77:$U$136),"-",E2218)</f>
        <v>兔子2-207</v>
      </c>
      <c r="D2218" s="1">
        <v>2422</v>
      </c>
      <c r="E2218" s="1">
        <v>207</v>
      </c>
      <c r="F2218" s="17" t="str">
        <f t="shared" si="87"/>
        <v>-654;-121;10000;15</v>
      </c>
      <c r="G2218" s="1">
        <v>1</v>
      </c>
      <c r="H2218" s="21"/>
      <c r="I2218" s="11"/>
    </row>
    <row r="2219" spans="1:9">
      <c r="A2219" s="1" t="str">
        <f t="shared" si="88"/>
        <v>2422301</v>
      </c>
      <c r="B2219" s="1" t="str">
        <f>CONCATENATE(_xlfn.XLOOKUP(D2219-400,[1]怪物设计!$D$77:$D$136,[1]怪物设计!$U$77:$U$136),"-",E2219)</f>
        <v>兔子2-301</v>
      </c>
      <c r="D2219" s="1">
        <v>2422</v>
      </c>
      <c r="E2219" s="1">
        <v>301</v>
      </c>
      <c r="F2219" s="17" t="str">
        <f t="shared" si="87"/>
        <v>-536;49;10000;0</v>
      </c>
      <c r="G2219" s="1">
        <v>1</v>
      </c>
      <c r="H2219" s="21"/>
      <c r="I2219" s="11"/>
    </row>
    <row r="2220" spans="1:9">
      <c r="A2220" s="1" t="str">
        <f t="shared" si="88"/>
        <v>2422302</v>
      </c>
      <c r="B2220" s="1" t="str">
        <f>CONCATENATE(_xlfn.XLOOKUP(D2220-400,[1]怪物设计!$D$77:$D$136,[1]怪物设计!$U$77:$U$136),"-",E2220)</f>
        <v>兔子2-302</v>
      </c>
      <c r="D2220" s="1">
        <v>2422</v>
      </c>
      <c r="E2220" s="1">
        <v>302</v>
      </c>
      <c r="F2220" s="17" t="str">
        <f t="shared" si="87"/>
        <v>-573;-35;9000;0</v>
      </c>
      <c r="G2220" s="1">
        <v>1</v>
      </c>
      <c r="H2220" s="21"/>
      <c r="I2220" s="11"/>
    </row>
    <row r="2221" spans="1:9">
      <c r="A2221" s="1" t="str">
        <f t="shared" si="88"/>
        <v>2422303</v>
      </c>
      <c r="B2221" s="1" t="str">
        <f>CONCATENATE(_xlfn.XLOOKUP(D2221-400,[1]怪物设计!$D$77:$D$136,[1]怪物设计!$U$77:$U$136),"-",E2221)</f>
        <v>兔子2-303</v>
      </c>
      <c r="D2221" s="1">
        <v>2422</v>
      </c>
      <c r="E2221" s="1">
        <v>303</v>
      </c>
      <c r="F2221" s="17" t="str">
        <f t="shared" si="87"/>
        <v>-507;-54;10000;0</v>
      </c>
      <c r="G2221" s="1">
        <v>1</v>
      </c>
      <c r="H2221" s="21"/>
      <c r="I2221" s="11"/>
    </row>
    <row r="2222" spans="1:9">
      <c r="A2222" s="1" t="str">
        <f t="shared" si="88"/>
        <v>2422304</v>
      </c>
      <c r="B2222" s="1" t="str">
        <f>CONCATENATE(_xlfn.XLOOKUP(D2222-400,[1]怪物设计!$D$77:$D$136,[1]怪物设计!$U$77:$U$136),"-",E2222)</f>
        <v>兔子2-304</v>
      </c>
      <c r="D2222" s="1">
        <v>2422</v>
      </c>
      <c r="E2222" s="1">
        <v>304</v>
      </c>
      <c r="F2222" s="17" t="str">
        <f t="shared" si="87"/>
        <v>-710;-83;10000;5</v>
      </c>
      <c r="G2222" s="1">
        <v>1</v>
      </c>
      <c r="H2222" s="21"/>
      <c r="I2222" s="11"/>
    </row>
    <row r="2223" spans="1:9">
      <c r="A2223" s="1" t="str">
        <f t="shared" si="88"/>
        <v>2422305</v>
      </c>
      <c r="B2223" s="1" t="str">
        <f>CONCATENATE(_xlfn.XLOOKUP(D2223-400,[1]怪物设计!$D$77:$D$136,[1]怪物设计!$U$77:$U$136),"-",E2223)</f>
        <v>兔子2-305</v>
      </c>
      <c r="D2223" s="1">
        <v>2422</v>
      </c>
      <c r="E2223" s="1">
        <v>305</v>
      </c>
      <c r="F2223" s="17" t="str">
        <f t="shared" si="87"/>
        <v>-663;-225;9000;-25</v>
      </c>
      <c r="G2223" s="1">
        <v>1</v>
      </c>
      <c r="H2223" s="21"/>
      <c r="I2223" s="11"/>
    </row>
    <row r="2224" spans="1:9">
      <c r="A2224" s="1" t="str">
        <f t="shared" si="88"/>
        <v>2422401</v>
      </c>
      <c r="B2224" s="1" t="str">
        <f>CONCATENATE(_xlfn.XLOOKUP(D2224-400,[1]怪物设计!$D$77:$D$136,[1]怪物设计!$U$77:$U$136),"-",E2224)</f>
        <v>兔子2-401</v>
      </c>
      <c r="D2224" s="1">
        <v>2422</v>
      </c>
      <c r="E2224" s="1">
        <v>401</v>
      </c>
      <c r="F2224" s="17" t="str">
        <f t="shared" si="87"/>
        <v>-534;-207;10000;0</v>
      </c>
      <c r="G2224" s="1">
        <v>1</v>
      </c>
      <c r="H2224" s="21"/>
      <c r="I2224" s="11"/>
    </row>
    <row r="2225" spans="1:9">
      <c r="A2225" s="1" t="str">
        <f t="shared" si="88"/>
        <v>2422402</v>
      </c>
      <c r="B2225" s="1" t="str">
        <f>CONCATENATE(_xlfn.XLOOKUP(D2225-400,[1]怪物设计!$D$77:$D$136,[1]怪物设计!$U$77:$U$136),"-",E2225)</f>
        <v>兔子2-402</v>
      </c>
      <c r="D2225" s="1">
        <v>2422</v>
      </c>
      <c r="E2225" s="1">
        <v>402</v>
      </c>
      <c r="F2225" s="17" t="str">
        <f t="shared" si="87"/>
        <v>-540;-201;10000;0</v>
      </c>
      <c r="G2225" s="1">
        <v>1</v>
      </c>
      <c r="H2225" s="21"/>
      <c r="I2225" s="11"/>
    </row>
    <row r="2226" spans="1:9">
      <c r="A2226" s="1" t="str">
        <f t="shared" si="88"/>
        <v>2422403</v>
      </c>
      <c r="B2226" s="1" t="str">
        <f>CONCATENATE(_xlfn.XLOOKUP(D2226-400,[1]怪物设计!$D$77:$D$136,[1]怪物设计!$U$77:$U$136),"-",E2226)</f>
        <v>兔子2-403</v>
      </c>
      <c r="D2226" s="1">
        <v>2422</v>
      </c>
      <c r="E2226" s="1">
        <v>403</v>
      </c>
      <c r="F2226" s="17" t="str">
        <f t="shared" si="87"/>
        <v>-550;-194;10000;0</v>
      </c>
      <c r="G2226" s="1">
        <v>1</v>
      </c>
      <c r="H2226" s="21"/>
      <c r="I2226" s="11"/>
    </row>
    <row r="2227" spans="1:9">
      <c r="A2227" s="1" t="str">
        <f t="shared" si="88"/>
        <v>2422404</v>
      </c>
      <c r="B2227" s="1" t="str">
        <f>CONCATENATE(_xlfn.XLOOKUP(D2227-400,[1]怪物设计!$D$77:$D$136,[1]怪物设计!$U$77:$U$136),"-",E2227)</f>
        <v>兔子2-404</v>
      </c>
      <c r="D2227" s="1">
        <v>2422</v>
      </c>
      <c r="E2227" s="1">
        <v>404</v>
      </c>
      <c r="F2227" s="17" t="str">
        <f t="shared" si="87"/>
        <v>-760;-194;10000;0</v>
      </c>
      <c r="G2227" s="1">
        <v>1</v>
      </c>
      <c r="H2227" s="21"/>
      <c r="I2227" s="11"/>
    </row>
    <row r="2228" spans="1:9">
      <c r="A2228" s="1" t="str">
        <f t="shared" si="88"/>
        <v>2422405</v>
      </c>
      <c r="B2228" s="1" t="str">
        <f>CONCATENATE(_xlfn.XLOOKUP(D2228-400,[1]怪物设计!$D$77:$D$136,[1]怪物设计!$U$77:$U$136),"-",E2228)</f>
        <v>兔子2-405</v>
      </c>
      <c r="D2228" s="1">
        <v>2422</v>
      </c>
      <c r="E2228" s="1">
        <v>405</v>
      </c>
      <c r="F2228" s="17" t="str">
        <f t="shared" si="87"/>
        <v>-567;-196;10000;0</v>
      </c>
      <c r="G2228" s="1">
        <v>1</v>
      </c>
      <c r="H2228" s="21"/>
      <c r="I2228" s="11"/>
    </row>
    <row r="2229" spans="1:9">
      <c r="A2229" s="1" t="str">
        <f t="shared" si="88"/>
        <v>2422406</v>
      </c>
      <c r="B2229" s="1" t="str">
        <f>CONCATENATE(_xlfn.XLOOKUP(D2229-400,[1]怪物设计!$D$77:$D$136,[1]怪物设计!$U$77:$U$136),"-",E2229)</f>
        <v>兔子2-406</v>
      </c>
      <c r="D2229" s="1">
        <v>2422</v>
      </c>
      <c r="E2229" s="1">
        <v>406</v>
      </c>
      <c r="F2229" s="17" t="str">
        <f t="shared" si="87"/>
        <v>-624;-184;8000;30</v>
      </c>
      <c r="G2229" s="1">
        <v>1</v>
      </c>
      <c r="H2229" s="21"/>
      <c r="I2229" s="11"/>
    </row>
    <row r="2230" spans="1:9">
      <c r="A2230" s="1" t="str">
        <f t="shared" si="88"/>
        <v>2422407</v>
      </c>
      <c r="B2230" s="1" t="str">
        <f>CONCATENATE(_xlfn.XLOOKUP(D2230-400,[1]怪物设计!$D$77:$D$136,[1]怪物设计!$U$77:$U$136),"-",E2230)</f>
        <v>兔子2-407</v>
      </c>
      <c r="D2230" s="1">
        <v>2422</v>
      </c>
      <c r="E2230" s="1">
        <v>407</v>
      </c>
      <c r="F2230" s="17" t="str">
        <f t="shared" si="87"/>
        <v>-528;-144;10000;-5</v>
      </c>
      <c r="G2230" s="1">
        <v>1</v>
      </c>
      <c r="H2230" s="21"/>
      <c r="I2230" s="11"/>
    </row>
    <row r="2231" spans="1:9">
      <c r="A2231" s="1" t="str">
        <f t="shared" si="88"/>
        <v>2422408</v>
      </c>
      <c r="B2231" s="1" t="str">
        <f>CONCATENATE(_xlfn.XLOOKUP(D2231-400,[1]怪物设计!$D$77:$D$136,[1]怪物设计!$U$77:$U$136),"-",E2231)</f>
        <v>兔子2-408</v>
      </c>
      <c r="D2231" s="1">
        <v>2422</v>
      </c>
      <c r="E2231" s="1">
        <v>408</v>
      </c>
      <c r="F2231" s="17" t="str">
        <f t="shared" si="87"/>
        <v>-435;-267;11000;-15</v>
      </c>
      <c r="G2231" s="1">
        <v>1</v>
      </c>
      <c r="H2231" s="21"/>
      <c r="I2231" s="11"/>
    </row>
    <row r="2232" spans="1:9">
      <c r="A2232" s="1" t="str">
        <f t="shared" si="88"/>
        <v>2422409</v>
      </c>
      <c r="B2232" s="1" t="str">
        <f>CONCATENATE(_xlfn.XLOOKUP(D2232-400,[1]怪物设计!$D$77:$D$136,[1]怪物设计!$U$77:$U$136),"-",E2232)</f>
        <v>兔子2-409</v>
      </c>
      <c r="D2232" s="1">
        <v>2422</v>
      </c>
      <c r="E2232" s="1">
        <v>409</v>
      </c>
      <c r="F2232" s="17" t="str">
        <f t="shared" si="87"/>
        <v>-639;-116;7500;-15</v>
      </c>
      <c r="G2232" s="1">
        <v>1</v>
      </c>
      <c r="H2232" s="21"/>
      <c r="I2232" s="11"/>
    </row>
    <row r="2233" spans="1:9">
      <c r="A2233" s="1" t="str">
        <f t="shared" si="88"/>
        <v>2422501</v>
      </c>
      <c r="B2233" s="1" t="str">
        <f>CONCATENATE(_xlfn.XLOOKUP(D2233-400,[1]怪物设计!$D$77:$D$136,[1]怪物设计!$U$77:$U$136),"-",E2233)</f>
        <v>兔子2-501</v>
      </c>
      <c r="D2233" s="1">
        <v>2422</v>
      </c>
      <c r="E2233" s="1">
        <v>501</v>
      </c>
      <c r="F2233" s="17" t="str">
        <f t="shared" si="87"/>
        <v>-614;1;11000;45</v>
      </c>
      <c r="G2233" s="1">
        <v>1</v>
      </c>
      <c r="H2233" s="21"/>
      <c r="I2233" s="11"/>
    </row>
    <row r="2234" spans="1:9">
      <c r="A2234" s="1" t="str">
        <f t="shared" si="88"/>
        <v>2422502</v>
      </c>
      <c r="B2234" s="1" t="str">
        <f>CONCATENATE(_xlfn.XLOOKUP(D2234-400,[1]怪物设计!$D$77:$D$136,[1]怪物设计!$U$77:$U$136),"-",E2234)</f>
        <v>兔子2-502</v>
      </c>
      <c r="D2234" s="1">
        <v>2422</v>
      </c>
      <c r="E2234" s="1">
        <v>502</v>
      </c>
      <c r="F2234" s="17" t="str">
        <f t="shared" si="87"/>
        <v>-634;-116;8500;0</v>
      </c>
      <c r="G2234" s="1">
        <v>1</v>
      </c>
      <c r="H2234" s="21"/>
      <c r="I2234" s="11"/>
    </row>
    <row r="2235" spans="1:9">
      <c r="A2235" s="1" t="str">
        <f t="shared" si="88"/>
        <v>2422503</v>
      </c>
      <c r="B2235" s="1" t="str">
        <f>CONCATENATE(_xlfn.XLOOKUP(D2235-400,[1]怪物设计!$D$77:$D$136,[1]怪物设计!$U$77:$U$136),"-",E2235)</f>
        <v>兔子2-503</v>
      </c>
      <c r="D2235" s="1">
        <v>2422</v>
      </c>
      <c r="E2235" s="1">
        <v>503</v>
      </c>
      <c r="F2235" s="17" t="str">
        <f t="shared" si="87"/>
        <v>-706;-167;10000;-15</v>
      </c>
      <c r="G2235" s="1">
        <v>1</v>
      </c>
      <c r="H2235" s="21"/>
      <c r="I2235" s="11"/>
    </row>
    <row r="2236" spans="1:9">
      <c r="A2236" s="1" t="str">
        <f t="shared" si="88"/>
        <v>2422504</v>
      </c>
      <c r="B2236" s="1" t="str">
        <f>CONCATENATE(_xlfn.XLOOKUP(D2236-400,[1]怪物设计!$D$77:$D$136,[1]怪物设计!$U$77:$U$136),"-",E2236)</f>
        <v>兔子2-504</v>
      </c>
      <c r="D2236" s="1">
        <v>2422</v>
      </c>
      <c r="E2236" s="1">
        <v>504</v>
      </c>
      <c r="F2236" s="17" t="str">
        <f t="shared" si="87"/>
        <v>-598;-211;9000;-10</v>
      </c>
      <c r="G2236" s="1">
        <v>1</v>
      </c>
      <c r="H2236" s="21"/>
      <c r="I2236" s="11"/>
    </row>
    <row r="2237" spans="1:9">
      <c r="A2237" s="1" t="str">
        <f t="shared" si="88"/>
        <v>2422505</v>
      </c>
      <c r="B2237" s="1" t="str">
        <f>CONCATENATE(_xlfn.XLOOKUP(D2237-400,[1]怪物设计!$D$77:$D$136,[1]怪物设计!$U$77:$U$136),"-",E2237)</f>
        <v>兔子2-505</v>
      </c>
      <c r="D2237" s="1">
        <v>2422</v>
      </c>
      <c r="E2237" s="1">
        <v>505</v>
      </c>
      <c r="F2237" s="17" t="str">
        <f t="shared" si="87"/>
        <v>-705;-215;10000;-5</v>
      </c>
      <c r="G2237" s="1">
        <v>1</v>
      </c>
      <c r="H2237" s="21"/>
      <c r="I2237" s="11"/>
    </row>
    <row r="2238" spans="1:9">
      <c r="A2238" s="1" t="str">
        <f t="shared" si="88"/>
        <v>2422506</v>
      </c>
      <c r="B2238" s="1" t="str">
        <f>CONCATENATE(_xlfn.XLOOKUP(D2238-400,[1]怪物设计!$D$77:$D$136,[1]怪物设计!$U$77:$U$136),"-",E2238)</f>
        <v>兔子2-506</v>
      </c>
      <c r="D2238" s="1">
        <v>2422</v>
      </c>
      <c r="E2238" s="1">
        <v>506</v>
      </c>
      <c r="F2238" s="17" t="str">
        <f t="shared" si="87"/>
        <v>-439;-161;8000;0</v>
      </c>
      <c r="G2238" s="1">
        <v>1</v>
      </c>
      <c r="H2238" s="21"/>
      <c r="I2238" s="11"/>
    </row>
    <row r="2239" spans="1:9">
      <c r="A2239" s="1" t="str">
        <f t="shared" si="88"/>
        <v>2422507</v>
      </c>
      <c r="B2239" s="1" t="str">
        <f>CONCATENATE(_xlfn.XLOOKUP(D2239-400,[1]怪物设计!$D$77:$D$136,[1]怪物设计!$U$77:$U$136),"-",E2239)</f>
        <v>兔子2-507</v>
      </c>
      <c r="D2239" s="1">
        <v>2422</v>
      </c>
      <c r="E2239" s="1">
        <v>507</v>
      </c>
      <c r="F2239" s="17" t="str">
        <f t="shared" si="87"/>
        <v>-539;-180;10000;5</v>
      </c>
      <c r="G2239" s="1">
        <v>1</v>
      </c>
      <c r="H2239" s="21"/>
      <c r="I2239" s="11"/>
    </row>
    <row r="2240" spans="1:9">
      <c r="A2240" s="1" t="str">
        <f t="shared" si="88"/>
        <v>2423101</v>
      </c>
      <c r="B2240" s="1" t="str">
        <f>CONCATENATE(_xlfn.XLOOKUP(D2240-400,[1]怪物设计!$D$77:$D$136,[1]怪物设计!$U$77:$U$136),"-",E2240)</f>
        <v>兔子3-101</v>
      </c>
      <c r="D2240" s="1">
        <v>2423</v>
      </c>
      <c r="E2240" s="1">
        <v>101</v>
      </c>
      <c r="F2240" s="17" t="str">
        <f t="shared" si="87"/>
        <v>-627;-73;11000;0</v>
      </c>
      <c r="G2240" s="1">
        <v>1</v>
      </c>
      <c r="H2240" s="21"/>
      <c r="I2240" s="11"/>
    </row>
    <row r="2241" spans="1:9">
      <c r="A2241" s="1" t="str">
        <f t="shared" si="88"/>
        <v>2423102</v>
      </c>
      <c r="B2241" s="1" t="str">
        <f>CONCATENATE(_xlfn.XLOOKUP(D2241-400,[1]怪物设计!$D$77:$D$136,[1]怪物设计!$U$77:$U$136),"-",E2241)</f>
        <v>兔子3-102</v>
      </c>
      <c r="D2241" s="1">
        <v>2423</v>
      </c>
      <c r="E2241" s="1">
        <v>102</v>
      </c>
      <c r="F2241" s="17" t="str">
        <f t="shared" si="87"/>
        <v>-490;-88;11000;-10</v>
      </c>
      <c r="G2241" s="1">
        <v>1</v>
      </c>
      <c r="H2241" s="21"/>
      <c r="I2241" s="11"/>
    </row>
    <row r="2242" spans="1:9">
      <c r="A2242" s="1" t="str">
        <f t="shared" si="88"/>
        <v>2423103</v>
      </c>
      <c r="B2242" s="1" t="str">
        <f>CONCATENATE(_xlfn.XLOOKUP(D2242-400,[1]怪物设计!$D$77:$D$136,[1]怪物设计!$U$77:$U$136),"-",E2242)</f>
        <v>兔子3-103</v>
      </c>
      <c r="D2242" s="1">
        <v>2423</v>
      </c>
      <c r="E2242" s="1">
        <v>103</v>
      </c>
      <c r="F2242" s="17" t="str">
        <f t="shared" si="87"/>
        <v>-687;-175;10000;-10</v>
      </c>
      <c r="G2242" s="1">
        <v>1</v>
      </c>
      <c r="H2242" s="21"/>
      <c r="I2242" s="11"/>
    </row>
    <row r="2243" spans="1:9">
      <c r="A2243" s="1" t="str">
        <f t="shared" si="88"/>
        <v>2423104</v>
      </c>
      <c r="B2243" s="1" t="str">
        <f>CONCATENATE(_xlfn.XLOOKUP(D2243-400,[1]怪物设计!$D$77:$D$136,[1]怪物设计!$U$77:$U$136),"-",E2243)</f>
        <v>兔子3-104</v>
      </c>
      <c r="D2243" s="1">
        <v>2423</v>
      </c>
      <c r="E2243" s="1">
        <v>104</v>
      </c>
      <c r="F2243" s="17" t="str">
        <f t="shared" si="87"/>
        <v>-631;-76;11000;0</v>
      </c>
      <c r="G2243" s="1">
        <v>1</v>
      </c>
      <c r="H2243" s="21"/>
      <c r="I2243" s="11"/>
    </row>
    <row r="2244" spans="1:9">
      <c r="A2244" s="1" t="str">
        <f t="shared" si="88"/>
        <v>2423105</v>
      </c>
      <c r="B2244" s="1" t="str">
        <f>CONCATENATE(_xlfn.XLOOKUP(D2244-400,[1]怪物设计!$D$77:$D$136,[1]怪物设计!$U$77:$U$136),"-",E2244)</f>
        <v>兔子3-105</v>
      </c>
      <c r="D2244" s="1">
        <v>2423</v>
      </c>
      <c r="E2244" s="1">
        <v>105</v>
      </c>
      <c r="F2244" s="17" t="str">
        <f t="shared" si="87"/>
        <v>-532;-105;10000;0</v>
      </c>
      <c r="G2244" s="1">
        <v>1</v>
      </c>
      <c r="H2244" s="21"/>
      <c r="I2244" s="11"/>
    </row>
    <row r="2245" spans="1:9">
      <c r="A2245" s="1" t="str">
        <f t="shared" si="88"/>
        <v>2423106</v>
      </c>
      <c r="B2245" s="1" t="str">
        <f>CONCATENATE(_xlfn.XLOOKUP(D2245-400,[1]怪物设计!$D$77:$D$136,[1]怪物设计!$U$77:$U$136),"-",E2245)</f>
        <v>兔子3-106</v>
      </c>
      <c r="D2245" s="1">
        <v>2423</v>
      </c>
      <c r="E2245" s="1">
        <v>106</v>
      </c>
      <c r="F2245" s="17" t="str">
        <f t="shared" ref="F2245:F2308" si="89">_xlfn.XLOOKUP(B2245,$B$30:$B$947,$F$30:$F$947,"",0)</f>
        <v>-665;-122;8000;0</v>
      </c>
      <c r="G2245" s="1">
        <v>1</v>
      </c>
      <c r="H2245" s="21"/>
      <c r="I2245" s="11"/>
    </row>
    <row r="2246" spans="1:9">
      <c r="A2246" s="1" t="str">
        <f t="shared" si="88"/>
        <v>2423201</v>
      </c>
      <c r="B2246" s="1" t="str">
        <f>CONCATENATE(_xlfn.XLOOKUP(D2246-400,[1]怪物设计!$D$77:$D$136,[1]怪物设计!$U$77:$U$136),"-",E2246)</f>
        <v>兔子3-201</v>
      </c>
      <c r="D2246" s="1">
        <v>2423</v>
      </c>
      <c r="E2246" s="1">
        <v>201</v>
      </c>
      <c r="F2246" s="17" t="str">
        <f t="shared" si="89"/>
        <v>-463;-29;10000;-25</v>
      </c>
      <c r="G2246" s="1">
        <v>1</v>
      </c>
      <c r="H2246" s="21"/>
      <c r="I2246" s="11"/>
    </row>
    <row r="2247" spans="1:9">
      <c r="A2247" s="1" t="str">
        <f t="shared" si="88"/>
        <v>2423202</v>
      </c>
      <c r="B2247" s="1" t="str">
        <f>CONCATENATE(_xlfn.XLOOKUP(D2247-400,[1]怪物设计!$D$77:$D$136,[1]怪物设计!$U$77:$U$136),"-",E2247)</f>
        <v>兔子3-202</v>
      </c>
      <c r="D2247" s="1">
        <v>2423</v>
      </c>
      <c r="E2247" s="1">
        <v>202</v>
      </c>
      <c r="F2247" s="17" t="str">
        <f t="shared" si="89"/>
        <v>-432;-94;10000;0</v>
      </c>
      <c r="G2247" s="1">
        <v>1</v>
      </c>
      <c r="H2247" s="21"/>
      <c r="I2247" s="11"/>
    </row>
    <row r="2248" spans="1:9">
      <c r="A2248" s="1" t="str">
        <f t="shared" si="88"/>
        <v>2423203</v>
      </c>
      <c r="B2248" s="1" t="str">
        <f>CONCATENATE(_xlfn.XLOOKUP(D2248-400,[1]怪物设计!$D$77:$D$136,[1]怪物设计!$U$77:$U$136),"-",E2248)</f>
        <v>兔子3-203</v>
      </c>
      <c r="D2248" s="1">
        <v>2423</v>
      </c>
      <c r="E2248" s="1">
        <v>203</v>
      </c>
      <c r="F2248" s="17" t="str">
        <f t="shared" si="89"/>
        <v>-475;-124;10000;-10</v>
      </c>
      <c r="G2248" s="1">
        <v>1</v>
      </c>
      <c r="H2248" s="21"/>
      <c r="I2248" s="11"/>
    </row>
    <row r="2249" spans="1:9">
      <c r="A2249" s="1" t="str">
        <f t="shared" si="88"/>
        <v>2423204</v>
      </c>
      <c r="B2249" s="1" t="str">
        <f>CONCATENATE(_xlfn.XLOOKUP(D2249-400,[1]怪物设计!$D$77:$D$136,[1]怪物设计!$U$77:$U$136),"-",E2249)</f>
        <v>兔子3-204</v>
      </c>
      <c r="D2249" s="1">
        <v>2423</v>
      </c>
      <c r="E2249" s="1">
        <v>204</v>
      </c>
      <c r="F2249" s="17" t="str">
        <f t="shared" si="89"/>
        <v>-462;-223;5000;0</v>
      </c>
      <c r="G2249" s="1">
        <v>1</v>
      </c>
      <c r="H2249" s="21"/>
      <c r="I2249" s="11"/>
    </row>
    <row r="2250" spans="1:9">
      <c r="A2250" s="1" t="str">
        <f t="shared" si="88"/>
        <v>2423205</v>
      </c>
      <c r="B2250" s="1" t="str">
        <f>CONCATENATE(_xlfn.XLOOKUP(D2250-400,[1]怪物设计!$D$77:$D$136,[1]怪物设计!$U$77:$U$136),"-",E2250)</f>
        <v>兔子3-205</v>
      </c>
      <c r="D2250" s="1">
        <v>2423</v>
      </c>
      <c r="E2250" s="1">
        <v>205</v>
      </c>
      <c r="F2250" s="17" t="str">
        <f t="shared" si="89"/>
        <v>-466;32;10000;-10</v>
      </c>
      <c r="G2250" s="1">
        <v>1</v>
      </c>
      <c r="H2250" s="21"/>
      <c r="I2250" s="11"/>
    </row>
    <row r="2251" spans="1:9">
      <c r="A2251" s="1" t="str">
        <f t="shared" si="88"/>
        <v>2423206</v>
      </c>
      <c r="B2251" s="1" t="str">
        <f>CONCATENATE(_xlfn.XLOOKUP(D2251-400,[1]怪物设计!$D$77:$D$136,[1]怪物设计!$U$77:$U$136),"-",E2251)</f>
        <v>兔子3-206</v>
      </c>
      <c r="D2251" s="1">
        <v>2423</v>
      </c>
      <c r="E2251" s="1">
        <v>206</v>
      </c>
      <c r="F2251" s="17" t="str">
        <f t="shared" si="89"/>
        <v>-563;-154;7000;150</v>
      </c>
      <c r="G2251" s="1">
        <v>1</v>
      </c>
      <c r="H2251" s="21"/>
      <c r="I2251" s="11"/>
    </row>
    <row r="2252" spans="1:9">
      <c r="A2252" s="1" t="str">
        <f t="shared" si="88"/>
        <v>2423207</v>
      </c>
      <c r="B2252" s="1" t="str">
        <f>CONCATENATE(_xlfn.XLOOKUP(D2252-400,[1]怪物设计!$D$77:$D$136,[1]怪物设计!$U$77:$U$136),"-",E2252)</f>
        <v>兔子3-207</v>
      </c>
      <c r="D2252" s="1">
        <v>2423</v>
      </c>
      <c r="E2252" s="1">
        <v>207</v>
      </c>
      <c r="F2252" s="17" t="str">
        <f t="shared" si="89"/>
        <v>-654;-121;10000;15</v>
      </c>
      <c r="G2252" s="1">
        <v>1</v>
      </c>
      <c r="H2252" s="21"/>
      <c r="I2252" s="11"/>
    </row>
    <row r="2253" spans="1:9">
      <c r="A2253" s="1" t="str">
        <f t="shared" si="88"/>
        <v>2423301</v>
      </c>
      <c r="B2253" s="1" t="str">
        <f>CONCATENATE(_xlfn.XLOOKUP(D2253-400,[1]怪物设计!$D$77:$D$136,[1]怪物设计!$U$77:$U$136),"-",E2253)</f>
        <v>兔子3-301</v>
      </c>
      <c r="D2253" s="1">
        <v>2423</v>
      </c>
      <c r="E2253" s="1">
        <v>301</v>
      </c>
      <c r="F2253" s="17" t="str">
        <f t="shared" si="89"/>
        <v>-536;49;10000;0</v>
      </c>
      <c r="G2253" s="1">
        <v>1</v>
      </c>
      <c r="H2253" s="21"/>
      <c r="I2253" s="11"/>
    </row>
    <row r="2254" spans="1:9">
      <c r="A2254" s="1" t="str">
        <f t="shared" si="88"/>
        <v>2423302</v>
      </c>
      <c r="B2254" s="1" t="str">
        <f>CONCATENATE(_xlfn.XLOOKUP(D2254-400,[1]怪物设计!$D$77:$D$136,[1]怪物设计!$U$77:$U$136),"-",E2254)</f>
        <v>兔子3-302</v>
      </c>
      <c r="D2254" s="1">
        <v>2423</v>
      </c>
      <c r="E2254" s="1">
        <v>302</v>
      </c>
      <c r="F2254" s="17" t="str">
        <f t="shared" si="89"/>
        <v>-573;-35;9000;0</v>
      </c>
      <c r="G2254" s="1">
        <v>1</v>
      </c>
      <c r="H2254" s="21"/>
      <c r="I2254" s="11"/>
    </row>
    <row r="2255" spans="1:9">
      <c r="A2255" s="1" t="str">
        <f t="shared" si="88"/>
        <v>2423303</v>
      </c>
      <c r="B2255" s="1" t="str">
        <f>CONCATENATE(_xlfn.XLOOKUP(D2255-400,[1]怪物设计!$D$77:$D$136,[1]怪物设计!$U$77:$U$136),"-",E2255)</f>
        <v>兔子3-303</v>
      </c>
      <c r="D2255" s="1">
        <v>2423</v>
      </c>
      <c r="E2255" s="1">
        <v>303</v>
      </c>
      <c r="F2255" s="17" t="str">
        <f t="shared" si="89"/>
        <v>-507;-54;10000;0</v>
      </c>
      <c r="G2255" s="1">
        <v>1</v>
      </c>
      <c r="H2255" s="21"/>
      <c r="I2255" s="11"/>
    </row>
    <row r="2256" spans="1:9">
      <c r="A2256" s="1" t="str">
        <f t="shared" si="88"/>
        <v>2423304</v>
      </c>
      <c r="B2256" s="1" t="str">
        <f>CONCATENATE(_xlfn.XLOOKUP(D2256-400,[1]怪物设计!$D$77:$D$136,[1]怪物设计!$U$77:$U$136),"-",E2256)</f>
        <v>兔子3-304</v>
      </c>
      <c r="D2256" s="1">
        <v>2423</v>
      </c>
      <c r="E2256" s="1">
        <v>304</v>
      </c>
      <c r="F2256" s="17" t="str">
        <f t="shared" si="89"/>
        <v>-710;-83;10000;5</v>
      </c>
      <c r="G2256" s="1">
        <v>1</v>
      </c>
      <c r="H2256" s="21"/>
      <c r="I2256" s="11"/>
    </row>
    <row r="2257" spans="1:9">
      <c r="A2257" s="1" t="str">
        <f t="shared" si="88"/>
        <v>2423305</v>
      </c>
      <c r="B2257" s="1" t="str">
        <f>CONCATENATE(_xlfn.XLOOKUP(D2257-400,[1]怪物设计!$D$77:$D$136,[1]怪物设计!$U$77:$U$136),"-",E2257)</f>
        <v>兔子3-305</v>
      </c>
      <c r="D2257" s="1">
        <v>2423</v>
      </c>
      <c r="E2257" s="1">
        <v>305</v>
      </c>
      <c r="F2257" s="17" t="str">
        <f t="shared" si="89"/>
        <v>-663;-225;9000;-25</v>
      </c>
      <c r="G2257" s="1">
        <v>1</v>
      </c>
      <c r="H2257" s="21"/>
      <c r="I2257" s="11"/>
    </row>
    <row r="2258" spans="1:9">
      <c r="A2258" s="1" t="str">
        <f t="shared" si="88"/>
        <v>2423401</v>
      </c>
      <c r="B2258" s="1" t="str">
        <f>CONCATENATE(_xlfn.XLOOKUP(D2258-400,[1]怪物设计!$D$77:$D$136,[1]怪物设计!$U$77:$U$136),"-",E2258)</f>
        <v>兔子3-401</v>
      </c>
      <c r="D2258" s="1">
        <v>2423</v>
      </c>
      <c r="E2258" s="1">
        <v>401</v>
      </c>
      <c r="F2258" s="17" t="str">
        <f t="shared" si="89"/>
        <v>-534;-207;10000;0</v>
      </c>
      <c r="G2258" s="1">
        <v>1</v>
      </c>
      <c r="H2258" s="21"/>
      <c r="I2258" s="11"/>
    </row>
    <row r="2259" spans="1:9">
      <c r="A2259" s="1" t="str">
        <f t="shared" si="88"/>
        <v>2423402</v>
      </c>
      <c r="B2259" s="1" t="str">
        <f>CONCATENATE(_xlfn.XLOOKUP(D2259-400,[1]怪物设计!$D$77:$D$136,[1]怪物设计!$U$77:$U$136),"-",E2259)</f>
        <v>兔子3-402</v>
      </c>
      <c r="D2259" s="1">
        <v>2423</v>
      </c>
      <c r="E2259" s="1">
        <v>402</v>
      </c>
      <c r="F2259" s="17" t="str">
        <f t="shared" si="89"/>
        <v>-540;-201;10000;0</v>
      </c>
      <c r="G2259" s="1">
        <v>1</v>
      </c>
      <c r="H2259" s="21"/>
      <c r="I2259" s="11"/>
    </row>
    <row r="2260" spans="1:9">
      <c r="A2260" s="1" t="str">
        <f t="shared" si="88"/>
        <v>2423403</v>
      </c>
      <c r="B2260" s="1" t="str">
        <f>CONCATENATE(_xlfn.XLOOKUP(D2260-400,[1]怪物设计!$D$77:$D$136,[1]怪物设计!$U$77:$U$136),"-",E2260)</f>
        <v>兔子3-403</v>
      </c>
      <c r="D2260" s="1">
        <v>2423</v>
      </c>
      <c r="E2260" s="1">
        <v>403</v>
      </c>
      <c r="F2260" s="17" t="str">
        <f t="shared" si="89"/>
        <v>-550;-194;10000;0</v>
      </c>
      <c r="G2260" s="1">
        <v>1</v>
      </c>
      <c r="H2260" s="21"/>
      <c r="I2260" s="11"/>
    </row>
    <row r="2261" spans="1:9">
      <c r="A2261" s="1" t="str">
        <f t="shared" si="88"/>
        <v>2423404</v>
      </c>
      <c r="B2261" s="1" t="str">
        <f>CONCATENATE(_xlfn.XLOOKUP(D2261-400,[1]怪物设计!$D$77:$D$136,[1]怪物设计!$U$77:$U$136),"-",E2261)</f>
        <v>兔子3-404</v>
      </c>
      <c r="D2261" s="1">
        <v>2423</v>
      </c>
      <c r="E2261" s="1">
        <v>404</v>
      </c>
      <c r="F2261" s="17" t="str">
        <f t="shared" si="89"/>
        <v>-760;-194;10000;0</v>
      </c>
      <c r="G2261" s="1">
        <v>1</v>
      </c>
      <c r="H2261" s="21"/>
      <c r="I2261" s="11"/>
    </row>
    <row r="2262" spans="1:9">
      <c r="A2262" s="1" t="str">
        <f t="shared" si="88"/>
        <v>2423405</v>
      </c>
      <c r="B2262" s="1" t="str">
        <f>CONCATENATE(_xlfn.XLOOKUP(D2262-400,[1]怪物设计!$D$77:$D$136,[1]怪物设计!$U$77:$U$136),"-",E2262)</f>
        <v>兔子3-405</v>
      </c>
      <c r="D2262" s="1">
        <v>2423</v>
      </c>
      <c r="E2262" s="1">
        <v>405</v>
      </c>
      <c r="F2262" s="17" t="str">
        <f t="shared" si="89"/>
        <v>-567;-196;10000;0</v>
      </c>
      <c r="G2262" s="1">
        <v>1</v>
      </c>
      <c r="H2262" s="21"/>
      <c r="I2262" s="11"/>
    </row>
    <row r="2263" spans="1:9">
      <c r="A2263" s="1" t="str">
        <f t="shared" si="88"/>
        <v>2423406</v>
      </c>
      <c r="B2263" s="1" t="str">
        <f>CONCATENATE(_xlfn.XLOOKUP(D2263-400,[1]怪物设计!$D$77:$D$136,[1]怪物设计!$U$77:$U$136),"-",E2263)</f>
        <v>兔子3-406</v>
      </c>
      <c r="D2263" s="1">
        <v>2423</v>
      </c>
      <c r="E2263" s="1">
        <v>406</v>
      </c>
      <c r="F2263" s="17" t="str">
        <f t="shared" si="89"/>
        <v>-624;-184;8000;30</v>
      </c>
      <c r="G2263" s="1">
        <v>1</v>
      </c>
      <c r="H2263" s="21"/>
      <c r="I2263" s="11"/>
    </row>
    <row r="2264" spans="1:9">
      <c r="A2264" s="1" t="str">
        <f t="shared" si="88"/>
        <v>2423407</v>
      </c>
      <c r="B2264" s="1" t="str">
        <f>CONCATENATE(_xlfn.XLOOKUP(D2264-400,[1]怪物设计!$D$77:$D$136,[1]怪物设计!$U$77:$U$136),"-",E2264)</f>
        <v>兔子3-407</v>
      </c>
      <c r="D2264" s="1">
        <v>2423</v>
      </c>
      <c r="E2264" s="1">
        <v>407</v>
      </c>
      <c r="F2264" s="17" t="str">
        <f t="shared" si="89"/>
        <v>-528;-144;10000;-5</v>
      </c>
      <c r="G2264" s="1">
        <v>1</v>
      </c>
      <c r="H2264" s="21"/>
      <c r="I2264" s="11"/>
    </row>
    <row r="2265" spans="1:9">
      <c r="A2265" s="1" t="str">
        <f t="shared" si="88"/>
        <v>2423408</v>
      </c>
      <c r="B2265" s="1" t="str">
        <f>CONCATENATE(_xlfn.XLOOKUP(D2265-400,[1]怪物设计!$D$77:$D$136,[1]怪物设计!$U$77:$U$136),"-",E2265)</f>
        <v>兔子3-408</v>
      </c>
      <c r="D2265" s="1">
        <v>2423</v>
      </c>
      <c r="E2265" s="1">
        <v>408</v>
      </c>
      <c r="F2265" s="17" t="str">
        <f t="shared" si="89"/>
        <v>-435;-267;11000;-15</v>
      </c>
      <c r="G2265" s="1">
        <v>1</v>
      </c>
      <c r="H2265" s="21"/>
      <c r="I2265" s="11"/>
    </row>
    <row r="2266" spans="1:9">
      <c r="A2266" s="1" t="str">
        <f t="shared" si="88"/>
        <v>2423409</v>
      </c>
      <c r="B2266" s="1" t="str">
        <f>CONCATENATE(_xlfn.XLOOKUP(D2266-400,[1]怪物设计!$D$77:$D$136,[1]怪物设计!$U$77:$U$136),"-",E2266)</f>
        <v>兔子3-409</v>
      </c>
      <c r="D2266" s="1">
        <v>2423</v>
      </c>
      <c r="E2266" s="1">
        <v>409</v>
      </c>
      <c r="F2266" s="17" t="str">
        <f t="shared" si="89"/>
        <v>-639;-116;7500;-15</v>
      </c>
      <c r="G2266" s="1">
        <v>1</v>
      </c>
      <c r="H2266" s="21"/>
      <c r="I2266" s="11"/>
    </row>
    <row r="2267" spans="1:9">
      <c r="A2267" s="1" t="str">
        <f t="shared" si="88"/>
        <v>2423501</v>
      </c>
      <c r="B2267" s="1" t="str">
        <f>CONCATENATE(_xlfn.XLOOKUP(D2267-400,[1]怪物设计!$D$77:$D$136,[1]怪物设计!$U$77:$U$136),"-",E2267)</f>
        <v>兔子3-501</v>
      </c>
      <c r="D2267" s="1">
        <v>2423</v>
      </c>
      <c r="E2267" s="1">
        <v>501</v>
      </c>
      <c r="F2267" s="17" t="str">
        <f t="shared" si="89"/>
        <v>-614;1;11000;45</v>
      </c>
      <c r="G2267" s="1">
        <v>1</v>
      </c>
      <c r="H2267" s="21"/>
      <c r="I2267" s="11"/>
    </row>
    <row r="2268" spans="1:9">
      <c r="A2268" s="1" t="str">
        <f t="shared" si="88"/>
        <v>2423502</v>
      </c>
      <c r="B2268" s="1" t="str">
        <f>CONCATENATE(_xlfn.XLOOKUP(D2268-400,[1]怪物设计!$D$77:$D$136,[1]怪物设计!$U$77:$U$136),"-",E2268)</f>
        <v>兔子3-502</v>
      </c>
      <c r="D2268" s="1">
        <v>2423</v>
      </c>
      <c r="E2268" s="1">
        <v>502</v>
      </c>
      <c r="F2268" s="17" t="str">
        <f t="shared" si="89"/>
        <v>-634;-116;8500;0</v>
      </c>
      <c r="G2268" s="1">
        <v>1</v>
      </c>
      <c r="H2268" s="21"/>
      <c r="I2268" s="11"/>
    </row>
    <row r="2269" spans="1:9">
      <c r="A2269" s="1" t="str">
        <f t="shared" si="88"/>
        <v>2423503</v>
      </c>
      <c r="B2269" s="1" t="str">
        <f>CONCATENATE(_xlfn.XLOOKUP(D2269-400,[1]怪物设计!$D$77:$D$136,[1]怪物设计!$U$77:$U$136),"-",E2269)</f>
        <v>兔子3-503</v>
      </c>
      <c r="D2269" s="1">
        <v>2423</v>
      </c>
      <c r="E2269" s="1">
        <v>503</v>
      </c>
      <c r="F2269" s="17" t="str">
        <f t="shared" si="89"/>
        <v>-706;-167;10000;-15</v>
      </c>
      <c r="G2269" s="1">
        <v>1</v>
      </c>
      <c r="H2269" s="21"/>
      <c r="I2269" s="11"/>
    </row>
    <row r="2270" spans="1:9">
      <c r="A2270" s="1" t="str">
        <f t="shared" si="88"/>
        <v>2423504</v>
      </c>
      <c r="B2270" s="1" t="str">
        <f>CONCATENATE(_xlfn.XLOOKUP(D2270-400,[1]怪物设计!$D$77:$D$136,[1]怪物设计!$U$77:$U$136),"-",E2270)</f>
        <v>兔子3-504</v>
      </c>
      <c r="D2270" s="1">
        <v>2423</v>
      </c>
      <c r="E2270" s="1">
        <v>504</v>
      </c>
      <c r="F2270" s="17" t="str">
        <f t="shared" si="89"/>
        <v>-598;-211;9000;-10</v>
      </c>
      <c r="G2270" s="1">
        <v>1</v>
      </c>
      <c r="H2270" s="21"/>
      <c r="I2270" s="11"/>
    </row>
    <row r="2271" spans="1:9">
      <c r="A2271" s="1" t="str">
        <f t="shared" si="88"/>
        <v>2423505</v>
      </c>
      <c r="B2271" s="1" t="str">
        <f>CONCATENATE(_xlfn.XLOOKUP(D2271-400,[1]怪物设计!$D$77:$D$136,[1]怪物设计!$U$77:$U$136),"-",E2271)</f>
        <v>兔子3-505</v>
      </c>
      <c r="D2271" s="1">
        <v>2423</v>
      </c>
      <c r="E2271" s="1">
        <v>505</v>
      </c>
      <c r="F2271" s="17" t="str">
        <f t="shared" si="89"/>
        <v>-705;-215;10000;-5</v>
      </c>
      <c r="G2271" s="1">
        <v>1</v>
      </c>
      <c r="H2271" s="21"/>
      <c r="I2271" s="11"/>
    </row>
    <row r="2272" spans="1:9">
      <c r="A2272" s="1" t="str">
        <f t="shared" si="88"/>
        <v>2423506</v>
      </c>
      <c r="B2272" s="1" t="str">
        <f>CONCATENATE(_xlfn.XLOOKUP(D2272-400,[1]怪物设计!$D$77:$D$136,[1]怪物设计!$U$77:$U$136),"-",E2272)</f>
        <v>兔子3-506</v>
      </c>
      <c r="D2272" s="1">
        <v>2423</v>
      </c>
      <c r="E2272" s="1">
        <v>506</v>
      </c>
      <c r="F2272" s="17" t="str">
        <f t="shared" si="89"/>
        <v>-439;-161;8000;0</v>
      </c>
      <c r="G2272" s="1">
        <v>1</v>
      </c>
      <c r="H2272" s="21"/>
      <c r="I2272" s="11"/>
    </row>
    <row r="2273" spans="1:9">
      <c r="A2273" s="1" t="str">
        <f t="shared" si="88"/>
        <v>2423507</v>
      </c>
      <c r="B2273" s="1" t="str">
        <f>CONCATENATE(_xlfn.XLOOKUP(D2273-400,[1]怪物设计!$D$77:$D$136,[1]怪物设计!$U$77:$U$136),"-",E2273)</f>
        <v>兔子3-507</v>
      </c>
      <c r="D2273" s="1">
        <v>2423</v>
      </c>
      <c r="E2273" s="1">
        <v>507</v>
      </c>
      <c r="F2273" s="17" t="str">
        <f t="shared" si="89"/>
        <v>-539;-180;10000;5</v>
      </c>
      <c r="G2273" s="1">
        <v>1</v>
      </c>
      <c r="H2273" s="21"/>
      <c r="I2273" s="11"/>
    </row>
    <row r="2274" spans="1:9">
      <c r="A2274" s="1" t="str">
        <f t="shared" si="88"/>
        <v>2412101</v>
      </c>
      <c r="B2274" s="1" t="str">
        <f>CONCATENATE(_xlfn.XLOOKUP(D2274-400,[1]怪物设计!$D$77:$D$136,[1]怪物设计!$U$77:$U$136),"-",E2274)</f>
        <v>老虎1-101</v>
      </c>
      <c r="D2274" s="1">
        <v>2412</v>
      </c>
      <c r="E2274" s="1">
        <v>101</v>
      </c>
      <c r="F2274" s="17" t="str">
        <f t="shared" si="89"/>
        <v>-1019;-123;11000;0</v>
      </c>
      <c r="G2274" s="1">
        <v>1</v>
      </c>
      <c r="H2274" s="21"/>
      <c r="I2274" s="11"/>
    </row>
    <row r="2275" spans="1:9">
      <c r="A2275" s="1" t="str">
        <f t="shared" ref="A2275:A2338" si="90">CONCATENATE(D2275,E2275)</f>
        <v>2412102</v>
      </c>
      <c r="B2275" s="1" t="str">
        <f>CONCATENATE(_xlfn.XLOOKUP(D2275-400,[1]怪物设计!$D$77:$D$136,[1]怪物设计!$U$77:$U$136),"-",E2275)</f>
        <v>老虎1-102</v>
      </c>
      <c r="D2275" s="1">
        <v>2412</v>
      </c>
      <c r="E2275" s="1">
        <v>102</v>
      </c>
      <c r="F2275" s="17" t="str">
        <f t="shared" si="89"/>
        <v>-882;-138;11000;-10</v>
      </c>
      <c r="G2275" s="1">
        <v>1</v>
      </c>
      <c r="H2275" s="21"/>
      <c r="I2275" s="11"/>
    </row>
    <row r="2276" spans="1:9">
      <c r="A2276" s="1" t="str">
        <f t="shared" si="90"/>
        <v>2412103</v>
      </c>
      <c r="B2276" s="1" t="str">
        <f>CONCATENATE(_xlfn.XLOOKUP(D2276-400,[1]怪物设计!$D$77:$D$136,[1]怪物设计!$U$77:$U$136),"-",E2276)</f>
        <v>老虎1-103</v>
      </c>
      <c r="D2276" s="1">
        <v>2412</v>
      </c>
      <c r="E2276" s="1">
        <v>103</v>
      </c>
      <c r="F2276" s="17" t="str">
        <f t="shared" si="89"/>
        <v>-1079;-225;10000;-10</v>
      </c>
      <c r="G2276" s="1">
        <v>1</v>
      </c>
      <c r="H2276" s="21"/>
      <c r="I2276" s="11"/>
    </row>
    <row r="2277" spans="1:9">
      <c r="A2277" s="1" t="str">
        <f t="shared" si="90"/>
        <v>2412104</v>
      </c>
      <c r="B2277" s="1" t="str">
        <f>CONCATENATE(_xlfn.XLOOKUP(D2277-400,[1]怪物设计!$D$77:$D$136,[1]怪物设计!$U$77:$U$136),"-",E2277)</f>
        <v>老虎1-104</v>
      </c>
      <c r="D2277" s="1">
        <v>2412</v>
      </c>
      <c r="E2277" s="1">
        <v>104</v>
      </c>
      <c r="F2277" s="17" t="str">
        <f t="shared" si="89"/>
        <v>-1023;-126;11000;0</v>
      </c>
      <c r="G2277" s="1">
        <v>1</v>
      </c>
      <c r="H2277" s="21"/>
      <c r="I2277" s="11"/>
    </row>
    <row r="2278" spans="1:9">
      <c r="A2278" s="1" t="str">
        <f t="shared" si="90"/>
        <v>2412105</v>
      </c>
      <c r="B2278" s="1" t="str">
        <f>CONCATENATE(_xlfn.XLOOKUP(D2278-400,[1]怪物设计!$D$77:$D$136,[1]怪物设计!$U$77:$U$136),"-",E2278)</f>
        <v>老虎1-105</v>
      </c>
      <c r="D2278" s="1">
        <v>2412</v>
      </c>
      <c r="E2278" s="1">
        <v>105</v>
      </c>
      <c r="F2278" s="17" t="str">
        <f t="shared" si="89"/>
        <v>-924;-155;10000;0</v>
      </c>
      <c r="G2278" s="1">
        <v>1</v>
      </c>
      <c r="H2278" s="21"/>
      <c r="I2278" s="11"/>
    </row>
    <row r="2279" spans="1:9">
      <c r="A2279" s="1" t="str">
        <f t="shared" si="90"/>
        <v>2412106</v>
      </c>
      <c r="B2279" s="1" t="str">
        <f>CONCATENATE(_xlfn.XLOOKUP(D2279-400,[1]怪物设计!$D$77:$D$136,[1]怪物设计!$U$77:$U$136),"-",E2279)</f>
        <v>老虎1-106</v>
      </c>
      <c r="D2279" s="1">
        <v>2412</v>
      </c>
      <c r="E2279" s="1">
        <v>106</v>
      </c>
      <c r="F2279" s="17" t="str">
        <f t="shared" si="89"/>
        <v>-1057;-172;8000;0</v>
      </c>
      <c r="G2279" s="1">
        <v>1</v>
      </c>
      <c r="H2279" s="21"/>
      <c r="I2279" s="11"/>
    </row>
    <row r="2280" spans="1:9">
      <c r="A2280" s="1" t="str">
        <f t="shared" si="90"/>
        <v>2412201</v>
      </c>
      <c r="B2280" s="1" t="str">
        <f>CONCATENATE(_xlfn.XLOOKUP(D2280-400,[1]怪物设计!$D$77:$D$136,[1]怪物设计!$U$77:$U$136),"-",E2280)</f>
        <v>老虎1-201</v>
      </c>
      <c r="D2280" s="1">
        <v>2412</v>
      </c>
      <c r="E2280" s="1">
        <v>201</v>
      </c>
      <c r="F2280" s="17" t="str">
        <f t="shared" si="89"/>
        <v>-855;-79;10000;-25</v>
      </c>
      <c r="G2280" s="1">
        <v>1</v>
      </c>
      <c r="H2280" s="21"/>
      <c r="I2280" s="11"/>
    </row>
    <row r="2281" spans="1:9">
      <c r="A2281" s="1" t="str">
        <f t="shared" si="90"/>
        <v>2412202</v>
      </c>
      <c r="B2281" s="1" t="str">
        <f>CONCATENATE(_xlfn.XLOOKUP(D2281-400,[1]怪物设计!$D$77:$D$136,[1]怪物设计!$U$77:$U$136),"-",E2281)</f>
        <v>老虎1-202</v>
      </c>
      <c r="D2281" s="1">
        <v>2412</v>
      </c>
      <c r="E2281" s="1">
        <v>202</v>
      </c>
      <c r="F2281" s="17" t="str">
        <f t="shared" si="89"/>
        <v>-824;-144;10000;0</v>
      </c>
      <c r="G2281" s="1">
        <v>1</v>
      </c>
      <c r="H2281" s="21"/>
      <c r="I2281" s="11"/>
    </row>
    <row r="2282" spans="1:9">
      <c r="A2282" s="1" t="str">
        <f t="shared" si="90"/>
        <v>2412203</v>
      </c>
      <c r="B2282" s="1" t="str">
        <f>CONCATENATE(_xlfn.XLOOKUP(D2282-400,[1]怪物设计!$D$77:$D$136,[1]怪物设计!$U$77:$U$136),"-",E2282)</f>
        <v>老虎1-203</v>
      </c>
      <c r="D2282" s="1">
        <v>2412</v>
      </c>
      <c r="E2282" s="1">
        <v>203</v>
      </c>
      <c r="F2282" s="17" t="str">
        <f t="shared" si="89"/>
        <v>-867;-174;10000;-10</v>
      </c>
      <c r="G2282" s="1">
        <v>1</v>
      </c>
      <c r="H2282" s="21"/>
      <c r="I2282" s="11"/>
    </row>
    <row r="2283" spans="1:9">
      <c r="A2283" s="1" t="str">
        <f t="shared" si="90"/>
        <v>2412204</v>
      </c>
      <c r="B2283" s="1" t="str">
        <f>CONCATENATE(_xlfn.XLOOKUP(D2283-400,[1]怪物设计!$D$77:$D$136,[1]怪物设计!$U$77:$U$136),"-",E2283)</f>
        <v>老虎1-204</v>
      </c>
      <c r="D2283" s="1">
        <v>2412</v>
      </c>
      <c r="E2283" s="1">
        <v>204</v>
      </c>
      <c r="F2283" s="17" t="str">
        <f t="shared" si="89"/>
        <v>-854;-273;5000;0</v>
      </c>
      <c r="G2283" s="1">
        <v>1</v>
      </c>
      <c r="H2283" s="21"/>
      <c r="I2283" s="11"/>
    </row>
    <row r="2284" spans="1:9">
      <c r="A2284" s="1" t="str">
        <f t="shared" si="90"/>
        <v>2412205</v>
      </c>
      <c r="B2284" s="1" t="str">
        <f>CONCATENATE(_xlfn.XLOOKUP(D2284-400,[1]怪物设计!$D$77:$D$136,[1]怪物设计!$U$77:$U$136),"-",E2284)</f>
        <v>老虎1-205</v>
      </c>
      <c r="D2284" s="1">
        <v>2412</v>
      </c>
      <c r="E2284" s="1">
        <v>205</v>
      </c>
      <c r="F2284" s="17" t="str">
        <f t="shared" si="89"/>
        <v>-858;-18;10000;-10</v>
      </c>
      <c r="G2284" s="1">
        <v>1</v>
      </c>
      <c r="H2284" s="21"/>
      <c r="I2284" s="11"/>
    </row>
    <row r="2285" spans="1:9">
      <c r="A2285" s="1" t="str">
        <f t="shared" si="90"/>
        <v>2412206</v>
      </c>
      <c r="B2285" s="1" t="str">
        <f>CONCATENATE(_xlfn.XLOOKUP(D2285-400,[1]怪物设计!$D$77:$D$136,[1]怪物设计!$U$77:$U$136),"-",E2285)</f>
        <v>老虎1-206</v>
      </c>
      <c r="D2285" s="1">
        <v>2412</v>
      </c>
      <c r="E2285" s="1">
        <v>206</v>
      </c>
      <c r="F2285" s="17" t="str">
        <f t="shared" si="89"/>
        <v>-955;-204;7000;150</v>
      </c>
      <c r="G2285" s="1">
        <v>1</v>
      </c>
      <c r="H2285" s="21"/>
      <c r="I2285" s="11"/>
    </row>
    <row r="2286" spans="1:9">
      <c r="A2286" s="1" t="str">
        <f t="shared" si="90"/>
        <v>2412207</v>
      </c>
      <c r="B2286" s="1" t="str">
        <f>CONCATENATE(_xlfn.XLOOKUP(D2286-400,[1]怪物设计!$D$77:$D$136,[1]怪物设计!$U$77:$U$136),"-",E2286)</f>
        <v>老虎1-207</v>
      </c>
      <c r="D2286" s="1">
        <v>2412</v>
      </c>
      <c r="E2286" s="1">
        <v>207</v>
      </c>
      <c r="F2286" s="17" t="str">
        <f t="shared" si="89"/>
        <v>-1046;-171;10000;15</v>
      </c>
      <c r="G2286" s="1">
        <v>1</v>
      </c>
      <c r="H2286" s="21"/>
      <c r="I2286" s="11"/>
    </row>
    <row r="2287" spans="1:9">
      <c r="A2287" s="1" t="str">
        <f t="shared" si="90"/>
        <v>2412301</v>
      </c>
      <c r="B2287" s="1" t="str">
        <f>CONCATENATE(_xlfn.XLOOKUP(D2287-400,[1]怪物设计!$D$77:$D$136,[1]怪物设计!$U$77:$U$136),"-",E2287)</f>
        <v>老虎1-301</v>
      </c>
      <c r="D2287" s="1">
        <v>2412</v>
      </c>
      <c r="E2287" s="1">
        <v>301</v>
      </c>
      <c r="F2287" s="17" t="str">
        <f t="shared" si="89"/>
        <v>-928;-1;10000;0</v>
      </c>
      <c r="G2287" s="1">
        <v>1</v>
      </c>
      <c r="H2287" s="21"/>
      <c r="I2287" s="11"/>
    </row>
    <row r="2288" spans="1:9">
      <c r="A2288" s="1" t="str">
        <f t="shared" si="90"/>
        <v>2412302</v>
      </c>
      <c r="B2288" s="1" t="str">
        <f>CONCATENATE(_xlfn.XLOOKUP(D2288-400,[1]怪物设计!$D$77:$D$136,[1]怪物设计!$U$77:$U$136),"-",E2288)</f>
        <v>老虎1-302</v>
      </c>
      <c r="D2288" s="1">
        <v>2412</v>
      </c>
      <c r="E2288" s="1">
        <v>302</v>
      </c>
      <c r="F2288" s="17" t="str">
        <f t="shared" si="89"/>
        <v>-965;-85;9000;0</v>
      </c>
      <c r="G2288" s="1">
        <v>1</v>
      </c>
      <c r="H2288" s="21"/>
      <c r="I2288" s="11"/>
    </row>
    <row r="2289" spans="1:9">
      <c r="A2289" s="1" t="str">
        <f t="shared" si="90"/>
        <v>2412303</v>
      </c>
      <c r="B2289" s="1" t="str">
        <f>CONCATENATE(_xlfn.XLOOKUP(D2289-400,[1]怪物设计!$D$77:$D$136,[1]怪物设计!$U$77:$U$136),"-",E2289)</f>
        <v>老虎1-303</v>
      </c>
      <c r="D2289" s="1">
        <v>2412</v>
      </c>
      <c r="E2289" s="1">
        <v>303</v>
      </c>
      <c r="F2289" s="17" t="str">
        <f t="shared" si="89"/>
        <v>-899;-104;10000;0</v>
      </c>
      <c r="G2289" s="1">
        <v>1</v>
      </c>
      <c r="H2289" s="21"/>
      <c r="I2289" s="11"/>
    </row>
    <row r="2290" spans="1:9">
      <c r="A2290" s="1" t="str">
        <f t="shared" si="90"/>
        <v>2412304</v>
      </c>
      <c r="B2290" s="1" t="str">
        <f>CONCATENATE(_xlfn.XLOOKUP(D2290-400,[1]怪物设计!$D$77:$D$136,[1]怪物设计!$U$77:$U$136),"-",E2290)</f>
        <v>老虎1-304</v>
      </c>
      <c r="D2290" s="1">
        <v>2412</v>
      </c>
      <c r="E2290" s="1">
        <v>304</v>
      </c>
      <c r="F2290" s="17" t="str">
        <f t="shared" si="89"/>
        <v>-1102;-133;10000;5</v>
      </c>
      <c r="G2290" s="1">
        <v>1</v>
      </c>
      <c r="H2290" s="21"/>
      <c r="I2290" s="11"/>
    </row>
    <row r="2291" spans="1:9">
      <c r="A2291" s="1" t="str">
        <f t="shared" si="90"/>
        <v>2412305</v>
      </c>
      <c r="B2291" s="1" t="str">
        <f>CONCATENATE(_xlfn.XLOOKUP(D2291-400,[1]怪物设计!$D$77:$D$136,[1]怪物设计!$U$77:$U$136),"-",E2291)</f>
        <v>老虎1-305</v>
      </c>
      <c r="D2291" s="1">
        <v>2412</v>
      </c>
      <c r="E2291" s="1">
        <v>305</v>
      </c>
      <c r="F2291" s="17" t="str">
        <f t="shared" si="89"/>
        <v>-1055;-275;9000;-25</v>
      </c>
      <c r="G2291" s="1">
        <v>1</v>
      </c>
      <c r="H2291" s="21"/>
      <c r="I2291" s="11"/>
    </row>
    <row r="2292" spans="1:9">
      <c r="A2292" s="1" t="str">
        <f t="shared" si="90"/>
        <v>2412401</v>
      </c>
      <c r="B2292" s="1" t="str">
        <f>CONCATENATE(_xlfn.XLOOKUP(D2292-400,[1]怪物设计!$D$77:$D$136,[1]怪物设计!$U$77:$U$136),"-",E2292)</f>
        <v>老虎1-401</v>
      </c>
      <c r="D2292" s="1">
        <v>2412</v>
      </c>
      <c r="E2292" s="1">
        <v>401</v>
      </c>
      <c r="F2292" s="17" t="str">
        <f t="shared" si="89"/>
        <v>-926;-257;10000;0</v>
      </c>
      <c r="G2292" s="1">
        <v>1</v>
      </c>
      <c r="H2292" s="21"/>
      <c r="I2292" s="11"/>
    </row>
    <row r="2293" spans="1:9">
      <c r="A2293" s="1" t="str">
        <f t="shared" si="90"/>
        <v>2412402</v>
      </c>
      <c r="B2293" s="1" t="str">
        <f>CONCATENATE(_xlfn.XLOOKUP(D2293-400,[1]怪物设计!$D$77:$D$136,[1]怪物设计!$U$77:$U$136),"-",E2293)</f>
        <v>老虎1-402</v>
      </c>
      <c r="D2293" s="1">
        <v>2412</v>
      </c>
      <c r="E2293" s="1">
        <v>402</v>
      </c>
      <c r="F2293" s="17" t="str">
        <f t="shared" si="89"/>
        <v>-932;-251;10000;0</v>
      </c>
      <c r="G2293" s="1">
        <v>1</v>
      </c>
      <c r="H2293" s="21"/>
      <c r="I2293" s="11"/>
    </row>
    <row r="2294" spans="1:9">
      <c r="A2294" s="1" t="str">
        <f t="shared" si="90"/>
        <v>2412403</v>
      </c>
      <c r="B2294" s="1" t="str">
        <f>CONCATENATE(_xlfn.XLOOKUP(D2294-400,[1]怪物设计!$D$77:$D$136,[1]怪物设计!$U$77:$U$136),"-",E2294)</f>
        <v>老虎1-403</v>
      </c>
      <c r="D2294" s="1">
        <v>2412</v>
      </c>
      <c r="E2294" s="1">
        <v>403</v>
      </c>
      <c r="F2294" s="17" t="str">
        <f t="shared" si="89"/>
        <v>-942;-244;10000;0</v>
      </c>
      <c r="G2294" s="1">
        <v>1</v>
      </c>
      <c r="H2294" s="21"/>
      <c r="I2294" s="11"/>
    </row>
    <row r="2295" spans="1:9">
      <c r="A2295" s="1" t="str">
        <f t="shared" si="90"/>
        <v>2412404</v>
      </c>
      <c r="B2295" s="1" t="str">
        <f>CONCATENATE(_xlfn.XLOOKUP(D2295-400,[1]怪物设计!$D$77:$D$136,[1]怪物设计!$U$77:$U$136),"-",E2295)</f>
        <v>老虎1-404</v>
      </c>
      <c r="D2295" s="1">
        <v>2412</v>
      </c>
      <c r="E2295" s="1">
        <v>404</v>
      </c>
      <c r="F2295" s="17" t="str">
        <f t="shared" si="89"/>
        <v>-1152;-244;10000;0</v>
      </c>
      <c r="G2295" s="1">
        <v>1</v>
      </c>
      <c r="H2295" s="21"/>
      <c r="I2295" s="11"/>
    </row>
    <row r="2296" spans="1:9">
      <c r="A2296" s="1" t="str">
        <f t="shared" si="90"/>
        <v>2412405</v>
      </c>
      <c r="B2296" s="1" t="str">
        <f>CONCATENATE(_xlfn.XLOOKUP(D2296-400,[1]怪物设计!$D$77:$D$136,[1]怪物设计!$U$77:$U$136),"-",E2296)</f>
        <v>老虎1-405</v>
      </c>
      <c r="D2296" s="1">
        <v>2412</v>
      </c>
      <c r="E2296" s="1">
        <v>405</v>
      </c>
      <c r="F2296" s="17" t="str">
        <f t="shared" si="89"/>
        <v>-959;-246;10000;0</v>
      </c>
      <c r="G2296" s="1">
        <v>1</v>
      </c>
      <c r="H2296" s="21"/>
      <c r="I2296" s="11"/>
    </row>
    <row r="2297" spans="1:9">
      <c r="A2297" s="1" t="str">
        <f t="shared" si="90"/>
        <v>2412406</v>
      </c>
      <c r="B2297" s="1" t="str">
        <f>CONCATENATE(_xlfn.XLOOKUP(D2297-400,[1]怪物设计!$D$77:$D$136,[1]怪物设计!$U$77:$U$136),"-",E2297)</f>
        <v>老虎1-406</v>
      </c>
      <c r="D2297" s="1">
        <v>2412</v>
      </c>
      <c r="E2297" s="1">
        <v>406</v>
      </c>
      <c r="F2297" s="17" t="str">
        <f t="shared" si="89"/>
        <v>-1016;-234;8000;30</v>
      </c>
      <c r="G2297" s="1">
        <v>1</v>
      </c>
      <c r="H2297" s="21"/>
      <c r="I2297" s="11"/>
    </row>
    <row r="2298" spans="1:9">
      <c r="A2298" s="1" t="str">
        <f t="shared" si="90"/>
        <v>2412407</v>
      </c>
      <c r="B2298" s="1" t="str">
        <f>CONCATENATE(_xlfn.XLOOKUP(D2298-400,[1]怪物设计!$D$77:$D$136,[1]怪物设计!$U$77:$U$136),"-",E2298)</f>
        <v>老虎1-407</v>
      </c>
      <c r="D2298" s="1">
        <v>2412</v>
      </c>
      <c r="E2298" s="1">
        <v>407</v>
      </c>
      <c r="F2298" s="17" t="str">
        <f t="shared" si="89"/>
        <v>-920;-194;10000;-5</v>
      </c>
      <c r="G2298" s="1">
        <v>1</v>
      </c>
      <c r="H2298" s="21"/>
      <c r="I2298" s="11"/>
    </row>
    <row r="2299" spans="1:9">
      <c r="A2299" s="1" t="str">
        <f t="shared" si="90"/>
        <v>2412408</v>
      </c>
      <c r="B2299" s="1" t="str">
        <f>CONCATENATE(_xlfn.XLOOKUP(D2299-400,[1]怪物设计!$D$77:$D$136,[1]怪物设计!$U$77:$U$136),"-",E2299)</f>
        <v>老虎1-408</v>
      </c>
      <c r="D2299" s="1">
        <v>2412</v>
      </c>
      <c r="E2299" s="1">
        <v>408</v>
      </c>
      <c r="F2299" s="17" t="str">
        <f t="shared" si="89"/>
        <v>-827;-317;11000;-15</v>
      </c>
      <c r="G2299" s="1">
        <v>1</v>
      </c>
      <c r="H2299" s="21"/>
      <c r="I2299" s="11"/>
    </row>
    <row r="2300" spans="1:9">
      <c r="A2300" s="1" t="str">
        <f t="shared" si="90"/>
        <v>2412409</v>
      </c>
      <c r="B2300" s="1" t="str">
        <f>CONCATENATE(_xlfn.XLOOKUP(D2300-400,[1]怪物设计!$D$77:$D$136,[1]怪物设计!$U$77:$U$136),"-",E2300)</f>
        <v>老虎1-409</v>
      </c>
      <c r="D2300" s="1">
        <v>2412</v>
      </c>
      <c r="E2300" s="1">
        <v>409</v>
      </c>
      <c r="F2300" s="17" t="str">
        <f t="shared" si="89"/>
        <v>-1031;-166;7500;-15</v>
      </c>
      <c r="G2300" s="1">
        <v>1</v>
      </c>
      <c r="H2300" s="21"/>
      <c r="I2300" s="11"/>
    </row>
    <row r="2301" spans="1:9">
      <c r="A2301" s="1" t="str">
        <f t="shared" si="90"/>
        <v>2412501</v>
      </c>
      <c r="B2301" s="1" t="str">
        <f>CONCATENATE(_xlfn.XLOOKUP(D2301-400,[1]怪物设计!$D$77:$D$136,[1]怪物设计!$U$77:$U$136),"-",E2301)</f>
        <v>老虎1-501</v>
      </c>
      <c r="D2301" s="1">
        <v>2412</v>
      </c>
      <c r="E2301" s="1">
        <v>501</v>
      </c>
      <c r="F2301" s="17" t="str">
        <f t="shared" si="89"/>
        <v>-1006;-49;11000;45</v>
      </c>
      <c r="G2301" s="1">
        <v>1</v>
      </c>
      <c r="H2301" s="21"/>
      <c r="I2301" s="11"/>
    </row>
    <row r="2302" spans="1:9">
      <c r="A2302" s="1" t="str">
        <f t="shared" si="90"/>
        <v>2412502</v>
      </c>
      <c r="B2302" s="1" t="str">
        <f>CONCATENATE(_xlfn.XLOOKUP(D2302-400,[1]怪物设计!$D$77:$D$136,[1]怪物设计!$U$77:$U$136),"-",E2302)</f>
        <v>老虎1-502</v>
      </c>
      <c r="D2302" s="1">
        <v>2412</v>
      </c>
      <c r="E2302" s="1">
        <v>502</v>
      </c>
      <c r="F2302" s="17" t="str">
        <f t="shared" si="89"/>
        <v>-1026;-166;8500;0</v>
      </c>
      <c r="G2302" s="1">
        <v>1</v>
      </c>
      <c r="H2302" s="21"/>
      <c r="I2302" s="11"/>
    </row>
    <row r="2303" spans="1:9">
      <c r="A2303" s="1" t="str">
        <f t="shared" si="90"/>
        <v>2412503</v>
      </c>
      <c r="B2303" s="1" t="str">
        <f>CONCATENATE(_xlfn.XLOOKUP(D2303-400,[1]怪物设计!$D$77:$D$136,[1]怪物设计!$U$77:$U$136),"-",E2303)</f>
        <v>老虎1-503</v>
      </c>
      <c r="D2303" s="1">
        <v>2412</v>
      </c>
      <c r="E2303" s="1">
        <v>503</v>
      </c>
      <c r="F2303" s="17" t="str">
        <f t="shared" si="89"/>
        <v>-1098;-217;10000;-15</v>
      </c>
      <c r="G2303" s="1">
        <v>1</v>
      </c>
      <c r="H2303" s="21"/>
      <c r="I2303" s="11"/>
    </row>
    <row r="2304" spans="1:9">
      <c r="A2304" s="1" t="str">
        <f t="shared" si="90"/>
        <v>2412504</v>
      </c>
      <c r="B2304" s="1" t="str">
        <f>CONCATENATE(_xlfn.XLOOKUP(D2304-400,[1]怪物设计!$D$77:$D$136,[1]怪物设计!$U$77:$U$136),"-",E2304)</f>
        <v>老虎1-504</v>
      </c>
      <c r="D2304" s="1">
        <v>2412</v>
      </c>
      <c r="E2304" s="1">
        <v>504</v>
      </c>
      <c r="F2304" s="17" t="str">
        <f t="shared" si="89"/>
        <v>-990;-261;9000;-10</v>
      </c>
      <c r="G2304" s="1">
        <v>1</v>
      </c>
      <c r="H2304" s="21"/>
      <c r="I2304" s="11"/>
    </row>
    <row r="2305" spans="1:9">
      <c r="A2305" s="1" t="str">
        <f t="shared" si="90"/>
        <v>2412505</v>
      </c>
      <c r="B2305" s="1" t="str">
        <f>CONCATENATE(_xlfn.XLOOKUP(D2305-400,[1]怪物设计!$D$77:$D$136,[1]怪物设计!$U$77:$U$136),"-",E2305)</f>
        <v>老虎1-505</v>
      </c>
      <c r="D2305" s="1">
        <v>2412</v>
      </c>
      <c r="E2305" s="1">
        <v>505</v>
      </c>
      <c r="F2305" s="17" t="str">
        <f t="shared" si="89"/>
        <v>-1097;-265;10000;-5</v>
      </c>
      <c r="G2305" s="1">
        <v>1</v>
      </c>
      <c r="H2305" s="21"/>
      <c r="I2305" s="11"/>
    </row>
    <row r="2306" spans="1:9">
      <c r="A2306" s="1" t="str">
        <f t="shared" si="90"/>
        <v>2412506</v>
      </c>
      <c r="B2306" s="1" t="str">
        <f>CONCATENATE(_xlfn.XLOOKUP(D2306-400,[1]怪物设计!$D$77:$D$136,[1]怪物设计!$U$77:$U$136),"-",E2306)</f>
        <v>老虎1-506</v>
      </c>
      <c r="D2306" s="1">
        <v>2412</v>
      </c>
      <c r="E2306" s="1">
        <v>506</v>
      </c>
      <c r="F2306" s="17" t="str">
        <f t="shared" si="89"/>
        <v>-831;-211;8000;0</v>
      </c>
      <c r="G2306" s="1">
        <v>1</v>
      </c>
      <c r="H2306" s="21"/>
      <c r="I2306" s="11"/>
    </row>
    <row r="2307" spans="1:9">
      <c r="A2307" s="1" t="str">
        <f t="shared" si="90"/>
        <v>2412507</v>
      </c>
      <c r="B2307" s="1" t="str">
        <f>CONCATENATE(_xlfn.XLOOKUP(D2307-400,[1]怪物设计!$D$77:$D$136,[1]怪物设计!$U$77:$U$136),"-",E2307)</f>
        <v>老虎1-507</v>
      </c>
      <c r="D2307" s="1">
        <v>2412</v>
      </c>
      <c r="E2307" s="1">
        <v>507</v>
      </c>
      <c r="F2307" s="17" t="str">
        <f t="shared" si="89"/>
        <v>-931;-230;10000;5</v>
      </c>
      <c r="G2307" s="1">
        <v>1</v>
      </c>
      <c r="H2307" s="21"/>
      <c r="I2307" s="11"/>
    </row>
    <row r="2308" spans="1:9">
      <c r="A2308" s="1" t="str">
        <f t="shared" si="90"/>
        <v>2421101</v>
      </c>
      <c r="B2308" s="1" t="str">
        <f>CONCATENATE(_xlfn.XLOOKUP(D2308-400,[1]怪物设计!$D$77:$D$136,[1]怪物设计!$U$77:$U$136),"-",E2308)</f>
        <v>老虎2-101</v>
      </c>
      <c r="D2308" s="1">
        <v>2421</v>
      </c>
      <c r="E2308" s="1">
        <v>101</v>
      </c>
      <c r="F2308" s="17" t="str">
        <f t="shared" si="89"/>
        <v>-1019;-123;11000;0</v>
      </c>
      <c r="G2308" s="1">
        <v>1</v>
      </c>
      <c r="H2308" s="21"/>
      <c r="I2308" s="11"/>
    </row>
    <row r="2309" spans="1:9">
      <c r="A2309" s="1" t="str">
        <f t="shared" si="90"/>
        <v>2421102</v>
      </c>
      <c r="B2309" s="1" t="str">
        <f>CONCATENATE(_xlfn.XLOOKUP(D2309-400,[1]怪物设计!$D$77:$D$136,[1]怪物设计!$U$77:$U$136),"-",E2309)</f>
        <v>老虎2-102</v>
      </c>
      <c r="D2309" s="1">
        <v>2421</v>
      </c>
      <c r="E2309" s="1">
        <v>102</v>
      </c>
      <c r="F2309" s="17" t="str">
        <f t="shared" ref="F2309:F2372" si="91">_xlfn.XLOOKUP(B2309,$B$30:$B$947,$F$30:$F$947,"",0)</f>
        <v>-882;-138;11000;-10</v>
      </c>
      <c r="G2309" s="1">
        <v>1</v>
      </c>
      <c r="H2309" s="21"/>
      <c r="I2309" s="11"/>
    </row>
    <row r="2310" spans="1:9">
      <c r="A2310" s="1" t="str">
        <f t="shared" si="90"/>
        <v>2421103</v>
      </c>
      <c r="B2310" s="1" t="str">
        <f>CONCATENATE(_xlfn.XLOOKUP(D2310-400,[1]怪物设计!$D$77:$D$136,[1]怪物设计!$U$77:$U$136),"-",E2310)</f>
        <v>老虎2-103</v>
      </c>
      <c r="D2310" s="1">
        <v>2421</v>
      </c>
      <c r="E2310" s="1">
        <v>103</v>
      </c>
      <c r="F2310" s="17" t="str">
        <f t="shared" si="91"/>
        <v>-1079;-225;10000;-10</v>
      </c>
      <c r="G2310" s="1">
        <v>1</v>
      </c>
      <c r="H2310" s="21"/>
      <c r="I2310" s="11"/>
    </row>
    <row r="2311" spans="1:9">
      <c r="A2311" s="1" t="str">
        <f t="shared" si="90"/>
        <v>2421104</v>
      </c>
      <c r="B2311" s="1" t="str">
        <f>CONCATENATE(_xlfn.XLOOKUP(D2311-400,[1]怪物设计!$D$77:$D$136,[1]怪物设计!$U$77:$U$136),"-",E2311)</f>
        <v>老虎2-104</v>
      </c>
      <c r="D2311" s="1">
        <v>2421</v>
      </c>
      <c r="E2311" s="1">
        <v>104</v>
      </c>
      <c r="F2311" s="17" t="str">
        <f t="shared" si="91"/>
        <v>-1023;-126;11000;0</v>
      </c>
      <c r="G2311" s="1">
        <v>1</v>
      </c>
      <c r="H2311" s="21"/>
      <c r="I2311" s="11"/>
    </row>
    <row r="2312" spans="1:9">
      <c r="A2312" s="1" t="str">
        <f t="shared" si="90"/>
        <v>2421105</v>
      </c>
      <c r="B2312" s="1" t="str">
        <f>CONCATENATE(_xlfn.XLOOKUP(D2312-400,[1]怪物设计!$D$77:$D$136,[1]怪物设计!$U$77:$U$136),"-",E2312)</f>
        <v>老虎2-105</v>
      </c>
      <c r="D2312" s="1">
        <v>2421</v>
      </c>
      <c r="E2312" s="1">
        <v>105</v>
      </c>
      <c r="F2312" s="17" t="str">
        <f t="shared" si="91"/>
        <v>-924;-155;10000;0</v>
      </c>
      <c r="G2312" s="1">
        <v>1</v>
      </c>
      <c r="H2312" s="21"/>
      <c r="I2312" s="11"/>
    </row>
    <row r="2313" spans="1:9">
      <c r="A2313" s="1" t="str">
        <f t="shared" si="90"/>
        <v>2421106</v>
      </c>
      <c r="B2313" s="1" t="str">
        <f>CONCATENATE(_xlfn.XLOOKUP(D2313-400,[1]怪物设计!$D$77:$D$136,[1]怪物设计!$U$77:$U$136),"-",E2313)</f>
        <v>老虎2-106</v>
      </c>
      <c r="D2313" s="1">
        <v>2421</v>
      </c>
      <c r="E2313" s="1">
        <v>106</v>
      </c>
      <c r="F2313" s="17" t="str">
        <f t="shared" si="91"/>
        <v>-1057;-172;8000;0</v>
      </c>
      <c r="G2313" s="1">
        <v>1</v>
      </c>
      <c r="H2313" s="21"/>
      <c r="I2313" s="11"/>
    </row>
    <row r="2314" spans="1:9">
      <c r="A2314" s="1" t="str">
        <f t="shared" si="90"/>
        <v>2421201</v>
      </c>
      <c r="B2314" s="1" t="str">
        <f>CONCATENATE(_xlfn.XLOOKUP(D2314-400,[1]怪物设计!$D$77:$D$136,[1]怪物设计!$U$77:$U$136),"-",E2314)</f>
        <v>老虎2-201</v>
      </c>
      <c r="D2314" s="1">
        <v>2421</v>
      </c>
      <c r="E2314" s="1">
        <v>201</v>
      </c>
      <c r="F2314" s="17" t="str">
        <f t="shared" si="91"/>
        <v>-855;-79;10000;-25</v>
      </c>
      <c r="G2314" s="1">
        <v>1</v>
      </c>
      <c r="H2314" s="21"/>
      <c r="I2314" s="11"/>
    </row>
    <row r="2315" spans="1:9">
      <c r="A2315" s="1" t="str">
        <f t="shared" si="90"/>
        <v>2421202</v>
      </c>
      <c r="B2315" s="1" t="str">
        <f>CONCATENATE(_xlfn.XLOOKUP(D2315-400,[1]怪物设计!$D$77:$D$136,[1]怪物设计!$U$77:$U$136),"-",E2315)</f>
        <v>老虎2-202</v>
      </c>
      <c r="D2315" s="1">
        <v>2421</v>
      </c>
      <c r="E2315" s="1">
        <v>202</v>
      </c>
      <c r="F2315" s="17" t="str">
        <f t="shared" si="91"/>
        <v>-824;-144;10000;0</v>
      </c>
      <c r="G2315" s="1">
        <v>1</v>
      </c>
      <c r="H2315" s="21"/>
      <c r="I2315" s="11"/>
    </row>
    <row r="2316" spans="1:9">
      <c r="A2316" s="1" t="str">
        <f t="shared" si="90"/>
        <v>2421203</v>
      </c>
      <c r="B2316" s="1" t="str">
        <f>CONCATENATE(_xlfn.XLOOKUP(D2316-400,[1]怪物设计!$D$77:$D$136,[1]怪物设计!$U$77:$U$136),"-",E2316)</f>
        <v>老虎2-203</v>
      </c>
      <c r="D2316" s="1">
        <v>2421</v>
      </c>
      <c r="E2316" s="1">
        <v>203</v>
      </c>
      <c r="F2316" s="17" t="str">
        <f t="shared" si="91"/>
        <v>-867;-174;10000;-10</v>
      </c>
      <c r="G2316" s="1">
        <v>1</v>
      </c>
      <c r="H2316" s="21"/>
      <c r="I2316" s="11"/>
    </row>
    <row r="2317" spans="1:9">
      <c r="A2317" s="1" t="str">
        <f t="shared" si="90"/>
        <v>2421204</v>
      </c>
      <c r="B2317" s="1" t="str">
        <f>CONCATENATE(_xlfn.XLOOKUP(D2317-400,[1]怪物设计!$D$77:$D$136,[1]怪物设计!$U$77:$U$136),"-",E2317)</f>
        <v>老虎2-204</v>
      </c>
      <c r="D2317" s="1">
        <v>2421</v>
      </c>
      <c r="E2317" s="1">
        <v>204</v>
      </c>
      <c r="F2317" s="17" t="str">
        <f t="shared" si="91"/>
        <v>-854;-273;5000;0</v>
      </c>
      <c r="G2317" s="1">
        <v>1</v>
      </c>
      <c r="H2317" s="21"/>
      <c r="I2317" s="11"/>
    </row>
    <row r="2318" spans="1:9">
      <c r="A2318" s="1" t="str">
        <f t="shared" si="90"/>
        <v>2421205</v>
      </c>
      <c r="B2318" s="1" t="str">
        <f>CONCATENATE(_xlfn.XLOOKUP(D2318-400,[1]怪物设计!$D$77:$D$136,[1]怪物设计!$U$77:$U$136),"-",E2318)</f>
        <v>老虎2-205</v>
      </c>
      <c r="D2318" s="1">
        <v>2421</v>
      </c>
      <c r="E2318" s="1">
        <v>205</v>
      </c>
      <c r="F2318" s="17" t="str">
        <f t="shared" si="91"/>
        <v>-858;-18;10000;-10</v>
      </c>
      <c r="G2318" s="1">
        <v>1</v>
      </c>
      <c r="H2318" s="21"/>
      <c r="I2318" s="11"/>
    </row>
    <row r="2319" spans="1:9">
      <c r="A2319" s="1" t="str">
        <f t="shared" si="90"/>
        <v>2421206</v>
      </c>
      <c r="B2319" s="1" t="str">
        <f>CONCATENATE(_xlfn.XLOOKUP(D2319-400,[1]怪物设计!$D$77:$D$136,[1]怪物设计!$U$77:$U$136),"-",E2319)</f>
        <v>老虎2-206</v>
      </c>
      <c r="D2319" s="1">
        <v>2421</v>
      </c>
      <c r="E2319" s="1">
        <v>206</v>
      </c>
      <c r="F2319" s="17" t="str">
        <f t="shared" si="91"/>
        <v>-955;-204;7000;150</v>
      </c>
      <c r="G2319" s="1">
        <v>1</v>
      </c>
      <c r="H2319" s="21"/>
      <c r="I2319" s="11"/>
    </row>
    <row r="2320" spans="1:9">
      <c r="A2320" s="1" t="str">
        <f t="shared" si="90"/>
        <v>2421207</v>
      </c>
      <c r="B2320" s="1" t="str">
        <f>CONCATENATE(_xlfn.XLOOKUP(D2320-400,[1]怪物设计!$D$77:$D$136,[1]怪物设计!$U$77:$U$136),"-",E2320)</f>
        <v>老虎2-207</v>
      </c>
      <c r="D2320" s="1">
        <v>2421</v>
      </c>
      <c r="E2320" s="1">
        <v>207</v>
      </c>
      <c r="F2320" s="17" t="str">
        <f t="shared" si="91"/>
        <v>-1046;-171;10000;15</v>
      </c>
      <c r="G2320" s="1">
        <v>1</v>
      </c>
      <c r="H2320" s="21"/>
      <c r="I2320" s="11"/>
    </row>
    <row r="2321" spans="1:9">
      <c r="A2321" s="1" t="str">
        <f t="shared" si="90"/>
        <v>2421301</v>
      </c>
      <c r="B2321" s="1" t="str">
        <f>CONCATENATE(_xlfn.XLOOKUP(D2321-400,[1]怪物设计!$D$77:$D$136,[1]怪物设计!$U$77:$U$136),"-",E2321)</f>
        <v>老虎2-301</v>
      </c>
      <c r="D2321" s="1">
        <v>2421</v>
      </c>
      <c r="E2321" s="1">
        <v>301</v>
      </c>
      <c r="F2321" s="17" t="str">
        <f t="shared" si="91"/>
        <v>-928;-1;10000;0</v>
      </c>
      <c r="G2321" s="1">
        <v>1</v>
      </c>
      <c r="H2321" s="21"/>
      <c r="I2321" s="11"/>
    </row>
    <row r="2322" spans="1:9">
      <c r="A2322" s="1" t="str">
        <f t="shared" si="90"/>
        <v>2421302</v>
      </c>
      <c r="B2322" s="1" t="str">
        <f>CONCATENATE(_xlfn.XLOOKUP(D2322-400,[1]怪物设计!$D$77:$D$136,[1]怪物设计!$U$77:$U$136),"-",E2322)</f>
        <v>老虎2-302</v>
      </c>
      <c r="D2322" s="1">
        <v>2421</v>
      </c>
      <c r="E2322" s="1">
        <v>302</v>
      </c>
      <c r="F2322" s="17" t="str">
        <f t="shared" si="91"/>
        <v>-965;-85;9000;0</v>
      </c>
      <c r="G2322" s="1">
        <v>1</v>
      </c>
      <c r="H2322" s="21"/>
      <c r="I2322" s="11"/>
    </row>
    <row r="2323" spans="1:9">
      <c r="A2323" s="1" t="str">
        <f t="shared" si="90"/>
        <v>2421303</v>
      </c>
      <c r="B2323" s="1" t="str">
        <f>CONCATENATE(_xlfn.XLOOKUP(D2323-400,[1]怪物设计!$D$77:$D$136,[1]怪物设计!$U$77:$U$136),"-",E2323)</f>
        <v>老虎2-303</v>
      </c>
      <c r="D2323" s="1">
        <v>2421</v>
      </c>
      <c r="E2323" s="1">
        <v>303</v>
      </c>
      <c r="F2323" s="17" t="str">
        <f t="shared" si="91"/>
        <v>-899;-104;10000;0</v>
      </c>
      <c r="G2323" s="1">
        <v>1</v>
      </c>
      <c r="H2323" s="21"/>
      <c r="I2323" s="11"/>
    </row>
    <row r="2324" spans="1:9">
      <c r="A2324" s="1" t="str">
        <f t="shared" si="90"/>
        <v>2421304</v>
      </c>
      <c r="B2324" s="1" t="str">
        <f>CONCATENATE(_xlfn.XLOOKUP(D2324-400,[1]怪物设计!$D$77:$D$136,[1]怪物设计!$U$77:$U$136),"-",E2324)</f>
        <v>老虎2-304</v>
      </c>
      <c r="D2324" s="1">
        <v>2421</v>
      </c>
      <c r="E2324" s="1">
        <v>304</v>
      </c>
      <c r="F2324" s="17" t="str">
        <f t="shared" si="91"/>
        <v>-1102;-133;10000;5</v>
      </c>
      <c r="G2324" s="1">
        <v>1</v>
      </c>
      <c r="H2324" s="21"/>
      <c r="I2324" s="11"/>
    </row>
    <row r="2325" spans="1:9">
      <c r="A2325" s="1" t="str">
        <f t="shared" si="90"/>
        <v>2421305</v>
      </c>
      <c r="B2325" s="1" t="str">
        <f>CONCATENATE(_xlfn.XLOOKUP(D2325-400,[1]怪物设计!$D$77:$D$136,[1]怪物设计!$U$77:$U$136),"-",E2325)</f>
        <v>老虎2-305</v>
      </c>
      <c r="D2325" s="1">
        <v>2421</v>
      </c>
      <c r="E2325" s="1">
        <v>305</v>
      </c>
      <c r="F2325" s="17" t="str">
        <f t="shared" si="91"/>
        <v>-1055;-275;9000;-25</v>
      </c>
      <c r="G2325" s="1">
        <v>1</v>
      </c>
      <c r="H2325" s="21"/>
      <c r="I2325" s="11"/>
    </row>
    <row r="2326" spans="1:9">
      <c r="A2326" s="1" t="str">
        <f t="shared" si="90"/>
        <v>2421401</v>
      </c>
      <c r="B2326" s="1" t="str">
        <f>CONCATENATE(_xlfn.XLOOKUP(D2326-400,[1]怪物设计!$D$77:$D$136,[1]怪物设计!$U$77:$U$136),"-",E2326)</f>
        <v>老虎2-401</v>
      </c>
      <c r="D2326" s="1">
        <v>2421</v>
      </c>
      <c r="E2326" s="1">
        <v>401</v>
      </c>
      <c r="F2326" s="17" t="str">
        <f t="shared" si="91"/>
        <v>-926;-257;10000;0</v>
      </c>
      <c r="G2326" s="1">
        <v>1</v>
      </c>
      <c r="H2326" s="21"/>
      <c r="I2326" s="11"/>
    </row>
    <row r="2327" spans="1:9">
      <c r="A2327" s="1" t="str">
        <f t="shared" si="90"/>
        <v>2421402</v>
      </c>
      <c r="B2327" s="1" t="str">
        <f>CONCATENATE(_xlfn.XLOOKUP(D2327-400,[1]怪物设计!$D$77:$D$136,[1]怪物设计!$U$77:$U$136),"-",E2327)</f>
        <v>老虎2-402</v>
      </c>
      <c r="D2327" s="1">
        <v>2421</v>
      </c>
      <c r="E2327" s="1">
        <v>402</v>
      </c>
      <c r="F2327" s="17" t="str">
        <f t="shared" si="91"/>
        <v>-932;-251;10000;0</v>
      </c>
      <c r="G2327" s="1">
        <v>1</v>
      </c>
      <c r="H2327" s="21"/>
      <c r="I2327" s="11"/>
    </row>
    <row r="2328" spans="1:9">
      <c r="A2328" s="1" t="str">
        <f t="shared" si="90"/>
        <v>2421403</v>
      </c>
      <c r="B2328" s="1" t="str">
        <f>CONCATENATE(_xlfn.XLOOKUP(D2328-400,[1]怪物设计!$D$77:$D$136,[1]怪物设计!$U$77:$U$136),"-",E2328)</f>
        <v>老虎2-403</v>
      </c>
      <c r="D2328" s="1">
        <v>2421</v>
      </c>
      <c r="E2328" s="1">
        <v>403</v>
      </c>
      <c r="F2328" s="17" t="str">
        <f t="shared" si="91"/>
        <v>-942;-244;10000;0</v>
      </c>
      <c r="G2328" s="1">
        <v>1</v>
      </c>
      <c r="H2328" s="21"/>
      <c r="I2328" s="11"/>
    </row>
    <row r="2329" spans="1:9">
      <c r="A2329" s="1" t="str">
        <f t="shared" si="90"/>
        <v>2421404</v>
      </c>
      <c r="B2329" s="1" t="str">
        <f>CONCATENATE(_xlfn.XLOOKUP(D2329-400,[1]怪物设计!$D$77:$D$136,[1]怪物设计!$U$77:$U$136),"-",E2329)</f>
        <v>老虎2-404</v>
      </c>
      <c r="D2329" s="1">
        <v>2421</v>
      </c>
      <c r="E2329" s="1">
        <v>404</v>
      </c>
      <c r="F2329" s="17" t="str">
        <f t="shared" si="91"/>
        <v>-1152;-244;10000;0</v>
      </c>
      <c r="G2329" s="1">
        <v>1</v>
      </c>
      <c r="H2329" s="21"/>
      <c r="I2329" s="11"/>
    </row>
    <row r="2330" spans="1:9">
      <c r="A2330" s="1" t="str">
        <f t="shared" si="90"/>
        <v>2421405</v>
      </c>
      <c r="B2330" s="1" t="str">
        <f>CONCATENATE(_xlfn.XLOOKUP(D2330-400,[1]怪物设计!$D$77:$D$136,[1]怪物设计!$U$77:$U$136),"-",E2330)</f>
        <v>老虎2-405</v>
      </c>
      <c r="D2330" s="1">
        <v>2421</v>
      </c>
      <c r="E2330" s="1">
        <v>405</v>
      </c>
      <c r="F2330" s="17" t="str">
        <f t="shared" si="91"/>
        <v>-959;-246;10000;0</v>
      </c>
      <c r="G2330" s="1">
        <v>1</v>
      </c>
      <c r="H2330" s="21"/>
      <c r="I2330" s="11"/>
    </row>
    <row r="2331" spans="1:9">
      <c r="A2331" s="1" t="str">
        <f t="shared" si="90"/>
        <v>2421406</v>
      </c>
      <c r="B2331" s="1" t="str">
        <f>CONCATENATE(_xlfn.XLOOKUP(D2331-400,[1]怪物设计!$D$77:$D$136,[1]怪物设计!$U$77:$U$136),"-",E2331)</f>
        <v>老虎2-406</v>
      </c>
      <c r="D2331" s="1">
        <v>2421</v>
      </c>
      <c r="E2331" s="1">
        <v>406</v>
      </c>
      <c r="F2331" s="17" t="str">
        <f t="shared" si="91"/>
        <v>-1016;-234;8000;30</v>
      </c>
      <c r="G2331" s="1">
        <v>1</v>
      </c>
      <c r="H2331" s="21"/>
      <c r="I2331" s="11"/>
    </row>
    <row r="2332" spans="1:9">
      <c r="A2332" s="1" t="str">
        <f t="shared" si="90"/>
        <v>2421407</v>
      </c>
      <c r="B2332" s="1" t="str">
        <f>CONCATENATE(_xlfn.XLOOKUP(D2332-400,[1]怪物设计!$D$77:$D$136,[1]怪物设计!$U$77:$U$136),"-",E2332)</f>
        <v>老虎2-407</v>
      </c>
      <c r="D2332" s="1">
        <v>2421</v>
      </c>
      <c r="E2332" s="1">
        <v>407</v>
      </c>
      <c r="F2332" s="17" t="str">
        <f t="shared" si="91"/>
        <v>-920;-194;10000;-5</v>
      </c>
      <c r="G2332" s="1">
        <v>1</v>
      </c>
      <c r="H2332" s="21"/>
      <c r="I2332" s="11"/>
    </row>
    <row r="2333" spans="1:9">
      <c r="A2333" s="1" t="str">
        <f t="shared" si="90"/>
        <v>2421408</v>
      </c>
      <c r="B2333" s="1" t="str">
        <f>CONCATENATE(_xlfn.XLOOKUP(D2333-400,[1]怪物设计!$D$77:$D$136,[1]怪物设计!$U$77:$U$136),"-",E2333)</f>
        <v>老虎2-408</v>
      </c>
      <c r="D2333" s="1">
        <v>2421</v>
      </c>
      <c r="E2333" s="1">
        <v>408</v>
      </c>
      <c r="F2333" s="17" t="str">
        <f t="shared" si="91"/>
        <v>-827;-317;11000;-15</v>
      </c>
      <c r="G2333" s="1">
        <v>1</v>
      </c>
      <c r="H2333" s="21"/>
      <c r="I2333" s="11"/>
    </row>
    <row r="2334" spans="1:9">
      <c r="A2334" s="1" t="str">
        <f t="shared" si="90"/>
        <v>2421409</v>
      </c>
      <c r="B2334" s="1" t="str">
        <f>CONCATENATE(_xlfn.XLOOKUP(D2334-400,[1]怪物设计!$D$77:$D$136,[1]怪物设计!$U$77:$U$136),"-",E2334)</f>
        <v>老虎2-409</v>
      </c>
      <c r="D2334" s="1">
        <v>2421</v>
      </c>
      <c r="E2334" s="1">
        <v>409</v>
      </c>
      <c r="F2334" s="17" t="str">
        <f t="shared" si="91"/>
        <v>-1031;-166;7500;-15</v>
      </c>
      <c r="G2334" s="1">
        <v>1</v>
      </c>
      <c r="H2334" s="21"/>
      <c r="I2334" s="11"/>
    </row>
    <row r="2335" spans="1:9">
      <c r="A2335" s="1" t="str">
        <f t="shared" si="90"/>
        <v>2421501</v>
      </c>
      <c r="B2335" s="1" t="str">
        <f>CONCATENATE(_xlfn.XLOOKUP(D2335-400,[1]怪物设计!$D$77:$D$136,[1]怪物设计!$U$77:$U$136),"-",E2335)</f>
        <v>老虎2-501</v>
      </c>
      <c r="D2335" s="1">
        <v>2421</v>
      </c>
      <c r="E2335" s="1">
        <v>501</v>
      </c>
      <c r="F2335" s="17" t="str">
        <f t="shared" si="91"/>
        <v>-1006;-49;11000;45</v>
      </c>
      <c r="G2335" s="1">
        <v>1</v>
      </c>
      <c r="H2335" s="21"/>
      <c r="I2335" s="11"/>
    </row>
    <row r="2336" spans="1:9">
      <c r="A2336" s="1" t="str">
        <f t="shared" si="90"/>
        <v>2421502</v>
      </c>
      <c r="B2336" s="1" t="str">
        <f>CONCATENATE(_xlfn.XLOOKUP(D2336-400,[1]怪物设计!$D$77:$D$136,[1]怪物设计!$U$77:$U$136),"-",E2336)</f>
        <v>老虎2-502</v>
      </c>
      <c r="D2336" s="1">
        <v>2421</v>
      </c>
      <c r="E2336" s="1">
        <v>502</v>
      </c>
      <c r="F2336" s="17" t="str">
        <f t="shared" si="91"/>
        <v>-1026;-166;8500;0</v>
      </c>
      <c r="G2336" s="1">
        <v>1</v>
      </c>
      <c r="H2336" s="21"/>
      <c r="I2336" s="11"/>
    </row>
    <row r="2337" spans="1:9">
      <c r="A2337" s="1" t="str">
        <f t="shared" si="90"/>
        <v>2421503</v>
      </c>
      <c r="B2337" s="1" t="str">
        <f>CONCATENATE(_xlfn.XLOOKUP(D2337-400,[1]怪物设计!$D$77:$D$136,[1]怪物设计!$U$77:$U$136),"-",E2337)</f>
        <v>老虎2-503</v>
      </c>
      <c r="D2337" s="1">
        <v>2421</v>
      </c>
      <c r="E2337" s="1">
        <v>503</v>
      </c>
      <c r="F2337" s="17" t="str">
        <f t="shared" si="91"/>
        <v>-1098;-217;10000;-15</v>
      </c>
      <c r="G2337" s="1">
        <v>1</v>
      </c>
      <c r="H2337" s="21"/>
      <c r="I2337" s="11"/>
    </row>
    <row r="2338" spans="1:9">
      <c r="A2338" s="1" t="str">
        <f t="shared" si="90"/>
        <v>2421504</v>
      </c>
      <c r="B2338" s="1" t="str">
        <f>CONCATENATE(_xlfn.XLOOKUP(D2338-400,[1]怪物设计!$D$77:$D$136,[1]怪物设计!$U$77:$U$136),"-",E2338)</f>
        <v>老虎2-504</v>
      </c>
      <c r="D2338" s="1">
        <v>2421</v>
      </c>
      <c r="E2338" s="1">
        <v>504</v>
      </c>
      <c r="F2338" s="17" t="str">
        <f t="shared" si="91"/>
        <v>-990;-261;9000;-10</v>
      </c>
      <c r="G2338" s="1">
        <v>1</v>
      </c>
      <c r="H2338" s="21"/>
      <c r="I2338" s="11"/>
    </row>
    <row r="2339" spans="1:9">
      <c r="A2339" s="1" t="str">
        <f t="shared" ref="A2339:A2402" si="92">CONCATENATE(D2339,E2339)</f>
        <v>2421505</v>
      </c>
      <c r="B2339" s="1" t="str">
        <f>CONCATENATE(_xlfn.XLOOKUP(D2339-400,[1]怪物设计!$D$77:$D$136,[1]怪物设计!$U$77:$U$136),"-",E2339)</f>
        <v>老虎2-505</v>
      </c>
      <c r="D2339" s="1">
        <v>2421</v>
      </c>
      <c r="E2339" s="1">
        <v>505</v>
      </c>
      <c r="F2339" s="17" t="str">
        <f t="shared" si="91"/>
        <v>-1097;-265;10000;-5</v>
      </c>
      <c r="G2339" s="1">
        <v>1</v>
      </c>
      <c r="H2339" s="21"/>
      <c r="I2339" s="11"/>
    </row>
    <row r="2340" spans="1:9">
      <c r="A2340" s="1" t="str">
        <f t="shared" si="92"/>
        <v>2421506</v>
      </c>
      <c r="B2340" s="1" t="str">
        <f>CONCATENATE(_xlfn.XLOOKUP(D2340-400,[1]怪物设计!$D$77:$D$136,[1]怪物设计!$U$77:$U$136),"-",E2340)</f>
        <v>老虎2-506</v>
      </c>
      <c r="D2340" s="1">
        <v>2421</v>
      </c>
      <c r="E2340" s="1">
        <v>506</v>
      </c>
      <c r="F2340" s="17" t="str">
        <f t="shared" si="91"/>
        <v>-831;-211;8000;0</v>
      </c>
      <c r="G2340" s="1">
        <v>1</v>
      </c>
      <c r="H2340" s="21"/>
      <c r="I2340" s="11"/>
    </row>
    <row r="2341" spans="1:9">
      <c r="A2341" s="1" t="str">
        <f t="shared" si="92"/>
        <v>2421507</v>
      </c>
      <c r="B2341" s="1" t="str">
        <f>CONCATENATE(_xlfn.XLOOKUP(D2341-400,[1]怪物设计!$D$77:$D$136,[1]怪物设计!$U$77:$U$136),"-",E2341)</f>
        <v>老虎2-507</v>
      </c>
      <c r="D2341" s="1">
        <v>2421</v>
      </c>
      <c r="E2341" s="1">
        <v>507</v>
      </c>
      <c r="F2341" s="17" t="str">
        <f t="shared" si="91"/>
        <v>-931;-230;10000;5</v>
      </c>
      <c r="G2341" s="1">
        <v>1</v>
      </c>
      <c r="H2341" s="21"/>
      <c r="I2341" s="11"/>
    </row>
    <row r="2342" spans="1:9">
      <c r="A2342" s="1" t="str">
        <f t="shared" si="92"/>
        <v>2432101</v>
      </c>
      <c r="B2342" s="1" t="str">
        <f>CONCATENATE(_xlfn.XLOOKUP(D2342-400,[1]怪物设计!$D$77:$D$136,[1]怪物设计!$U$77:$U$136),"-",E2342)</f>
        <v>老虎3-101</v>
      </c>
      <c r="D2342" s="1">
        <v>2432</v>
      </c>
      <c r="E2342" s="1">
        <v>101</v>
      </c>
      <c r="F2342" s="17" t="str">
        <f t="shared" si="91"/>
        <v>-1019;-123;11000;0</v>
      </c>
      <c r="G2342" s="1">
        <v>1</v>
      </c>
      <c r="H2342" s="21"/>
      <c r="I2342" s="11"/>
    </row>
    <row r="2343" spans="1:9">
      <c r="A2343" s="1" t="str">
        <f t="shared" si="92"/>
        <v>2432102</v>
      </c>
      <c r="B2343" s="1" t="str">
        <f>CONCATENATE(_xlfn.XLOOKUP(D2343-400,[1]怪物设计!$D$77:$D$136,[1]怪物设计!$U$77:$U$136),"-",E2343)</f>
        <v>老虎3-102</v>
      </c>
      <c r="D2343" s="1">
        <v>2432</v>
      </c>
      <c r="E2343" s="1">
        <v>102</v>
      </c>
      <c r="F2343" s="17" t="str">
        <f t="shared" si="91"/>
        <v>-882;-138;11000;-10</v>
      </c>
      <c r="G2343" s="1">
        <v>1</v>
      </c>
      <c r="H2343" s="21"/>
      <c r="I2343" s="11"/>
    </row>
    <row r="2344" spans="1:9">
      <c r="A2344" s="1" t="str">
        <f t="shared" si="92"/>
        <v>2432103</v>
      </c>
      <c r="B2344" s="1" t="str">
        <f>CONCATENATE(_xlfn.XLOOKUP(D2344-400,[1]怪物设计!$D$77:$D$136,[1]怪物设计!$U$77:$U$136),"-",E2344)</f>
        <v>老虎3-103</v>
      </c>
      <c r="D2344" s="1">
        <v>2432</v>
      </c>
      <c r="E2344" s="1">
        <v>103</v>
      </c>
      <c r="F2344" s="17" t="str">
        <f t="shared" si="91"/>
        <v>-1079;-225;10000;-10</v>
      </c>
      <c r="G2344" s="1">
        <v>1</v>
      </c>
      <c r="H2344" s="21"/>
      <c r="I2344" s="11"/>
    </row>
    <row r="2345" spans="1:9">
      <c r="A2345" s="1" t="str">
        <f t="shared" si="92"/>
        <v>2432104</v>
      </c>
      <c r="B2345" s="1" t="str">
        <f>CONCATENATE(_xlfn.XLOOKUP(D2345-400,[1]怪物设计!$D$77:$D$136,[1]怪物设计!$U$77:$U$136),"-",E2345)</f>
        <v>老虎3-104</v>
      </c>
      <c r="D2345" s="1">
        <v>2432</v>
      </c>
      <c r="E2345" s="1">
        <v>104</v>
      </c>
      <c r="F2345" s="17" t="str">
        <f t="shared" si="91"/>
        <v>-1023;-126;11000;0</v>
      </c>
      <c r="G2345" s="1">
        <v>1</v>
      </c>
      <c r="H2345" s="21"/>
      <c r="I2345" s="11"/>
    </row>
    <row r="2346" spans="1:9">
      <c r="A2346" s="1" t="str">
        <f t="shared" si="92"/>
        <v>2432105</v>
      </c>
      <c r="B2346" s="1" t="str">
        <f>CONCATENATE(_xlfn.XLOOKUP(D2346-400,[1]怪物设计!$D$77:$D$136,[1]怪物设计!$U$77:$U$136),"-",E2346)</f>
        <v>老虎3-105</v>
      </c>
      <c r="D2346" s="1">
        <v>2432</v>
      </c>
      <c r="E2346" s="1">
        <v>105</v>
      </c>
      <c r="F2346" s="17" t="str">
        <f t="shared" si="91"/>
        <v>-924;-155;10000;0</v>
      </c>
      <c r="G2346" s="1">
        <v>1</v>
      </c>
      <c r="H2346" s="21"/>
      <c r="I2346" s="11"/>
    </row>
    <row r="2347" spans="1:9">
      <c r="A2347" s="1" t="str">
        <f t="shared" si="92"/>
        <v>2432106</v>
      </c>
      <c r="B2347" s="1" t="str">
        <f>CONCATENATE(_xlfn.XLOOKUP(D2347-400,[1]怪物设计!$D$77:$D$136,[1]怪物设计!$U$77:$U$136),"-",E2347)</f>
        <v>老虎3-106</v>
      </c>
      <c r="D2347" s="1">
        <v>2432</v>
      </c>
      <c r="E2347" s="1">
        <v>106</v>
      </c>
      <c r="F2347" s="17" t="str">
        <f t="shared" si="91"/>
        <v>-1057;-172;8000;0</v>
      </c>
      <c r="G2347" s="1">
        <v>1</v>
      </c>
      <c r="H2347" s="21"/>
      <c r="I2347" s="11"/>
    </row>
    <row r="2348" spans="1:9">
      <c r="A2348" s="1" t="str">
        <f t="shared" si="92"/>
        <v>2432201</v>
      </c>
      <c r="B2348" s="1" t="str">
        <f>CONCATENATE(_xlfn.XLOOKUP(D2348-400,[1]怪物设计!$D$77:$D$136,[1]怪物设计!$U$77:$U$136),"-",E2348)</f>
        <v>老虎3-201</v>
      </c>
      <c r="D2348" s="1">
        <v>2432</v>
      </c>
      <c r="E2348" s="1">
        <v>201</v>
      </c>
      <c r="F2348" s="17" t="str">
        <f t="shared" si="91"/>
        <v>-855;-79;10000;-25</v>
      </c>
      <c r="G2348" s="1">
        <v>1</v>
      </c>
      <c r="H2348" s="21"/>
      <c r="I2348" s="11"/>
    </row>
    <row r="2349" spans="1:9">
      <c r="A2349" s="1" t="str">
        <f t="shared" si="92"/>
        <v>2432202</v>
      </c>
      <c r="B2349" s="1" t="str">
        <f>CONCATENATE(_xlfn.XLOOKUP(D2349-400,[1]怪物设计!$D$77:$D$136,[1]怪物设计!$U$77:$U$136),"-",E2349)</f>
        <v>老虎3-202</v>
      </c>
      <c r="D2349" s="1">
        <v>2432</v>
      </c>
      <c r="E2349" s="1">
        <v>202</v>
      </c>
      <c r="F2349" s="17" t="str">
        <f t="shared" si="91"/>
        <v>-824;-144;10000;0</v>
      </c>
      <c r="G2349" s="1">
        <v>1</v>
      </c>
      <c r="H2349" s="21"/>
      <c r="I2349" s="11"/>
    </row>
    <row r="2350" spans="1:9">
      <c r="A2350" s="1" t="str">
        <f t="shared" si="92"/>
        <v>2432203</v>
      </c>
      <c r="B2350" s="1" t="str">
        <f>CONCATENATE(_xlfn.XLOOKUP(D2350-400,[1]怪物设计!$D$77:$D$136,[1]怪物设计!$U$77:$U$136),"-",E2350)</f>
        <v>老虎3-203</v>
      </c>
      <c r="D2350" s="1">
        <v>2432</v>
      </c>
      <c r="E2350" s="1">
        <v>203</v>
      </c>
      <c r="F2350" s="17" t="str">
        <f t="shared" si="91"/>
        <v>-867;-174;10000;-10</v>
      </c>
      <c r="G2350" s="1">
        <v>1</v>
      </c>
      <c r="H2350" s="21"/>
      <c r="I2350" s="11"/>
    </row>
    <row r="2351" spans="1:9">
      <c r="A2351" s="1" t="str">
        <f t="shared" si="92"/>
        <v>2432204</v>
      </c>
      <c r="B2351" s="1" t="str">
        <f>CONCATENATE(_xlfn.XLOOKUP(D2351-400,[1]怪物设计!$D$77:$D$136,[1]怪物设计!$U$77:$U$136),"-",E2351)</f>
        <v>老虎3-204</v>
      </c>
      <c r="D2351" s="1">
        <v>2432</v>
      </c>
      <c r="E2351" s="1">
        <v>204</v>
      </c>
      <c r="F2351" s="17" t="str">
        <f t="shared" si="91"/>
        <v>-854;-273;5000;0</v>
      </c>
      <c r="G2351" s="1">
        <v>1</v>
      </c>
      <c r="H2351" s="21"/>
      <c r="I2351" s="11"/>
    </row>
    <row r="2352" spans="1:9">
      <c r="A2352" s="1" t="str">
        <f t="shared" si="92"/>
        <v>2432205</v>
      </c>
      <c r="B2352" s="1" t="str">
        <f>CONCATENATE(_xlfn.XLOOKUP(D2352-400,[1]怪物设计!$D$77:$D$136,[1]怪物设计!$U$77:$U$136),"-",E2352)</f>
        <v>老虎3-205</v>
      </c>
      <c r="D2352" s="1">
        <v>2432</v>
      </c>
      <c r="E2352" s="1">
        <v>205</v>
      </c>
      <c r="F2352" s="17" t="str">
        <f t="shared" si="91"/>
        <v>-858;-18;10000;-10</v>
      </c>
      <c r="G2352" s="1">
        <v>1</v>
      </c>
      <c r="H2352" s="21"/>
      <c r="I2352" s="11"/>
    </row>
    <row r="2353" spans="1:9">
      <c r="A2353" s="1" t="str">
        <f t="shared" si="92"/>
        <v>2432206</v>
      </c>
      <c r="B2353" s="1" t="str">
        <f>CONCATENATE(_xlfn.XLOOKUP(D2353-400,[1]怪物设计!$D$77:$D$136,[1]怪物设计!$U$77:$U$136),"-",E2353)</f>
        <v>老虎3-206</v>
      </c>
      <c r="D2353" s="1">
        <v>2432</v>
      </c>
      <c r="E2353" s="1">
        <v>206</v>
      </c>
      <c r="F2353" s="17" t="str">
        <f t="shared" si="91"/>
        <v>-955;-204;7000;150</v>
      </c>
      <c r="G2353" s="1">
        <v>1</v>
      </c>
      <c r="H2353" s="21"/>
      <c r="I2353" s="11"/>
    </row>
    <row r="2354" spans="1:9">
      <c r="A2354" s="1" t="str">
        <f t="shared" si="92"/>
        <v>2432207</v>
      </c>
      <c r="B2354" s="1" t="str">
        <f>CONCATENATE(_xlfn.XLOOKUP(D2354-400,[1]怪物设计!$D$77:$D$136,[1]怪物设计!$U$77:$U$136),"-",E2354)</f>
        <v>老虎3-207</v>
      </c>
      <c r="D2354" s="1">
        <v>2432</v>
      </c>
      <c r="E2354" s="1">
        <v>207</v>
      </c>
      <c r="F2354" s="17" t="str">
        <f t="shared" si="91"/>
        <v>-1046;-171;10000;15</v>
      </c>
      <c r="G2354" s="1">
        <v>1</v>
      </c>
      <c r="H2354" s="21"/>
      <c r="I2354" s="11"/>
    </row>
    <row r="2355" spans="1:9">
      <c r="A2355" s="1" t="str">
        <f t="shared" si="92"/>
        <v>2432301</v>
      </c>
      <c r="B2355" s="1" t="str">
        <f>CONCATENATE(_xlfn.XLOOKUP(D2355-400,[1]怪物设计!$D$77:$D$136,[1]怪物设计!$U$77:$U$136),"-",E2355)</f>
        <v>老虎3-301</v>
      </c>
      <c r="D2355" s="1">
        <v>2432</v>
      </c>
      <c r="E2355" s="1">
        <v>301</v>
      </c>
      <c r="F2355" s="17" t="str">
        <f t="shared" si="91"/>
        <v>-928;-1;10000;0</v>
      </c>
      <c r="G2355" s="1">
        <v>1</v>
      </c>
      <c r="H2355" s="21"/>
      <c r="I2355" s="11"/>
    </row>
    <row r="2356" spans="1:9">
      <c r="A2356" s="1" t="str">
        <f t="shared" si="92"/>
        <v>2432302</v>
      </c>
      <c r="B2356" s="1" t="str">
        <f>CONCATENATE(_xlfn.XLOOKUP(D2356-400,[1]怪物设计!$D$77:$D$136,[1]怪物设计!$U$77:$U$136),"-",E2356)</f>
        <v>老虎3-302</v>
      </c>
      <c r="D2356" s="1">
        <v>2432</v>
      </c>
      <c r="E2356" s="1">
        <v>302</v>
      </c>
      <c r="F2356" s="17" t="str">
        <f t="shared" si="91"/>
        <v>-965;-85;9000;0</v>
      </c>
      <c r="G2356" s="1">
        <v>1</v>
      </c>
      <c r="H2356" s="21"/>
      <c r="I2356" s="11"/>
    </row>
    <row r="2357" spans="1:9">
      <c r="A2357" s="1" t="str">
        <f t="shared" si="92"/>
        <v>2432303</v>
      </c>
      <c r="B2357" s="1" t="str">
        <f>CONCATENATE(_xlfn.XLOOKUP(D2357-400,[1]怪物设计!$D$77:$D$136,[1]怪物设计!$U$77:$U$136),"-",E2357)</f>
        <v>老虎3-303</v>
      </c>
      <c r="D2357" s="1">
        <v>2432</v>
      </c>
      <c r="E2357" s="1">
        <v>303</v>
      </c>
      <c r="F2357" s="17" t="str">
        <f t="shared" si="91"/>
        <v>-899;-104;10000;0</v>
      </c>
      <c r="G2357" s="1">
        <v>1</v>
      </c>
      <c r="H2357" s="21"/>
      <c r="I2357" s="11"/>
    </row>
    <row r="2358" spans="1:9">
      <c r="A2358" s="1" t="str">
        <f t="shared" si="92"/>
        <v>2432304</v>
      </c>
      <c r="B2358" s="1" t="str">
        <f>CONCATENATE(_xlfn.XLOOKUP(D2358-400,[1]怪物设计!$D$77:$D$136,[1]怪物设计!$U$77:$U$136),"-",E2358)</f>
        <v>老虎3-304</v>
      </c>
      <c r="D2358" s="1">
        <v>2432</v>
      </c>
      <c r="E2358" s="1">
        <v>304</v>
      </c>
      <c r="F2358" s="17" t="str">
        <f t="shared" si="91"/>
        <v>-1102;-133;10000;5</v>
      </c>
      <c r="G2358" s="1">
        <v>1</v>
      </c>
      <c r="H2358" s="21"/>
      <c r="I2358" s="11"/>
    </row>
    <row r="2359" spans="1:9">
      <c r="A2359" s="1" t="str">
        <f t="shared" si="92"/>
        <v>2432305</v>
      </c>
      <c r="B2359" s="1" t="str">
        <f>CONCATENATE(_xlfn.XLOOKUP(D2359-400,[1]怪物设计!$D$77:$D$136,[1]怪物设计!$U$77:$U$136),"-",E2359)</f>
        <v>老虎3-305</v>
      </c>
      <c r="D2359" s="1">
        <v>2432</v>
      </c>
      <c r="E2359" s="1">
        <v>305</v>
      </c>
      <c r="F2359" s="17" t="str">
        <f t="shared" si="91"/>
        <v>-1055;-275;9000;-25</v>
      </c>
      <c r="G2359" s="1">
        <v>1</v>
      </c>
      <c r="H2359" s="21"/>
      <c r="I2359" s="11"/>
    </row>
    <row r="2360" spans="1:9">
      <c r="A2360" s="1" t="str">
        <f t="shared" si="92"/>
        <v>2432401</v>
      </c>
      <c r="B2360" s="1" t="str">
        <f>CONCATENATE(_xlfn.XLOOKUP(D2360-400,[1]怪物设计!$D$77:$D$136,[1]怪物设计!$U$77:$U$136),"-",E2360)</f>
        <v>老虎3-401</v>
      </c>
      <c r="D2360" s="1">
        <v>2432</v>
      </c>
      <c r="E2360" s="1">
        <v>401</v>
      </c>
      <c r="F2360" s="17" t="str">
        <f t="shared" si="91"/>
        <v>-926;-257;10000;0</v>
      </c>
      <c r="G2360" s="1">
        <v>1</v>
      </c>
      <c r="H2360" s="21"/>
      <c r="I2360" s="11"/>
    </row>
    <row r="2361" spans="1:9">
      <c r="A2361" s="1" t="str">
        <f t="shared" si="92"/>
        <v>2432402</v>
      </c>
      <c r="B2361" s="1" t="str">
        <f>CONCATENATE(_xlfn.XLOOKUP(D2361-400,[1]怪物设计!$D$77:$D$136,[1]怪物设计!$U$77:$U$136),"-",E2361)</f>
        <v>老虎3-402</v>
      </c>
      <c r="D2361" s="1">
        <v>2432</v>
      </c>
      <c r="E2361" s="1">
        <v>402</v>
      </c>
      <c r="F2361" s="17" t="str">
        <f t="shared" si="91"/>
        <v>-932;-251;10000;0</v>
      </c>
      <c r="G2361" s="1">
        <v>1</v>
      </c>
      <c r="H2361" s="21"/>
      <c r="I2361" s="11"/>
    </row>
    <row r="2362" spans="1:9">
      <c r="A2362" s="1" t="str">
        <f t="shared" si="92"/>
        <v>2432403</v>
      </c>
      <c r="B2362" s="1" t="str">
        <f>CONCATENATE(_xlfn.XLOOKUP(D2362-400,[1]怪物设计!$D$77:$D$136,[1]怪物设计!$U$77:$U$136),"-",E2362)</f>
        <v>老虎3-403</v>
      </c>
      <c r="D2362" s="1">
        <v>2432</v>
      </c>
      <c r="E2362" s="1">
        <v>403</v>
      </c>
      <c r="F2362" s="17" t="str">
        <f t="shared" si="91"/>
        <v>-942;-244;10000;0</v>
      </c>
      <c r="G2362" s="1">
        <v>1</v>
      </c>
      <c r="H2362" s="21"/>
      <c r="I2362" s="11"/>
    </row>
    <row r="2363" spans="1:9">
      <c r="A2363" s="1" t="str">
        <f t="shared" si="92"/>
        <v>2432404</v>
      </c>
      <c r="B2363" s="1" t="str">
        <f>CONCATENATE(_xlfn.XLOOKUP(D2363-400,[1]怪物设计!$D$77:$D$136,[1]怪物设计!$U$77:$U$136),"-",E2363)</f>
        <v>老虎3-404</v>
      </c>
      <c r="D2363" s="1">
        <v>2432</v>
      </c>
      <c r="E2363" s="1">
        <v>404</v>
      </c>
      <c r="F2363" s="17" t="str">
        <f t="shared" si="91"/>
        <v>-1152;-244;10000;0</v>
      </c>
      <c r="G2363" s="1">
        <v>1</v>
      </c>
      <c r="H2363" s="21"/>
      <c r="I2363" s="11"/>
    </row>
    <row r="2364" spans="1:9">
      <c r="A2364" s="1" t="str">
        <f t="shared" si="92"/>
        <v>2432405</v>
      </c>
      <c r="B2364" s="1" t="str">
        <f>CONCATENATE(_xlfn.XLOOKUP(D2364-400,[1]怪物设计!$D$77:$D$136,[1]怪物设计!$U$77:$U$136),"-",E2364)</f>
        <v>老虎3-405</v>
      </c>
      <c r="D2364" s="1">
        <v>2432</v>
      </c>
      <c r="E2364" s="1">
        <v>405</v>
      </c>
      <c r="F2364" s="17" t="str">
        <f t="shared" si="91"/>
        <v>-959;-246;10000;0</v>
      </c>
      <c r="G2364" s="1">
        <v>1</v>
      </c>
      <c r="H2364" s="21"/>
      <c r="I2364" s="11"/>
    </row>
    <row r="2365" spans="1:9">
      <c r="A2365" s="1" t="str">
        <f t="shared" si="92"/>
        <v>2432406</v>
      </c>
      <c r="B2365" s="1" t="str">
        <f>CONCATENATE(_xlfn.XLOOKUP(D2365-400,[1]怪物设计!$D$77:$D$136,[1]怪物设计!$U$77:$U$136),"-",E2365)</f>
        <v>老虎3-406</v>
      </c>
      <c r="D2365" s="1">
        <v>2432</v>
      </c>
      <c r="E2365" s="1">
        <v>406</v>
      </c>
      <c r="F2365" s="17" t="str">
        <f t="shared" si="91"/>
        <v>-1016;-234;8000;30</v>
      </c>
      <c r="G2365" s="1">
        <v>1</v>
      </c>
      <c r="H2365" s="21"/>
      <c r="I2365" s="11"/>
    </row>
    <row r="2366" spans="1:9">
      <c r="A2366" s="1" t="str">
        <f t="shared" si="92"/>
        <v>2432407</v>
      </c>
      <c r="B2366" s="1" t="str">
        <f>CONCATENATE(_xlfn.XLOOKUP(D2366-400,[1]怪物设计!$D$77:$D$136,[1]怪物设计!$U$77:$U$136),"-",E2366)</f>
        <v>老虎3-407</v>
      </c>
      <c r="D2366" s="1">
        <v>2432</v>
      </c>
      <c r="E2366" s="1">
        <v>407</v>
      </c>
      <c r="F2366" s="17" t="str">
        <f t="shared" si="91"/>
        <v>-920;-194;10000;-5</v>
      </c>
      <c r="G2366" s="1">
        <v>1</v>
      </c>
      <c r="H2366" s="21"/>
      <c r="I2366" s="11"/>
    </row>
    <row r="2367" spans="1:9">
      <c r="A2367" s="1" t="str">
        <f t="shared" si="92"/>
        <v>2432408</v>
      </c>
      <c r="B2367" s="1" t="str">
        <f>CONCATENATE(_xlfn.XLOOKUP(D2367-400,[1]怪物设计!$D$77:$D$136,[1]怪物设计!$U$77:$U$136),"-",E2367)</f>
        <v>老虎3-408</v>
      </c>
      <c r="D2367" s="1">
        <v>2432</v>
      </c>
      <c r="E2367" s="1">
        <v>408</v>
      </c>
      <c r="F2367" s="17" t="str">
        <f t="shared" si="91"/>
        <v>-827;-317;11000;-15</v>
      </c>
      <c r="G2367" s="1">
        <v>1</v>
      </c>
      <c r="H2367" s="21"/>
      <c r="I2367" s="11"/>
    </row>
    <row r="2368" spans="1:9">
      <c r="A2368" s="1" t="str">
        <f t="shared" si="92"/>
        <v>2432409</v>
      </c>
      <c r="B2368" s="1" t="str">
        <f>CONCATENATE(_xlfn.XLOOKUP(D2368-400,[1]怪物设计!$D$77:$D$136,[1]怪物设计!$U$77:$U$136),"-",E2368)</f>
        <v>老虎3-409</v>
      </c>
      <c r="D2368" s="1">
        <v>2432</v>
      </c>
      <c r="E2368" s="1">
        <v>409</v>
      </c>
      <c r="F2368" s="17" t="str">
        <f t="shared" si="91"/>
        <v>-1031;-166;7500;-15</v>
      </c>
      <c r="G2368" s="1">
        <v>1</v>
      </c>
      <c r="H2368" s="21"/>
      <c r="I2368" s="11"/>
    </row>
    <row r="2369" spans="1:9">
      <c r="A2369" s="1" t="str">
        <f t="shared" si="92"/>
        <v>2432501</v>
      </c>
      <c r="B2369" s="1" t="str">
        <f>CONCATENATE(_xlfn.XLOOKUP(D2369-400,[1]怪物设计!$D$77:$D$136,[1]怪物设计!$U$77:$U$136),"-",E2369)</f>
        <v>老虎3-501</v>
      </c>
      <c r="D2369" s="1">
        <v>2432</v>
      </c>
      <c r="E2369" s="1">
        <v>501</v>
      </c>
      <c r="F2369" s="17" t="str">
        <f t="shared" si="91"/>
        <v>-1006;-49;11000;45</v>
      </c>
      <c r="G2369" s="1">
        <v>1</v>
      </c>
      <c r="H2369" s="21"/>
      <c r="I2369" s="11"/>
    </row>
    <row r="2370" spans="1:9">
      <c r="A2370" s="1" t="str">
        <f t="shared" si="92"/>
        <v>2432502</v>
      </c>
      <c r="B2370" s="1" t="str">
        <f>CONCATENATE(_xlfn.XLOOKUP(D2370-400,[1]怪物设计!$D$77:$D$136,[1]怪物设计!$U$77:$U$136),"-",E2370)</f>
        <v>老虎3-502</v>
      </c>
      <c r="D2370" s="1">
        <v>2432</v>
      </c>
      <c r="E2370" s="1">
        <v>502</v>
      </c>
      <c r="F2370" s="17" t="str">
        <f t="shared" si="91"/>
        <v>-1026;-166;8500;0</v>
      </c>
      <c r="G2370" s="1">
        <v>1</v>
      </c>
      <c r="H2370" s="21"/>
      <c r="I2370" s="11"/>
    </row>
    <row r="2371" spans="1:9">
      <c r="A2371" s="1" t="str">
        <f t="shared" si="92"/>
        <v>2432503</v>
      </c>
      <c r="B2371" s="1" t="str">
        <f>CONCATENATE(_xlfn.XLOOKUP(D2371-400,[1]怪物设计!$D$77:$D$136,[1]怪物设计!$U$77:$U$136),"-",E2371)</f>
        <v>老虎3-503</v>
      </c>
      <c r="D2371" s="1">
        <v>2432</v>
      </c>
      <c r="E2371" s="1">
        <v>503</v>
      </c>
      <c r="F2371" s="17" t="str">
        <f t="shared" si="91"/>
        <v>-1098;-217;10000;-15</v>
      </c>
      <c r="G2371" s="1">
        <v>1</v>
      </c>
      <c r="H2371" s="21"/>
      <c r="I2371" s="11"/>
    </row>
    <row r="2372" spans="1:9">
      <c r="A2372" s="1" t="str">
        <f t="shared" si="92"/>
        <v>2432504</v>
      </c>
      <c r="B2372" s="1" t="str">
        <f>CONCATENATE(_xlfn.XLOOKUP(D2372-400,[1]怪物设计!$D$77:$D$136,[1]怪物设计!$U$77:$U$136),"-",E2372)</f>
        <v>老虎3-504</v>
      </c>
      <c r="D2372" s="1">
        <v>2432</v>
      </c>
      <c r="E2372" s="1">
        <v>504</v>
      </c>
      <c r="F2372" s="17" t="str">
        <f t="shared" si="91"/>
        <v>-990;-261;9000;-10</v>
      </c>
      <c r="G2372" s="1">
        <v>1</v>
      </c>
      <c r="H2372" s="21"/>
      <c r="I2372" s="11"/>
    </row>
    <row r="2373" spans="1:9">
      <c r="A2373" s="1" t="str">
        <f t="shared" si="92"/>
        <v>2432505</v>
      </c>
      <c r="B2373" s="1" t="str">
        <f>CONCATENATE(_xlfn.XLOOKUP(D2373-400,[1]怪物设计!$D$77:$D$136,[1]怪物设计!$U$77:$U$136),"-",E2373)</f>
        <v>老虎3-505</v>
      </c>
      <c r="D2373" s="1">
        <v>2432</v>
      </c>
      <c r="E2373" s="1">
        <v>505</v>
      </c>
      <c r="F2373" s="17" t="str">
        <f t="shared" ref="F2373:F2436" si="93">_xlfn.XLOOKUP(B2373,$B$30:$B$947,$F$30:$F$947,"",0)</f>
        <v>-1097;-265;10000;-5</v>
      </c>
      <c r="G2373" s="1">
        <v>1</v>
      </c>
      <c r="H2373" s="21"/>
      <c r="I2373" s="11"/>
    </row>
    <row r="2374" spans="1:9">
      <c r="A2374" s="1" t="str">
        <f t="shared" si="92"/>
        <v>2432506</v>
      </c>
      <c r="B2374" s="1" t="str">
        <f>CONCATENATE(_xlfn.XLOOKUP(D2374-400,[1]怪物设计!$D$77:$D$136,[1]怪物设计!$U$77:$U$136),"-",E2374)</f>
        <v>老虎3-506</v>
      </c>
      <c r="D2374" s="1">
        <v>2432</v>
      </c>
      <c r="E2374" s="1">
        <v>506</v>
      </c>
      <c r="F2374" s="17" t="str">
        <f t="shared" si="93"/>
        <v>-831;-211;8000;0</v>
      </c>
      <c r="G2374" s="1">
        <v>1</v>
      </c>
      <c r="H2374" s="21"/>
      <c r="I2374" s="11"/>
    </row>
    <row r="2375" spans="1:9">
      <c r="A2375" s="1" t="str">
        <f t="shared" si="92"/>
        <v>2432507</v>
      </c>
      <c r="B2375" s="1" t="str">
        <f>CONCATENATE(_xlfn.XLOOKUP(D2375-400,[1]怪物设计!$D$77:$D$136,[1]怪物设计!$U$77:$U$136),"-",E2375)</f>
        <v>老虎3-507</v>
      </c>
      <c r="D2375" s="1">
        <v>2432</v>
      </c>
      <c r="E2375" s="1">
        <v>507</v>
      </c>
      <c r="F2375" s="17" t="str">
        <f t="shared" si="93"/>
        <v>-931;-230;10000;5</v>
      </c>
      <c r="G2375" s="1">
        <v>1</v>
      </c>
      <c r="H2375" s="21"/>
      <c r="I2375" s="11"/>
    </row>
    <row r="2376" spans="1:9">
      <c r="A2376" s="1" t="str">
        <f t="shared" si="92"/>
        <v>2413101</v>
      </c>
      <c r="B2376" s="1" t="str">
        <f>CONCATENATE(_xlfn.XLOOKUP(D2376-400,[1]怪物设计!$D$77:$D$136,[1]怪物设计!$U$77:$U$136),"-",E2376)</f>
        <v>鸭子1-101</v>
      </c>
      <c r="D2376" s="1">
        <v>2413</v>
      </c>
      <c r="E2376" s="1">
        <v>101</v>
      </c>
      <c r="F2376" s="17" t="str">
        <f t="shared" si="93"/>
        <v>-624;-125;11000;0</v>
      </c>
      <c r="G2376" s="1">
        <v>1</v>
      </c>
      <c r="H2376" s="21"/>
      <c r="I2376" s="11"/>
    </row>
    <row r="2377" spans="1:9">
      <c r="A2377" s="1" t="str">
        <f t="shared" si="92"/>
        <v>2413102</v>
      </c>
      <c r="B2377" s="1" t="str">
        <f>CONCATENATE(_xlfn.XLOOKUP(D2377-400,[1]怪物设计!$D$77:$D$136,[1]怪物设计!$U$77:$U$136),"-",E2377)</f>
        <v>鸭子1-102</v>
      </c>
      <c r="D2377" s="1">
        <v>2413</v>
      </c>
      <c r="E2377" s="1">
        <v>102</v>
      </c>
      <c r="F2377" s="17" t="str">
        <f t="shared" si="93"/>
        <v>-487;-140;11000;-10</v>
      </c>
      <c r="G2377" s="1">
        <v>1</v>
      </c>
      <c r="H2377" s="21"/>
      <c r="I2377" s="11"/>
    </row>
    <row r="2378" spans="1:9">
      <c r="A2378" s="1" t="str">
        <f t="shared" si="92"/>
        <v>2413103</v>
      </c>
      <c r="B2378" s="1" t="str">
        <f>CONCATENATE(_xlfn.XLOOKUP(D2378-400,[1]怪物设计!$D$77:$D$136,[1]怪物设计!$U$77:$U$136),"-",E2378)</f>
        <v>鸭子1-103</v>
      </c>
      <c r="D2378" s="1">
        <v>2413</v>
      </c>
      <c r="E2378" s="1">
        <v>103</v>
      </c>
      <c r="F2378" s="17" t="str">
        <f t="shared" si="93"/>
        <v>-684;-227;10000;-10</v>
      </c>
      <c r="G2378" s="1">
        <v>1</v>
      </c>
      <c r="H2378" s="21"/>
      <c r="I2378" s="11"/>
    </row>
    <row r="2379" spans="1:9">
      <c r="A2379" s="1" t="str">
        <f t="shared" si="92"/>
        <v>2413104</v>
      </c>
      <c r="B2379" s="1" t="str">
        <f>CONCATENATE(_xlfn.XLOOKUP(D2379-400,[1]怪物设计!$D$77:$D$136,[1]怪物设计!$U$77:$U$136),"-",E2379)</f>
        <v>鸭子1-104</v>
      </c>
      <c r="D2379" s="1">
        <v>2413</v>
      </c>
      <c r="E2379" s="1">
        <v>104</v>
      </c>
      <c r="F2379" s="17" t="str">
        <f t="shared" si="93"/>
        <v>-628;-128;11000;0</v>
      </c>
      <c r="G2379" s="1">
        <v>1</v>
      </c>
      <c r="H2379" s="21"/>
      <c r="I2379" s="11"/>
    </row>
    <row r="2380" spans="1:9">
      <c r="A2380" s="1" t="str">
        <f t="shared" si="92"/>
        <v>2413105</v>
      </c>
      <c r="B2380" s="1" t="str">
        <f>CONCATENATE(_xlfn.XLOOKUP(D2380-400,[1]怪物设计!$D$77:$D$136,[1]怪物设计!$U$77:$U$136),"-",E2380)</f>
        <v>鸭子1-105</v>
      </c>
      <c r="D2380" s="1">
        <v>2413</v>
      </c>
      <c r="E2380" s="1">
        <v>105</v>
      </c>
      <c r="F2380" s="17" t="str">
        <f t="shared" si="93"/>
        <v>-529;-157;10000;0</v>
      </c>
      <c r="G2380" s="1">
        <v>1</v>
      </c>
      <c r="H2380" s="21"/>
      <c r="I2380" s="11"/>
    </row>
    <row r="2381" spans="1:9">
      <c r="A2381" s="1" t="str">
        <f t="shared" si="92"/>
        <v>2413106</v>
      </c>
      <c r="B2381" s="1" t="str">
        <f>CONCATENATE(_xlfn.XLOOKUP(D2381-400,[1]怪物设计!$D$77:$D$136,[1]怪物设计!$U$77:$U$136),"-",E2381)</f>
        <v>鸭子1-106</v>
      </c>
      <c r="D2381" s="1">
        <v>2413</v>
      </c>
      <c r="E2381" s="1">
        <v>106</v>
      </c>
      <c r="F2381" s="17" t="str">
        <f t="shared" si="93"/>
        <v>-662;-174;8000;0</v>
      </c>
      <c r="G2381" s="1">
        <v>1</v>
      </c>
      <c r="H2381" s="21"/>
      <c r="I2381" s="11"/>
    </row>
    <row r="2382" spans="1:9">
      <c r="A2382" s="1" t="str">
        <f t="shared" si="92"/>
        <v>2413201</v>
      </c>
      <c r="B2382" s="1" t="str">
        <f>CONCATENATE(_xlfn.XLOOKUP(D2382-400,[1]怪物设计!$D$77:$D$136,[1]怪物设计!$U$77:$U$136),"-",E2382)</f>
        <v>鸭子1-201</v>
      </c>
      <c r="D2382" s="1">
        <v>2413</v>
      </c>
      <c r="E2382" s="1">
        <v>201</v>
      </c>
      <c r="F2382" s="17" t="str">
        <f t="shared" si="93"/>
        <v>-460;-81;10000;-25</v>
      </c>
      <c r="G2382" s="1">
        <v>1</v>
      </c>
      <c r="H2382" s="21"/>
      <c r="I2382" s="11"/>
    </row>
    <row r="2383" spans="1:9">
      <c r="A2383" s="1" t="str">
        <f t="shared" si="92"/>
        <v>2413202</v>
      </c>
      <c r="B2383" s="1" t="str">
        <f>CONCATENATE(_xlfn.XLOOKUP(D2383-400,[1]怪物设计!$D$77:$D$136,[1]怪物设计!$U$77:$U$136),"-",E2383)</f>
        <v>鸭子1-202</v>
      </c>
      <c r="D2383" s="1">
        <v>2413</v>
      </c>
      <c r="E2383" s="1">
        <v>202</v>
      </c>
      <c r="F2383" s="17" t="str">
        <f t="shared" si="93"/>
        <v>-429;-146;10000;0</v>
      </c>
      <c r="G2383" s="1">
        <v>1</v>
      </c>
      <c r="H2383" s="21"/>
      <c r="I2383" s="11"/>
    </row>
    <row r="2384" spans="1:9">
      <c r="A2384" s="1" t="str">
        <f t="shared" si="92"/>
        <v>2413203</v>
      </c>
      <c r="B2384" s="1" t="str">
        <f>CONCATENATE(_xlfn.XLOOKUP(D2384-400,[1]怪物设计!$D$77:$D$136,[1]怪物设计!$U$77:$U$136),"-",E2384)</f>
        <v>鸭子1-203</v>
      </c>
      <c r="D2384" s="1">
        <v>2413</v>
      </c>
      <c r="E2384" s="1">
        <v>203</v>
      </c>
      <c r="F2384" s="17" t="str">
        <f t="shared" si="93"/>
        <v>-472;-176;10000;-10</v>
      </c>
      <c r="G2384" s="1">
        <v>1</v>
      </c>
      <c r="H2384" s="21"/>
      <c r="I2384" s="11"/>
    </row>
    <row r="2385" spans="1:9">
      <c r="A2385" s="1" t="str">
        <f t="shared" si="92"/>
        <v>2413204</v>
      </c>
      <c r="B2385" s="1" t="str">
        <f>CONCATENATE(_xlfn.XLOOKUP(D2385-400,[1]怪物设计!$D$77:$D$136,[1]怪物设计!$U$77:$U$136),"-",E2385)</f>
        <v>鸭子1-204</v>
      </c>
      <c r="D2385" s="1">
        <v>2413</v>
      </c>
      <c r="E2385" s="1">
        <v>204</v>
      </c>
      <c r="F2385" s="17" t="str">
        <f t="shared" si="93"/>
        <v>-459;-275;5000;0</v>
      </c>
      <c r="G2385" s="1">
        <v>1</v>
      </c>
      <c r="H2385" s="21"/>
      <c r="I2385" s="11"/>
    </row>
    <row r="2386" spans="1:9">
      <c r="A2386" s="1" t="str">
        <f t="shared" si="92"/>
        <v>2413205</v>
      </c>
      <c r="B2386" s="1" t="str">
        <f>CONCATENATE(_xlfn.XLOOKUP(D2386-400,[1]怪物设计!$D$77:$D$136,[1]怪物设计!$U$77:$U$136),"-",E2386)</f>
        <v>鸭子1-205</v>
      </c>
      <c r="D2386" s="1">
        <v>2413</v>
      </c>
      <c r="E2386" s="1">
        <v>205</v>
      </c>
      <c r="F2386" s="17" t="str">
        <f t="shared" si="93"/>
        <v>-463;-20;10000;-10</v>
      </c>
      <c r="G2386" s="1">
        <v>1</v>
      </c>
      <c r="H2386" s="21"/>
      <c r="I2386" s="11"/>
    </row>
    <row r="2387" spans="1:9">
      <c r="A2387" s="1" t="str">
        <f t="shared" si="92"/>
        <v>2413206</v>
      </c>
      <c r="B2387" s="1" t="str">
        <f>CONCATENATE(_xlfn.XLOOKUP(D2387-400,[1]怪物设计!$D$77:$D$136,[1]怪物设计!$U$77:$U$136),"-",E2387)</f>
        <v>鸭子1-206</v>
      </c>
      <c r="D2387" s="1">
        <v>2413</v>
      </c>
      <c r="E2387" s="1">
        <v>206</v>
      </c>
      <c r="F2387" s="17" t="str">
        <f t="shared" si="93"/>
        <v>-560;-206;7000;150</v>
      </c>
      <c r="G2387" s="1">
        <v>1</v>
      </c>
      <c r="H2387" s="21"/>
      <c r="I2387" s="11"/>
    </row>
    <row r="2388" spans="1:9">
      <c r="A2388" s="1" t="str">
        <f t="shared" si="92"/>
        <v>2413207</v>
      </c>
      <c r="B2388" s="1" t="str">
        <f>CONCATENATE(_xlfn.XLOOKUP(D2388-400,[1]怪物设计!$D$77:$D$136,[1]怪物设计!$U$77:$U$136),"-",E2388)</f>
        <v>鸭子1-207</v>
      </c>
      <c r="D2388" s="1">
        <v>2413</v>
      </c>
      <c r="E2388" s="1">
        <v>207</v>
      </c>
      <c r="F2388" s="17" t="str">
        <f t="shared" si="93"/>
        <v>-651;-173;10000;15</v>
      </c>
      <c r="G2388" s="1">
        <v>1</v>
      </c>
      <c r="H2388" s="21"/>
      <c r="I2388" s="11"/>
    </row>
    <row r="2389" spans="1:9">
      <c r="A2389" s="1" t="str">
        <f t="shared" si="92"/>
        <v>2413301</v>
      </c>
      <c r="B2389" s="1" t="str">
        <f>CONCATENATE(_xlfn.XLOOKUP(D2389-400,[1]怪物设计!$D$77:$D$136,[1]怪物设计!$U$77:$U$136),"-",E2389)</f>
        <v>鸭子1-301</v>
      </c>
      <c r="D2389" s="1">
        <v>2413</v>
      </c>
      <c r="E2389" s="1">
        <v>301</v>
      </c>
      <c r="F2389" s="17" t="str">
        <f t="shared" si="93"/>
        <v>-533;-3;10000;0</v>
      </c>
      <c r="G2389" s="1">
        <v>1</v>
      </c>
      <c r="H2389" s="21"/>
      <c r="I2389" s="11"/>
    </row>
    <row r="2390" spans="1:9">
      <c r="A2390" s="1" t="str">
        <f t="shared" si="92"/>
        <v>2413302</v>
      </c>
      <c r="B2390" s="1" t="str">
        <f>CONCATENATE(_xlfn.XLOOKUP(D2390-400,[1]怪物设计!$D$77:$D$136,[1]怪物设计!$U$77:$U$136),"-",E2390)</f>
        <v>鸭子1-302</v>
      </c>
      <c r="D2390" s="1">
        <v>2413</v>
      </c>
      <c r="E2390" s="1">
        <v>302</v>
      </c>
      <c r="F2390" s="17" t="str">
        <f t="shared" si="93"/>
        <v>-570;-87;9000;0</v>
      </c>
      <c r="G2390" s="1">
        <v>1</v>
      </c>
      <c r="H2390" s="21"/>
      <c r="I2390" s="11"/>
    </row>
    <row r="2391" spans="1:9">
      <c r="A2391" s="1" t="str">
        <f t="shared" si="92"/>
        <v>2413303</v>
      </c>
      <c r="B2391" s="1" t="str">
        <f>CONCATENATE(_xlfn.XLOOKUP(D2391-400,[1]怪物设计!$D$77:$D$136,[1]怪物设计!$U$77:$U$136),"-",E2391)</f>
        <v>鸭子1-303</v>
      </c>
      <c r="D2391" s="1">
        <v>2413</v>
      </c>
      <c r="E2391" s="1">
        <v>303</v>
      </c>
      <c r="F2391" s="17" t="str">
        <f t="shared" si="93"/>
        <v>-504;-106;10000;0</v>
      </c>
      <c r="G2391" s="1">
        <v>1</v>
      </c>
      <c r="H2391" s="21"/>
      <c r="I2391" s="11"/>
    </row>
    <row r="2392" spans="1:9">
      <c r="A2392" s="1" t="str">
        <f t="shared" si="92"/>
        <v>2413304</v>
      </c>
      <c r="B2392" s="1" t="str">
        <f>CONCATENATE(_xlfn.XLOOKUP(D2392-400,[1]怪物设计!$D$77:$D$136,[1]怪物设计!$U$77:$U$136),"-",E2392)</f>
        <v>鸭子1-304</v>
      </c>
      <c r="D2392" s="1">
        <v>2413</v>
      </c>
      <c r="E2392" s="1">
        <v>304</v>
      </c>
      <c r="F2392" s="17" t="str">
        <f t="shared" si="93"/>
        <v>-707;-135;10000;5</v>
      </c>
      <c r="G2392" s="1">
        <v>1</v>
      </c>
      <c r="H2392" s="21"/>
      <c r="I2392" s="11"/>
    </row>
    <row r="2393" spans="1:9">
      <c r="A2393" s="1" t="str">
        <f t="shared" si="92"/>
        <v>2413305</v>
      </c>
      <c r="B2393" s="1" t="str">
        <f>CONCATENATE(_xlfn.XLOOKUP(D2393-400,[1]怪物设计!$D$77:$D$136,[1]怪物设计!$U$77:$U$136),"-",E2393)</f>
        <v>鸭子1-305</v>
      </c>
      <c r="D2393" s="1">
        <v>2413</v>
      </c>
      <c r="E2393" s="1">
        <v>305</v>
      </c>
      <c r="F2393" s="17" t="str">
        <f t="shared" si="93"/>
        <v>-660;-277;9000;-25</v>
      </c>
      <c r="G2393" s="1">
        <v>1</v>
      </c>
      <c r="H2393" s="21"/>
      <c r="I2393" s="11"/>
    </row>
    <row r="2394" spans="1:9">
      <c r="A2394" s="1" t="str">
        <f t="shared" si="92"/>
        <v>2413401</v>
      </c>
      <c r="B2394" s="1" t="str">
        <f>CONCATENATE(_xlfn.XLOOKUP(D2394-400,[1]怪物设计!$D$77:$D$136,[1]怪物设计!$U$77:$U$136),"-",E2394)</f>
        <v>鸭子1-401</v>
      </c>
      <c r="D2394" s="1">
        <v>2413</v>
      </c>
      <c r="E2394" s="1">
        <v>401</v>
      </c>
      <c r="F2394" s="17" t="str">
        <f t="shared" si="93"/>
        <v>-531;-259;10000;0</v>
      </c>
      <c r="G2394" s="1">
        <v>1</v>
      </c>
      <c r="H2394" s="21"/>
      <c r="I2394" s="11"/>
    </row>
    <row r="2395" spans="1:9">
      <c r="A2395" s="1" t="str">
        <f t="shared" si="92"/>
        <v>2413402</v>
      </c>
      <c r="B2395" s="1" t="str">
        <f>CONCATENATE(_xlfn.XLOOKUP(D2395-400,[1]怪物设计!$D$77:$D$136,[1]怪物设计!$U$77:$U$136),"-",E2395)</f>
        <v>鸭子1-402</v>
      </c>
      <c r="D2395" s="1">
        <v>2413</v>
      </c>
      <c r="E2395" s="1">
        <v>402</v>
      </c>
      <c r="F2395" s="17" t="str">
        <f t="shared" si="93"/>
        <v>-537;-253;10000;0</v>
      </c>
      <c r="G2395" s="1">
        <v>1</v>
      </c>
      <c r="H2395" s="21"/>
      <c r="I2395" s="11"/>
    </row>
    <row r="2396" spans="1:9">
      <c r="A2396" s="1" t="str">
        <f t="shared" si="92"/>
        <v>2413403</v>
      </c>
      <c r="B2396" s="1" t="str">
        <f>CONCATENATE(_xlfn.XLOOKUP(D2396-400,[1]怪物设计!$D$77:$D$136,[1]怪物设计!$U$77:$U$136),"-",E2396)</f>
        <v>鸭子1-403</v>
      </c>
      <c r="D2396" s="1">
        <v>2413</v>
      </c>
      <c r="E2396" s="1">
        <v>403</v>
      </c>
      <c r="F2396" s="17" t="str">
        <f t="shared" si="93"/>
        <v>-547;-246;10000;0</v>
      </c>
      <c r="G2396" s="1">
        <v>1</v>
      </c>
      <c r="H2396" s="21"/>
      <c r="I2396" s="11"/>
    </row>
    <row r="2397" spans="1:9">
      <c r="A2397" s="1" t="str">
        <f t="shared" si="92"/>
        <v>2413404</v>
      </c>
      <c r="B2397" s="1" t="str">
        <f>CONCATENATE(_xlfn.XLOOKUP(D2397-400,[1]怪物设计!$D$77:$D$136,[1]怪物设计!$U$77:$U$136),"-",E2397)</f>
        <v>鸭子1-404</v>
      </c>
      <c r="D2397" s="1">
        <v>2413</v>
      </c>
      <c r="E2397" s="1">
        <v>404</v>
      </c>
      <c r="F2397" s="17" t="str">
        <f t="shared" si="93"/>
        <v>-757;-246;10000;0</v>
      </c>
      <c r="G2397" s="1">
        <v>1</v>
      </c>
      <c r="H2397" s="21"/>
      <c r="I2397" s="11"/>
    </row>
    <row r="2398" spans="1:9">
      <c r="A2398" s="1" t="str">
        <f t="shared" si="92"/>
        <v>2413405</v>
      </c>
      <c r="B2398" s="1" t="str">
        <f>CONCATENATE(_xlfn.XLOOKUP(D2398-400,[1]怪物设计!$D$77:$D$136,[1]怪物设计!$U$77:$U$136),"-",E2398)</f>
        <v>鸭子1-405</v>
      </c>
      <c r="D2398" s="1">
        <v>2413</v>
      </c>
      <c r="E2398" s="1">
        <v>405</v>
      </c>
      <c r="F2398" s="17" t="str">
        <f t="shared" si="93"/>
        <v>-564;-248;10000;0</v>
      </c>
      <c r="G2398" s="1">
        <v>1</v>
      </c>
      <c r="H2398" s="21"/>
      <c r="I2398" s="11"/>
    </row>
    <row r="2399" spans="1:9">
      <c r="A2399" s="1" t="str">
        <f t="shared" si="92"/>
        <v>2413406</v>
      </c>
      <c r="B2399" s="1" t="str">
        <f>CONCATENATE(_xlfn.XLOOKUP(D2399-400,[1]怪物设计!$D$77:$D$136,[1]怪物设计!$U$77:$U$136),"-",E2399)</f>
        <v>鸭子1-406</v>
      </c>
      <c r="D2399" s="1">
        <v>2413</v>
      </c>
      <c r="E2399" s="1">
        <v>406</v>
      </c>
      <c r="F2399" s="17" t="str">
        <f t="shared" si="93"/>
        <v>-621;-236;8000;30</v>
      </c>
      <c r="G2399" s="1">
        <v>1</v>
      </c>
      <c r="H2399" s="21"/>
      <c r="I2399" s="11"/>
    </row>
    <row r="2400" spans="1:9">
      <c r="A2400" s="1" t="str">
        <f t="shared" si="92"/>
        <v>2413407</v>
      </c>
      <c r="B2400" s="1" t="str">
        <f>CONCATENATE(_xlfn.XLOOKUP(D2400-400,[1]怪物设计!$D$77:$D$136,[1]怪物设计!$U$77:$U$136),"-",E2400)</f>
        <v>鸭子1-407</v>
      </c>
      <c r="D2400" s="1">
        <v>2413</v>
      </c>
      <c r="E2400" s="1">
        <v>407</v>
      </c>
      <c r="F2400" s="17" t="str">
        <f t="shared" si="93"/>
        <v>-525;-196;10000;-5</v>
      </c>
      <c r="G2400" s="1">
        <v>1</v>
      </c>
      <c r="H2400" s="21"/>
      <c r="I2400" s="11"/>
    </row>
    <row r="2401" spans="1:9">
      <c r="A2401" s="1" t="str">
        <f t="shared" si="92"/>
        <v>2413408</v>
      </c>
      <c r="B2401" s="1" t="str">
        <f>CONCATENATE(_xlfn.XLOOKUP(D2401-400,[1]怪物设计!$D$77:$D$136,[1]怪物设计!$U$77:$U$136),"-",E2401)</f>
        <v>鸭子1-408</v>
      </c>
      <c r="D2401" s="1">
        <v>2413</v>
      </c>
      <c r="E2401" s="1">
        <v>408</v>
      </c>
      <c r="F2401" s="17" t="str">
        <f t="shared" si="93"/>
        <v>-432;-319;11000;-15</v>
      </c>
      <c r="G2401" s="1">
        <v>1</v>
      </c>
      <c r="H2401" s="21"/>
      <c r="I2401" s="11"/>
    </row>
    <row r="2402" spans="1:9">
      <c r="A2402" s="1" t="str">
        <f t="shared" si="92"/>
        <v>2413409</v>
      </c>
      <c r="B2402" s="1" t="str">
        <f>CONCATENATE(_xlfn.XLOOKUP(D2402-400,[1]怪物设计!$D$77:$D$136,[1]怪物设计!$U$77:$U$136),"-",E2402)</f>
        <v>鸭子1-409</v>
      </c>
      <c r="D2402" s="1">
        <v>2413</v>
      </c>
      <c r="E2402" s="1">
        <v>409</v>
      </c>
      <c r="F2402" s="17" t="str">
        <f t="shared" si="93"/>
        <v>-636;-168;7500;-15</v>
      </c>
      <c r="G2402" s="1">
        <v>1</v>
      </c>
      <c r="H2402" s="21"/>
      <c r="I2402" s="11"/>
    </row>
    <row r="2403" spans="1:9">
      <c r="A2403" s="1" t="str">
        <f t="shared" ref="A2403:A2466" si="94">CONCATENATE(D2403,E2403)</f>
        <v>2413501</v>
      </c>
      <c r="B2403" s="1" t="str">
        <f>CONCATENATE(_xlfn.XLOOKUP(D2403-400,[1]怪物设计!$D$77:$D$136,[1]怪物设计!$U$77:$U$136),"-",E2403)</f>
        <v>鸭子1-501</v>
      </c>
      <c r="D2403" s="1">
        <v>2413</v>
      </c>
      <c r="E2403" s="1">
        <v>501</v>
      </c>
      <c r="F2403" s="17" t="str">
        <f t="shared" si="93"/>
        <v>-611;-51;11000;45</v>
      </c>
      <c r="G2403" s="1">
        <v>1</v>
      </c>
      <c r="H2403" s="21"/>
      <c r="I2403" s="11"/>
    </row>
    <row r="2404" spans="1:9">
      <c r="A2404" s="1" t="str">
        <f t="shared" si="94"/>
        <v>2413502</v>
      </c>
      <c r="B2404" s="1" t="str">
        <f>CONCATENATE(_xlfn.XLOOKUP(D2404-400,[1]怪物设计!$D$77:$D$136,[1]怪物设计!$U$77:$U$136),"-",E2404)</f>
        <v>鸭子1-502</v>
      </c>
      <c r="D2404" s="1">
        <v>2413</v>
      </c>
      <c r="E2404" s="1">
        <v>502</v>
      </c>
      <c r="F2404" s="17" t="str">
        <f t="shared" si="93"/>
        <v>-631;-168;8500;0</v>
      </c>
      <c r="G2404" s="1">
        <v>1</v>
      </c>
      <c r="H2404" s="21"/>
      <c r="I2404" s="11"/>
    </row>
    <row r="2405" spans="1:9">
      <c r="A2405" s="1" t="str">
        <f t="shared" si="94"/>
        <v>2413503</v>
      </c>
      <c r="B2405" s="1" t="str">
        <f>CONCATENATE(_xlfn.XLOOKUP(D2405-400,[1]怪物设计!$D$77:$D$136,[1]怪物设计!$U$77:$U$136),"-",E2405)</f>
        <v>鸭子1-503</v>
      </c>
      <c r="D2405" s="1">
        <v>2413</v>
      </c>
      <c r="E2405" s="1">
        <v>503</v>
      </c>
      <c r="F2405" s="17" t="str">
        <f t="shared" si="93"/>
        <v>-703;-219;10000;-15</v>
      </c>
      <c r="G2405" s="1">
        <v>1</v>
      </c>
      <c r="H2405" s="21"/>
      <c r="I2405" s="11"/>
    </row>
    <row r="2406" spans="1:9">
      <c r="A2406" s="1" t="str">
        <f t="shared" si="94"/>
        <v>2413504</v>
      </c>
      <c r="B2406" s="1" t="str">
        <f>CONCATENATE(_xlfn.XLOOKUP(D2406-400,[1]怪物设计!$D$77:$D$136,[1]怪物设计!$U$77:$U$136),"-",E2406)</f>
        <v>鸭子1-504</v>
      </c>
      <c r="D2406" s="1">
        <v>2413</v>
      </c>
      <c r="E2406" s="1">
        <v>504</v>
      </c>
      <c r="F2406" s="17" t="str">
        <f t="shared" si="93"/>
        <v>-595;-263;9000;-10</v>
      </c>
      <c r="G2406" s="1">
        <v>1</v>
      </c>
      <c r="H2406" s="21"/>
      <c r="I2406" s="11"/>
    </row>
    <row r="2407" spans="1:9">
      <c r="A2407" s="1" t="str">
        <f t="shared" si="94"/>
        <v>2413505</v>
      </c>
      <c r="B2407" s="1" t="str">
        <f>CONCATENATE(_xlfn.XLOOKUP(D2407-400,[1]怪物设计!$D$77:$D$136,[1]怪物设计!$U$77:$U$136),"-",E2407)</f>
        <v>鸭子1-505</v>
      </c>
      <c r="D2407" s="1">
        <v>2413</v>
      </c>
      <c r="E2407" s="1">
        <v>505</v>
      </c>
      <c r="F2407" s="17" t="str">
        <f t="shared" si="93"/>
        <v>-702;-267;10000;-5</v>
      </c>
      <c r="G2407" s="1">
        <v>1</v>
      </c>
      <c r="H2407" s="21"/>
      <c r="I2407" s="11"/>
    </row>
    <row r="2408" spans="1:9">
      <c r="A2408" s="1" t="str">
        <f t="shared" si="94"/>
        <v>2413506</v>
      </c>
      <c r="B2408" s="1" t="str">
        <f>CONCATENATE(_xlfn.XLOOKUP(D2408-400,[1]怪物设计!$D$77:$D$136,[1]怪物设计!$U$77:$U$136),"-",E2408)</f>
        <v>鸭子1-506</v>
      </c>
      <c r="D2408" s="1">
        <v>2413</v>
      </c>
      <c r="E2408" s="1">
        <v>506</v>
      </c>
      <c r="F2408" s="17" t="str">
        <f t="shared" si="93"/>
        <v>-436;-213;8000;0</v>
      </c>
      <c r="G2408" s="1">
        <v>1</v>
      </c>
      <c r="H2408" s="21"/>
      <c r="I2408" s="11"/>
    </row>
    <row r="2409" spans="1:9">
      <c r="A2409" s="1" t="str">
        <f t="shared" si="94"/>
        <v>2413507</v>
      </c>
      <c r="B2409" s="1" t="str">
        <f>CONCATENATE(_xlfn.XLOOKUP(D2409-400,[1]怪物设计!$D$77:$D$136,[1]怪物设计!$U$77:$U$136),"-",E2409)</f>
        <v>鸭子1-507</v>
      </c>
      <c r="D2409" s="1">
        <v>2413</v>
      </c>
      <c r="E2409" s="1">
        <v>507</v>
      </c>
      <c r="F2409" s="17" t="str">
        <f t="shared" si="93"/>
        <v>-536;-232;10000;5</v>
      </c>
      <c r="G2409" s="1">
        <v>1</v>
      </c>
      <c r="H2409" s="21"/>
      <c r="I2409" s="11"/>
    </row>
    <row r="2410" spans="1:9">
      <c r="A2410" s="1" t="str">
        <f t="shared" si="94"/>
        <v>2431101</v>
      </c>
      <c r="B2410" s="1" t="str">
        <f>CONCATENATE(_xlfn.XLOOKUP(D2410-400,[1]怪物设计!$D$77:$D$136,[1]怪物设计!$U$77:$U$136),"-",E2410)</f>
        <v>鸭子2-101</v>
      </c>
      <c r="D2410" s="1">
        <v>2431</v>
      </c>
      <c r="E2410" s="1">
        <v>101</v>
      </c>
      <c r="F2410" s="17" t="str">
        <f t="shared" si="93"/>
        <v>-624;-125;11000;0</v>
      </c>
      <c r="G2410" s="1">
        <v>1</v>
      </c>
      <c r="H2410" s="21"/>
      <c r="I2410" s="11"/>
    </row>
    <row r="2411" spans="1:9">
      <c r="A2411" s="1" t="str">
        <f t="shared" si="94"/>
        <v>2431102</v>
      </c>
      <c r="B2411" s="1" t="str">
        <f>CONCATENATE(_xlfn.XLOOKUP(D2411-400,[1]怪物设计!$D$77:$D$136,[1]怪物设计!$U$77:$U$136),"-",E2411)</f>
        <v>鸭子2-102</v>
      </c>
      <c r="D2411" s="1">
        <v>2431</v>
      </c>
      <c r="E2411" s="1">
        <v>102</v>
      </c>
      <c r="F2411" s="17" t="str">
        <f t="shared" si="93"/>
        <v>-487;-140;11000;-10</v>
      </c>
      <c r="G2411" s="1">
        <v>1</v>
      </c>
      <c r="H2411" s="21"/>
      <c r="I2411" s="11"/>
    </row>
    <row r="2412" spans="1:9">
      <c r="A2412" s="1" t="str">
        <f t="shared" si="94"/>
        <v>2431103</v>
      </c>
      <c r="B2412" s="1" t="str">
        <f>CONCATENATE(_xlfn.XLOOKUP(D2412-400,[1]怪物设计!$D$77:$D$136,[1]怪物设计!$U$77:$U$136),"-",E2412)</f>
        <v>鸭子2-103</v>
      </c>
      <c r="D2412" s="1">
        <v>2431</v>
      </c>
      <c r="E2412" s="1">
        <v>103</v>
      </c>
      <c r="F2412" s="17" t="str">
        <f t="shared" si="93"/>
        <v>-684;-227;10000;-10</v>
      </c>
      <c r="G2412" s="1">
        <v>1</v>
      </c>
      <c r="H2412" s="21"/>
      <c r="I2412" s="11"/>
    </row>
    <row r="2413" spans="1:9">
      <c r="A2413" s="1" t="str">
        <f t="shared" si="94"/>
        <v>2431104</v>
      </c>
      <c r="B2413" s="1" t="str">
        <f>CONCATENATE(_xlfn.XLOOKUP(D2413-400,[1]怪物设计!$D$77:$D$136,[1]怪物设计!$U$77:$U$136),"-",E2413)</f>
        <v>鸭子2-104</v>
      </c>
      <c r="D2413" s="1">
        <v>2431</v>
      </c>
      <c r="E2413" s="1">
        <v>104</v>
      </c>
      <c r="F2413" s="17" t="str">
        <f t="shared" si="93"/>
        <v>-628;-128;11000;0</v>
      </c>
      <c r="G2413" s="1">
        <v>1</v>
      </c>
      <c r="H2413" s="21"/>
      <c r="I2413" s="11"/>
    </row>
    <row r="2414" spans="1:9">
      <c r="A2414" s="1" t="str">
        <f t="shared" si="94"/>
        <v>2431105</v>
      </c>
      <c r="B2414" s="1" t="str">
        <f>CONCATENATE(_xlfn.XLOOKUP(D2414-400,[1]怪物设计!$D$77:$D$136,[1]怪物设计!$U$77:$U$136),"-",E2414)</f>
        <v>鸭子2-105</v>
      </c>
      <c r="D2414" s="1">
        <v>2431</v>
      </c>
      <c r="E2414" s="1">
        <v>105</v>
      </c>
      <c r="F2414" s="17" t="str">
        <f t="shared" si="93"/>
        <v>-529;-157;10000;0</v>
      </c>
      <c r="G2414" s="1">
        <v>1</v>
      </c>
      <c r="H2414" s="21"/>
      <c r="I2414" s="11"/>
    </row>
    <row r="2415" spans="1:9">
      <c r="A2415" s="1" t="str">
        <f t="shared" si="94"/>
        <v>2431106</v>
      </c>
      <c r="B2415" s="1" t="str">
        <f>CONCATENATE(_xlfn.XLOOKUP(D2415-400,[1]怪物设计!$D$77:$D$136,[1]怪物设计!$U$77:$U$136),"-",E2415)</f>
        <v>鸭子2-106</v>
      </c>
      <c r="D2415" s="1">
        <v>2431</v>
      </c>
      <c r="E2415" s="1">
        <v>106</v>
      </c>
      <c r="F2415" s="17" t="str">
        <f t="shared" si="93"/>
        <v>-662;-174;8000;0</v>
      </c>
      <c r="G2415" s="1">
        <v>1</v>
      </c>
      <c r="H2415" s="21"/>
      <c r="I2415" s="11"/>
    </row>
    <row r="2416" spans="1:9">
      <c r="A2416" s="1" t="str">
        <f t="shared" si="94"/>
        <v>2431201</v>
      </c>
      <c r="B2416" s="1" t="str">
        <f>CONCATENATE(_xlfn.XLOOKUP(D2416-400,[1]怪物设计!$D$77:$D$136,[1]怪物设计!$U$77:$U$136),"-",E2416)</f>
        <v>鸭子2-201</v>
      </c>
      <c r="D2416" s="1">
        <v>2431</v>
      </c>
      <c r="E2416" s="1">
        <v>201</v>
      </c>
      <c r="F2416" s="17" t="str">
        <f t="shared" si="93"/>
        <v>-460;-81;10000;-25</v>
      </c>
      <c r="G2416" s="1">
        <v>1</v>
      </c>
      <c r="H2416" s="21"/>
      <c r="I2416" s="11"/>
    </row>
    <row r="2417" spans="1:9">
      <c r="A2417" s="1" t="str">
        <f t="shared" si="94"/>
        <v>2431202</v>
      </c>
      <c r="B2417" s="1" t="str">
        <f>CONCATENATE(_xlfn.XLOOKUP(D2417-400,[1]怪物设计!$D$77:$D$136,[1]怪物设计!$U$77:$U$136),"-",E2417)</f>
        <v>鸭子2-202</v>
      </c>
      <c r="D2417" s="1">
        <v>2431</v>
      </c>
      <c r="E2417" s="1">
        <v>202</v>
      </c>
      <c r="F2417" s="17" t="str">
        <f t="shared" si="93"/>
        <v>-429;-146;10000;0</v>
      </c>
      <c r="G2417" s="1">
        <v>1</v>
      </c>
      <c r="H2417" s="21"/>
      <c r="I2417" s="11"/>
    </row>
    <row r="2418" spans="1:9">
      <c r="A2418" s="1" t="str">
        <f t="shared" si="94"/>
        <v>2431203</v>
      </c>
      <c r="B2418" s="1" t="str">
        <f>CONCATENATE(_xlfn.XLOOKUP(D2418-400,[1]怪物设计!$D$77:$D$136,[1]怪物设计!$U$77:$U$136),"-",E2418)</f>
        <v>鸭子2-203</v>
      </c>
      <c r="D2418" s="1">
        <v>2431</v>
      </c>
      <c r="E2418" s="1">
        <v>203</v>
      </c>
      <c r="F2418" s="17" t="str">
        <f t="shared" si="93"/>
        <v>-472;-176;10000;-10</v>
      </c>
      <c r="G2418" s="1">
        <v>1</v>
      </c>
      <c r="H2418" s="21"/>
      <c r="I2418" s="11"/>
    </row>
    <row r="2419" spans="1:9">
      <c r="A2419" s="1" t="str">
        <f t="shared" si="94"/>
        <v>2431204</v>
      </c>
      <c r="B2419" s="1" t="str">
        <f>CONCATENATE(_xlfn.XLOOKUP(D2419-400,[1]怪物设计!$D$77:$D$136,[1]怪物设计!$U$77:$U$136),"-",E2419)</f>
        <v>鸭子2-204</v>
      </c>
      <c r="D2419" s="1">
        <v>2431</v>
      </c>
      <c r="E2419" s="1">
        <v>204</v>
      </c>
      <c r="F2419" s="17" t="str">
        <f t="shared" si="93"/>
        <v>-459;-275;5000;0</v>
      </c>
      <c r="G2419" s="1">
        <v>1</v>
      </c>
      <c r="H2419" s="21"/>
      <c r="I2419" s="11"/>
    </row>
    <row r="2420" spans="1:9">
      <c r="A2420" s="1" t="str">
        <f t="shared" si="94"/>
        <v>2431205</v>
      </c>
      <c r="B2420" s="1" t="str">
        <f>CONCATENATE(_xlfn.XLOOKUP(D2420-400,[1]怪物设计!$D$77:$D$136,[1]怪物设计!$U$77:$U$136),"-",E2420)</f>
        <v>鸭子2-205</v>
      </c>
      <c r="D2420" s="1">
        <v>2431</v>
      </c>
      <c r="E2420" s="1">
        <v>205</v>
      </c>
      <c r="F2420" s="17" t="str">
        <f t="shared" si="93"/>
        <v>-463;-20;10000;-10</v>
      </c>
      <c r="G2420" s="1">
        <v>1</v>
      </c>
      <c r="H2420" s="21"/>
      <c r="I2420" s="11"/>
    </row>
    <row r="2421" spans="1:9">
      <c r="A2421" s="1" t="str">
        <f t="shared" si="94"/>
        <v>2431206</v>
      </c>
      <c r="B2421" s="1" t="str">
        <f>CONCATENATE(_xlfn.XLOOKUP(D2421-400,[1]怪物设计!$D$77:$D$136,[1]怪物设计!$U$77:$U$136),"-",E2421)</f>
        <v>鸭子2-206</v>
      </c>
      <c r="D2421" s="1">
        <v>2431</v>
      </c>
      <c r="E2421" s="1">
        <v>206</v>
      </c>
      <c r="F2421" s="17" t="str">
        <f t="shared" si="93"/>
        <v>-560;-206;7000;150</v>
      </c>
      <c r="G2421" s="1">
        <v>1</v>
      </c>
      <c r="H2421" s="21"/>
      <c r="I2421" s="11"/>
    </row>
    <row r="2422" spans="1:9">
      <c r="A2422" s="1" t="str">
        <f t="shared" si="94"/>
        <v>2431207</v>
      </c>
      <c r="B2422" s="1" t="str">
        <f>CONCATENATE(_xlfn.XLOOKUP(D2422-400,[1]怪物设计!$D$77:$D$136,[1]怪物设计!$U$77:$U$136),"-",E2422)</f>
        <v>鸭子2-207</v>
      </c>
      <c r="D2422" s="1">
        <v>2431</v>
      </c>
      <c r="E2422" s="1">
        <v>207</v>
      </c>
      <c r="F2422" s="17" t="str">
        <f t="shared" si="93"/>
        <v>-651;-173;10000;15</v>
      </c>
      <c r="G2422" s="1">
        <v>1</v>
      </c>
      <c r="H2422" s="21"/>
      <c r="I2422" s="11"/>
    </row>
    <row r="2423" spans="1:9">
      <c r="A2423" s="1" t="str">
        <f t="shared" si="94"/>
        <v>2431301</v>
      </c>
      <c r="B2423" s="1" t="str">
        <f>CONCATENATE(_xlfn.XLOOKUP(D2423-400,[1]怪物设计!$D$77:$D$136,[1]怪物设计!$U$77:$U$136),"-",E2423)</f>
        <v>鸭子2-301</v>
      </c>
      <c r="D2423" s="1">
        <v>2431</v>
      </c>
      <c r="E2423" s="1">
        <v>301</v>
      </c>
      <c r="F2423" s="17" t="str">
        <f t="shared" si="93"/>
        <v>-533;-3;10000;0</v>
      </c>
      <c r="G2423" s="1">
        <v>1</v>
      </c>
      <c r="H2423" s="21"/>
      <c r="I2423" s="11"/>
    </row>
    <row r="2424" spans="1:9">
      <c r="A2424" s="1" t="str">
        <f t="shared" si="94"/>
        <v>2431302</v>
      </c>
      <c r="B2424" s="1" t="str">
        <f>CONCATENATE(_xlfn.XLOOKUP(D2424-400,[1]怪物设计!$D$77:$D$136,[1]怪物设计!$U$77:$U$136),"-",E2424)</f>
        <v>鸭子2-302</v>
      </c>
      <c r="D2424" s="1">
        <v>2431</v>
      </c>
      <c r="E2424" s="1">
        <v>302</v>
      </c>
      <c r="F2424" s="17" t="str">
        <f t="shared" si="93"/>
        <v>-570;-87;9000;0</v>
      </c>
      <c r="G2424" s="1">
        <v>1</v>
      </c>
      <c r="H2424" s="21"/>
      <c r="I2424" s="11"/>
    </row>
    <row r="2425" spans="1:9">
      <c r="A2425" s="1" t="str">
        <f t="shared" si="94"/>
        <v>2431303</v>
      </c>
      <c r="B2425" s="1" t="str">
        <f>CONCATENATE(_xlfn.XLOOKUP(D2425-400,[1]怪物设计!$D$77:$D$136,[1]怪物设计!$U$77:$U$136),"-",E2425)</f>
        <v>鸭子2-303</v>
      </c>
      <c r="D2425" s="1">
        <v>2431</v>
      </c>
      <c r="E2425" s="1">
        <v>303</v>
      </c>
      <c r="F2425" s="17" t="str">
        <f t="shared" si="93"/>
        <v>-504;-106;10000;0</v>
      </c>
      <c r="G2425" s="1">
        <v>1</v>
      </c>
      <c r="H2425" s="21"/>
      <c r="I2425" s="11"/>
    </row>
    <row r="2426" spans="1:9">
      <c r="A2426" s="1" t="str">
        <f t="shared" si="94"/>
        <v>2431304</v>
      </c>
      <c r="B2426" s="1" t="str">
        <f>CONCATENATE(_xlfn.XLOOKUP(D2426-400,[1]怪物设计!$D$77:$D$136,[1]怪物设计!$U$77:$U$136),"-",E2426)</f>
        <v>鸭子2-304</v>
      </c>
      <c r="D2426" s="1">
        <v>2431</v>
      </c>
      <c r="E2426" s="1">
        <v>304</v>
      </c>
      <c r="F2426" s="17" t="str">
        <f t="shared" si="93"/>
        <v>-707;-135;10000;5</v>
      </c>
      <c r="G2426" s="1">
        <v>1</v>
      </c>
      <c r="H2426" s="21"/>
      <c r="I2426" s="11"/>
    </row>
    <row r="2427" spans="1:9">
      <c r="A2427" s="1" t="str">
        <f t="shared" si="94"/>
        <v>2431305</v>
      </c>
      <c r="B2427" s="1" t="str">
        <f>CONCATENATE(_xlfn.XLOOKUP(D2427-400,[1]怪物设计!$D$77:$D$136,[1]怪物设计!$U$77:$U$136),"-",E2427)</f>
        <v>鸭子2-305</v>
      </c>
      <c r="D2427" s="1">
        <v>2431</v>
      </c>
      <c r="E2427" s="1">
        <v>305</v>
      </c>
      <c r="F2427" s="17" t="str">
        <f t="shared" si="93"/>
        <v>-660;-277;9000;-25</v>
      </c>
      <c r="G2427" s="1">
        <v>1</v>
      </c>
      <c r="H2427" s="21"/>
      <c r="I2427" s="11"/>
    </row>
    <row r="2428" spans="1:9">
      <c r="A2428" s="1" t="str">
        <f t="shared" si="94"/>
        <v>2431401</v>
      </c>
      <c r="B2428" s="1" t="str">
        <f>CONCATENATE(_xlfn.XLOOKUP(D2428-400,[1]怪物设计!$D$77:$D$136,[1]怪物设计!$U$77:$U$136),"-",E2428)</f>
        <v>鸭子2-401</v>
      </c>
      <c r="D2428" s="1">
        <v>2431</v>
      </c>
      <c r="E2428" s="1">
        <v>401</v>
      </c>
      <c r="F2428" s="17" t="str">
        <f t="shared" si="93"/>
        <v>-531;-259;10000;0</v>
      </c>
      <c r="G2428" s="1">
        <v>1</v>
      </c>
      <c r="H2428" s="21"/>
      <c r="I2428" s="11"/>
    </row>
    <row r="2429" spans="1:9">
      <c r="A2429" s="1" t="str">
        <f t="shared" si="94"/>
        <v>2431402</v>
      </c>
      <c r="B2429" s="1" t="str">
        <f>CONCATENATE(_xlfn.XLOOKUP(D2429-400,[1]怪物设计!$D$77:$D$136,[1]怪物设计!$U$77:$U$136),"-",E2429)</f>
        <v>鸭子2-402</v>
      </c>
      <c r="D2429" s="1">
        <v>2431</v>
      </c>
      <c r="E2429" s="1">
        <v>402</v>
      </c>
      <c r="F2429" s="17" t="str">
        <f t="shared" si="93"/>
        <v>-537;-253;10000;0</v>
      </c>
      <c r="G2429" s="1">
        <v>1</v>
      </c>
      <c r="H2429" s="21"/>
      <c r="I2429" s="11"/>
    </row>
    <row r="2430" spans="1:9">
      <c r="A2430" s="1" t="str">
        <f t="shared" si="94"/>
        <v>2431403</v>
      </c>
      <c r="B2430" s="1" t="str">
        <f>CONCATENATE(_xlfn.XLOOKUP(D2430-400,[1]怪物设计!$D$77:$D$136,[1]怪物设计!$U$77:$U$136),"-",E2430)</f>
        <v>鸭子2-403</v>
      </c>
      <c r="D2430" s="1">
        <v>2431</v>
      </c>
      <c r="E2430" s="1">
        <v>403</v>
      </c>
      <c r="F2430" s="17" t="str">
        <f t="shared" si="93"/>
        <v>-547;-246;10000;0</v>
      </c>
      <c r="G2430" s="1">
        <v>1</v>
      </c>
      <c r="H2430" s="21"/>
      <c r="I2430" s="11"/>
    </row>
    <row r="2431" spans="1:9">
      <c r="A2431" s="1" t="str">
        <f t="shared" si="94"/>
        <v>2431404</v>
      </c>
      <c r="B2431" s="1" t="str">
        <f>CONCATENATE(_xlfn.XLOOKUP(D2431-400,[1]怪物设计!$D$77:$D$136,[1]怪物设计!$U$77:$U$136),"-",E2431)</f>
        <v>鸭子2-404</v>
      </c>
      <c r="D2431" s="1">
        <v>2431</v>
      </c>
      <c r="E2431" s="1">
        <v>404</v>
      </c>
      <c r="F2431" s="17" t="str">
        <f t="shared" si="93"/>
        <v>-757;-246;10000;0</v>
      </c>
      <c r="G2431" s="1">
        <v>1</v>
      </c>
      <c r="H2431" s="21"/>
      <c r="I2431" s="11"/>
    </row>
    <row r="2432" spans="1:9">
      <c r="A2432" s="1" t="str">
        <f t="shared" si="94"/>
        <v>2431405</v>
      </c>
      <c r="B2432" s="1" t="str">
        <f>CONCATENATE(_xlfn.XLOOKUP(D2432-400,[1]怪物设计!$D$77:$D$136,[1]怪物设计!$U$77:$U$136),"-",E2432)</f>
        <v>鸭子2-405</v>
      </c>
      <c r="D2432" s="1">
        <v>2431</v>
      </c>
      <c r="E2432" s="1">
        <v>405</v>
      </c>
      <c r="F2432" s="17" t="str">
        <f t="shared" si="93"/>
        <v>-564;-248;10000;0</v>
      </c>
      <c r="G2432" s="1">
        <v>1</v>
      </c>
      <c r="H2432" s="21"/>
      <c r="I2432" s="11"/>
    </row>
    <row r="2433" spans="1:9">
      <c r="A2433" s="1" t="str">
        <f t="shared" si="94"/>
        <v>2431406</v>
      </c>
      <c r="B2433" s="1" t="str">
        <f>CONCATENATE(_xlfn.XLOOKUP(D2433-400,[1]怪物设计!$D$77:$D$136,[1]怪物设计!$U$77:$U$136),"-",E2433)</f>
        <v>鸭子2-406</v>
      </c>
      <c r="D2433" s="1">
        <v>2431</v>
      </c>
      <c r="E2433" s="1">
        <v>406</v>
      </c>
      <c r="F2433" s="17" t="str">
        <f t="shared" si="93"/>
        <v>-621;-236;8000;30</v>
      </c>
      <c r="G2433" s="1">
        <v>1</v>
      </c>
      <c r="H2433" s="21"/>
      <c r="I2433" s="11"/>
    </row>
    <row r="2434" spans="1:9">
      <c r="A2434" s="1" t="str">
        <f t="shared" si="94"/>
        <v>2431407</v>
      </c>
      <c r="B2434" s="1" t="str">
        <f>CONCATENATE(_xlfn.XLOOKUP(D2434-400,[1]怪物设计!$D$77:$D$136,[1]怪物设计!$U$77:$U$136),"-",E2434)</f>
        <v>鸭子2-407</v>
      </c>
      <c r="D2434" s="1">
        <v>2431</v>
      </c>
      <c r="E2434" s="1">
        <v>407</v>
      </c>
      <c r="F2434" s="17" t="str">
        <f t="shared" si="93"/>
        <v>-525;-196;10000;-5</v>
      </c>
      <c r="G2434" s="1">
        <v>1</v>
      </c>
      <c r="H2434" s="21"/>
      <c r="I2434" s="11"/>
    </row>
    <row r="2435" spans="1:9">
      <c r="A2435" s="1" t="str">
        <f t="shared" si="94"/>
        <v>2431408</v>
      </c>
      <c r="B2435" s="1" t="str">
        <f>CONCATENATE(_xlfn.XLOOKUP(D2435-400,[1]怪物设计!$D$77:$D$136,[1]怪物设计!$U$77:$U$136),"-",E2435)</f>
        <v>鸭子2-408</v>
      </c>
      <c r="D2435" s="1">
        <v>2431</v>
      </c>
      <c r="E2435" s="1">
        <v>408</v>
      </c>
      <c r="F2435" s="17" t="str">
        <f t="shared" si="93"/>
        <v>-432;-319;11000;-15</v>
      </c>
      <c r="G2435" s="1">
        <v>1</v>
      </c>
      <c r="H2435" s="21"/>
      <c r="I2435" s="11"/>
    </row>
    <row r="2436" spans="1:9">
      <c r="A2436" s="1" t="str">
        <f t="shared" si="94"/>
        <v>2431409</v>
      </c>
      <c r="B2436" s="1" t="str">
        <f>CONCATENATE(_xlfn.XLOOKUP(D2436-400,[1]怪物设计!$D$77:$D$136,[1]怪物设计!$U$77:$U$136),"-",E2436)</f>
        <v>鸭子2-409</v>
      </c>
      <c r="D2436" s="1">
        <v>2431</v>
      </c>
      <c r="E2436" s="1">
        <v>409</v>
      </c>
      <c r="F2436" s="17" t="str">
        <f t="shared" si="93"/>
        <v>-636;-168;7500;-15</v>
      </c>
      <c r="G2436" s="1">
        <v>1</v>
      </c>
      <c r="H2436" s="21"/>
      <c r="I2436" s="11"/>
    </row>
    <row r="2437" spans="1:9">
      <c r="A2437" s="1" t="str">
        <f t="shared" si="94"/>
        <v>2431501</v>
      </c>
      <c r="B2437" s="1" t="str">
        <f>CONCATENATE(_xlfn.XLOOKUP(D2437-400,[1]怪物设计!$D$77:$D$136,[1]怪物设计!$U$77:$U$136),"-",E2437)</f>
        <v>鸭子2-501</v>
      </c>
      <c r="D2437" s="1">
        <v>2431</v>
      </c>
      <c r="E2437" s="1">
        <v>501</v>
      </c>
      <c r="F2437" s="17" t="str">
        <f t="shared" ref="F2437:F2500" si="95">_xlfn.XLOOKUP(B2437,$B$30:$B$947,$F$30:$F$947,"",0)</f>
        <v>-611;-51;11000;45</v>
      </c>
      <c r="G2437" s="1">
        <v>1</v>
      </c>
      <c r="H2437" s="21"/>
      <c r="I2437" s="11"/>
    </row>
    <row r="2438" spans="1:9">
      <c r="A2438" s="1" t="str">
        <f t="shared" si="94"/>
        <v>2431502</v>
      </c>
      <c r="B2438" s="1" t="str">
        <f>CONCATENATE(_xlfn.XLOOKUP(D2438-400,[1]怪物设计!$D$77:$D$136,[1]怪物设计!$U$77:$U$136),"-",E2438)</f>
        <v>鸭子2-502</v>
      </c>
      <c r="D2438" s="1">
        <v>2431</v>
      </c>
      <c r="E2438" s="1">
        <v>502</v>
      </c>
      <c r="F2438" s="17" t="str">
        <f t="shared" si="95"/>
        <v>-631;-168;8500;0</v>
      </c>
      <c r="G2438" s="1">
        <v>1</v>
      </c>
      <c r="H2438" s="21"/>
      <c r="I2438" s="11"/>
    </row>
    <row r="2439" spans="1:9">
      <c r="A2439" s="1" t="str">
        <f t="shared" si="94"/>
        <v>2431503</v>
      </c>
      <c r="B2439" s="1" t="str">
        <f>CONCATENATE(_xlfn.XLOOKUP(D2439-400,[1]怪物设计!$D$77:$D$136,[1]怪物设计!$U$77:$U$136),"-",E2439)</f>
        <v>鸭子2-503</v>
      </c>
      <c r="D2439" s="1">
        <v>2431</v>
      </c>
      <c r="E2439" s="1">
        <v>503</v>
      </c>
      <c r="F2439" s="17" t="str">
        <f t="shared" si="95"/>
        <v>-703;-219;10000;-15</v>
      </c>
      <c r="G2439" s="1">
        <v>1</v>
      </c>
      <c r="H2439" s="21"/>
      <c r="I2439" s="11"/>
    </row>
    <row r="2440" spans="1:9">
      <c r="A2440" s="1" t="str">
        <f t="shared" si="94"/>
        <v>2431504</v>
      </c>
      <c r="B2440" s="1" t="str">
        <f>CONCATENATE(_xlfn.XLOOKUP(D2440-400,[1]怪物设计!$D$77:$D$136,[1]怪物设计!$U$77:$U$136),"-",E2440)</f>
        <v>鸭子2-504</v>
      </c>
      <c r="D2440" s="1">
        <v>2431</v>
      </c>
      <c r="E2440" s="1">
        <v>504</v>
      </c>
      <c r="F2440" s="17" t="str">
        <f t="shared" si="95"/>
        <v>-595;-263;9000;-10</v>
      </c>
      <c r="G2440" s="1">
        <v>1</v>
      </c>
      <c r="H2440" s="21"/>
      <c r="I2440" s="11"/>
    </row>
    <row r="2441" spans="1:9">
      <c r="A2441" s="1" t="str">
        <f t="shared" si="94"/>
        <v>2431505</v>
      </c>
      <c r="B2441" s="1" t="str">
        <f>CONCATENATE(_xlfn.XLOOKUP(D2441-400,[1]怪物设计!$D$77:$D$136,[1]怪物设计!$U$77:$U$136),"-",E2441)</f>
        <v>鸭子2-505</v>
      </c>
      <c r="D2441" s="1">
        <v>2431</v>
      </c>
      <c r="E2441" s="1">
        <v>505</v>
      </c>
      <c r="F2441" s="17" t="str">
        <f t="shared" si="95"/>
        <v>-702;-267;10000;-5</v>
      </c>
      <c r="G2441" s="1">
        <v>1</v>
      </c>
      <c r="H2441" s="21"/>
      <c r="I2441" s="11"/>
    </row>
    <row r="2442" spans="1:9">
      <c r="A2442" s="1" t="str">
        <f t="shared" si="94"/>
        <v>2431506</v>
      </c>
      <c r="B2442" s="1" t="str">
        <f>CONCATENATE(_xlfn.XLOOKUP(D2442-400,[1]怪物设计!$D$77:$D$136,[1]怪物设计!$U$77:$U$136),"-",E2442)</f>
        <v>鸭子2-506</v>
      </c>
      <c r="D2442" s="1">
        <v>2431</v>
      </c>
      <c r="E2442" s="1">
        <v>506</v>
      </c>
      <c r="F2442" s="17" t="str">
        <f t="shared" si="95"/>
        <v>-436;-213;8000;0</v>
      </c>
      <c r="G2442" s="1">
        <v>1</v>
      </c>
      <c r="H2442" s="21"/>
      <c r="I2442" s="11"/>
    </row>
    <row r="2443" spans="1:9">
      <c r="A2443" s="1" t="str">
        <f t="shared" si="94"/>
        <v>2431507</v>
      </c>
      <c r="B2443" s="1" t="str">
        <f>CONCATENATE(_xlfn.XLOOKUP(D2443-400,[1]怪物设计!$D$77:$D$136,[1]怪物设计!$U$77:$U$136),"-",E2443)</f>
        <v>鸭子2-507</v>
      </c>
      <c r="D2443" s="1">
        <v>2431</v>
      </c>
      <c r="E2443" s="1">
        <v>507</v>
      </c>
      <c r="F2443" s="17" t="str">
        <f t="shared" si="95"/>
        <v>-536;-232;10000;5</v>
      </c>
      <c r="G2443" s="1">
        <v>1</v>
      </c>
      <c r="H2443" s="21"/>
      <c r="I2443" s="11"/>
    </row>
    <row r="2444" spans="1:9">
      <c r="A2444" s="1" t="str">
        <f t="shared" si="94"/>
        <v>2433101</v>
      </c>
      <c r="B2444" s="1" t="str">
        <f>CONCATENATE(_xlfn.XLOOKUP(D2444-400,[1]怪物设计!$D$77:$D$136,[1]怪物设计!$U$77:$U$136),"-",E2444)</f>
        <v>鸭子3-101</v>
      </c>
      <c r="D2444" s="1">
        <v>2433</v>
      </c>
      <c r="E2444" s="1">
        <v>101</v>
      </c>
      <c r="F2444" s="17" t="str">
        <f t="shared" si="95"/>
        <v>-624;-125;11000;0</v>
      </c>
      <c r="G2444" s="1">
        <v>1</v>
      </c>
      <c r="H2444" s="21"/>
      <c r="I2444" s="11"/>
    </row>
    <row r="2445" spans="1:9">
      <c r="A2445" s="1" t="str">
        <f t="shared" si="94"/>
        <v>2433102</v>
      </c>
      <c r="B2445" s="1" t="str">
        <f>CONCATENATE(_xlfn.XLOOKUP(D2445-400,[1]怪物设计!$D$77:$D$136,[1]怪物设计!$U$77:$U$136),"-",E2445)</f>
        <v>鸭子3-102</v>
      </c>
      <c r="D2445" s="1">
        <v>2433</v>
      </c>
      <c r="E2445" s="1">
        <v>102</v>
      </c>
      <c r="F2445" s="17" t="str">
        <f t="shared" si="95"/>
        <v>-487;-140;11000;-10</v>
      </c>
      <c r="G2445" s="1">
        <v>1</v>
      </c>
      <c r="H2445" s="21"/>
      <c r="I2445" s="11"/>
    </row>
    <row r="2446" spans="1:9">
      <c r="A2446" s="1" t="str">
        <f t="shared" si="94"/>
        <v>2433103</v>
      </c>
      <c r="B2446" s="1" t="str">
        <f>CONCATENATE(_xlfn.XLOOKUP(D2446-400,[1]怪物设计!$D$77:$D$136,[1]怪物设计!$U$77:$U$136),"-",E2446)</f>
        <v>鸭子3-103</v>
      </c>
      <c r="D2446" s="1">
        <v>2433</v>
      </c>
      <c r="E2446" s="1">
        <v>103</v>
      </c>
      <c r="F2446" s="17" t="str">
        <f t="shared" si="95"/>
        <v>-684;-227;10000;-10</v>
      </c>
      <c r="G2446" s="1">
        <v>1</v>
      </c>
      <c r="H2446" s="21"/>
      <c r="I2446" s="11"/>
    </row>
    <row r="2447" spans="1:9">
      <c r="A2447" s="1" t="str">
        <f t="shared" si="94"/>
        <v>2433104</v>
      </c>
      <c r="B2447" s="1" t="str">
        <f>CONCATENATE(_xlfn.XLOOKUP(D2447-400,[1]怪物设计!$D$77:$D$136,[1]怪物设计!$U$77:$U$136),"-",E2447)</f>
        <v>鸭子3-104</v>
      </c>
      <c r="D2447" s="1">
        <v>2433</v>
      </c>
      <c r="E2447" s="1">
        <v>104</v>
      </c>
      <c r="F2447" s="17" t="str">
        <f t="shared" si="95"/>
        <v>-628;-128;11000;0</v>
      </c>
      <c r="G2447" s="1">
        <v>1</v>
      </c>
      <c r="H2447" s="21"/>
      <c r="I2447" s="11"/>
    </row>
    <row r="2448" spans="1:9">
      <c r="A2448" s="1" t="str">
        <f t="shared" si="94"/>
        <v>2433105</v>
      </c>
      <c r="B2448" s="1" t="str">
        <f>CONCATENATE(_xlfn.XLOOKUP(D2448-400,[1]怪物设计!$D$77:$D$136,[1]怪物设计!$U$77:$U$136),"-",E2448)</f>
        <v>鸭子3-105</v>
      </c>
      <c r="D2448" s="1">
        <v>2433</v>
      </c>
      <c r="E2448" s="1">
        <v>105</v>
      </c>
      <c r="F2448" s="17" t="str">
        <f t="shared" si="95"/>
        <v>-529;-157;10000;0</v>
      </c>
      <c r="G2448" s="1">
        <v>1</v>
      </c>
      <c r="H2448" s="21"/>
      <c r="I2448" s="11"/>
    </row>
    <row r="2449" spans="1:9">
      <c r="A2449" s="1" t="str">
        <f t="shared" si="94"/>
        <v>2433106</v>
      </c>
      <c r="B2449" s="1" t="str">
        <f>CONCATENATE(_xlfn.XLOOKUP(D2449-400,[1]怪物设计!$D$77:$D$136,[1]怪物设计!$U$77:$U$136),"-",E2449)</f>
        <v>鸭子3-106</v>
      </c>
      <c r="D2449" s="1">
        <v>2433</v>
      </c>
      <c r="E2449" s="1">
        <v>106</v>
      </c>
      <c r="F2449" s="17" t="str">
        <f t="shared" si="95"/>
        <v>-662;-174;8000;0</v>
      </c>
      <c r="G2449" s="1">
        <v>1</v>
      </c>
      <c r="H2449" s="21"/>
      <c r="I2449" s="11"/>
    </row>
    <row r="2450" spans="1:9">
      <c r="A2450" s="1" t="str">
        <f t="shared" si="94"/>
        <v>2433201</v>
      </c>
      <c r="B2450" s="1" t="str">
        <f>CONCATENATE(_xlfn.XLOOKUP(D2450-400,[1]怪物设计!$D$77:$D$136,[1]怪物设计!$U$77:$U$136),"-",E2450)</f>
        <v>鸭子3-201</v>
      </c>
      <c r="D2450" s="1">
        <v>2433</v>
      </c>
      <c r="E2450" s="1">
        <v>201</v>
      </c>
      <c r="F2450" s="17" t="str">
        <f t="shared" si="95"/>
        <v>-460;-81;10000;-25</v>
      </c>
      <c r="G2450" s="1">
        <v>1</v>
      </c>
      <c r="H2450" s="21"/>
      <c r="I2450" s="11"/>
    </row>
    <row r="2451" spans="1:9">
      <c r="A2451" s="1" t="str">
        <f t="shared" si="94"/>
        <v>2433202</v>
      </c>
      <c r="B2451" s="1" t="str">
        <f>CONCATENATE(_xlfn.XLOOKUP(D2451-400,[1]怪物设计!$D$77:$D$136,[1]怪物设计!$U$77:$U$136),"-",E2451)</f>
        <v>鸭子3-202</v>
      </c>
      <c r="D2451" s="1">
        <v>2433</v>
      </c>
      <c r="E2451" s="1">
        <v>202</v>
      </c>
      <c r="F2451" s="17" t="str">
        <f t="shared" si="95"/>
        <v>-429;-146;10000;0</v>
      </c>
      <c r="G2451" s="1">
        <v>1</v>
      </c>
      <c r="H2451" s="21"/>
      <c r="I2451" s="11"/>
    </row>
    <row r="2452" spans="1:9">
      <c r="A2452" s="1" t="str">
        <f t="shared" si="94"/>
        <v>2433203</v>
      </c>
      <c r="B2452" s="1" t="str">
        <f>CONCATENATE(_xlfn.XLOOKUP(D2452-400,[1]怪物设计!$D$77:$D$136,[1]怪物设计!$U$77:$U$136),"-",E2452)</f>
        <v>鸭子3-203</v>
      </c>
      <c r="D2452" s="1">
        <v>2433</v>
      </c>
      <c r="E2452" s="1">
        <v>203</v>
      </c>
      <c r="F2452" s="17" t="str">
        <f t="shared" si="95"/>
        <v>-472;-176;10000;-10</v>
      </c>
      <c r="G2452" s="1">
        <v>1</v>
      </c>
      <c r="H2452" s="21"/>
      <c r="I2452" s="11"/>
    </row>
    <row r="2453" spans="1:9">
      <c r="A2453" s="1" t="str">
        <f t="shared" si="94"/>
        <v>2433204</v>
      </c>
      <c r="B2453" s="1" t="str">
        <f>CONCATENATE(_xlfn.XLOOKUP(D2453-400,[1]怪物设计!$D$77:$D$136,[1]怪物设计!$U$77:$U$136),"-",E2453)</f>
        <v>鸭子3-204</v>
      </c>
      <c r="D2453" s="1">
        <v>2433</v>
      </c>
      <c r="E2453" s="1">
        <v>204</v>
      </c>
      <c r="F2453" s="17" t="str">
        <f t="shared" si="95"/>
        <v>-459;-275;5000;0</v>
      </c>
      <c r="G2453" s="1">
        <v>1</v>
      </c>
      <c r="H2453" s="21"/>
      <c r="I2453" s="11"/>
    </row>
    <row r="2454" spans="1:9">
      <c r="A2454" s="1" t="str">
        <f t="shared" si="94"/>
        <v>2433205</v>
      </c>
      <c r="B2454" s="1" t="str">
        <f>CONCATENATE(_xlfn.XLOOKUP(D2454-400,[1]怪物设计!$D$77:$D$136,[1]怪物设计!$U$77:$U$136),"-",E2454)</f>
        <v>鸭子3-205</v>
      </c>
      <c r="D2454" s="1">
        <v>2433</v>
      </c>
      <c r="E2454" s="1">
        <v>205</v>
      </c>
      <c r="F2454" s="17" t="str">
        <f t="shared" si="95"/>
        <v>-463;-20;10000;-10</v>
      </c>
      <c r="G2454" s="1">
        <v>1</v>
      </c>
      <c r="H2454" s="21"/>
      <c r="I2454" s="11"/>
    </row>
    <row r="2455" spans="1:9">
      <c r="A2455" s="1" t="str">
        <f t="shared" si="94"/>
        <v>2433206</v>
      </c>
      <c r="B2455" s="1" t="str">
        <f>CONCATENATE(_xlfn.XLOOKUP(D2455-400,[1]怪物设计!$D$77:$D$136,[1]怪物设计!$U$77:$U$136),"-",E2455)</f>
        <v>鸭子3-206</v>
      </c>
      <c r="D2455" s="1">
        <v>2433</v>
      </c>
      <c r="E2455" s="1">
        <v>206</v>
      </c>
      <c r="F2455" s="17" t="str">
        <f t="shared" si="95"/>
        <v>-560;-206;7000;150</v>
      </c>
      <c r="G2455" s="1">
        <v>1</v>
      </c>
      <c r="H2455" s="21"/>
      <c r="I2455" s="11"/>
    </row>
    <row r="2456" spans="1:9">
      <c r="A2456" s="1" t="str">
        <f t="shared" si="94"/>
        <v>2433207</v>
      </c>
      <c r="B2456" s="1" t="str">
        <f>CONCATENATE(_xlfn.XLOOKUP(D2456-400,[1]怪物设计!$D$77:$D$136,[1]怪物设计!$U$77:$U$136),"-",E2456)</f>
        <v>鸭子3-207</v>
      </c>
      <c r="D2456" s="1">
        <v>2433</v>
      </c>
      <c r="E2456" s="1">
        <v>207</v>
      </c>
      <c r="F2456" s="17" t="str">
        <f t="shared" si="95"/>
        <v>-651;-173;10000;15</v>
      </c>
      <c r="G2456" s="1">
        <v>1</v>
      </c>
      <c r="H2456" s="21"/>
      <c r="I2456" s="11"/>
    </row>
    <row r="2457" spans="1:9">
      <c r="A2457" s="1" t="str">
        <f t="shared" si="94"/>
        <v>2433301</v>
      </c>
      <c r="B2457" s="1" t="str">
        <f>CONCATENATE(_xlfn.XLOOKUP(D2457-400,[1]怪物设计!$D$77:$D$136,[1]怪物设计!$U$77:$U$136),"-",E2457)</f>
        <v>鸭子3-301</v>
      </c>
      <c r="D2457" s="1">
        <v>2433</v>
      </c>
      <c r="E2457" s="1">
        <v>301</v>
      </c>
      <c r="F2457" s="17" t="str">
        <f t="shared" si="95"/>
        <v>-533;-3;10000;0</v>
      </c>
      <c r="G2457" s="1">
        <v>1</v>
      </c>
      <c r="H2457" s="21"/>
      <c r="I2457" s="11"/>
    </row>
    <row r="2458" spans="1:9">
      <c r="A2458" s="1" t="str">
        <f t="shared" si="94"/>
        <v>2433302</v>
      </c>
      <c r="B2458" s="1" t="str">
        <f>CONCATENATE(_xlfn.XLOOKUP(D2458-400,[1]怪物设计!$D$77:$D$136,[1]怪物设计!$U$77:$U$136),"-",E2458)</f>
        <v>鸭子3-302</v>
      </c>
      <c r="D2458" s="1">
        <v>2433</v>
      </c>
      <c r="E2458" s="1">
        <v>302</v>
      </c>
      <c r="F2458" s="17" t="str">
        <f t="shared" si="95"/>
        <v>-570;-87;9000;0</v>
      </c>
      <c r="G2458" s="1">
        <v>1</v>
      </c>
      <c r="H2458" s="21"/>
      <c r="I2458" s="11"/>
    </row>
    <row r="2459" spans="1:9">
      <c r="A2459" s="1" t="str">
        <f t="shared" si="94"/>
        <v>2433303</v>
      </c>
      <c r="B2459" s="1" t="str">
        <f>CONCATENATE(_xlfn.XLOOKUP(D2459-400,[1]怪物设计!$D$77:$D$136,[1]怪物设计!$U$77:$U$136),"-",E2459)</f>
        <v>鸭子3-303</v>
      </c>
      <c r="D2459" s="1">
        <v>2433</v>
      </c>
      <c r="E2459" s="1">
        <v>303</v>
      </c>
      <c r="F2459" s="17" t="str">
        <f t="shared" si="95"/>
        <v>-504;-106;10000;0</v>
      </c>
      <c r="G2459" s="1">
        <v>1</v>
      </c>
      <c r="H2459" s="21"/>
      <c r="I2459" s="11"/>
    </row>
    <row r="2460" spans="1:9">
      <c r="A2460" s="1" t="str">
        <f t="shared" si="94"/>
        <v>2433304</v>
      </c>
      <c r="B2460" s="1" t="str">
        <f>CONCATENATE(_xlfn.XLOOKUP(D2460-400,[1]怪物设计!$D$77:$D$136,[1]怪物设计!$U$77:$U$136),"-",E2460)</f>
        <v>鸭子3-304</v>
      </c>
      <c r="D2460" s="1">
        <v>2433</v>
      </c>
      <c r="E2460" s="1">
        <v>304</v>
      </c>
      <c r="F2460" s="17" t="str">
        <f t="shared" si="95"/>
        <v>-707;-135;10000;5</v>
      </c>
      <c r="G2460" s="1">
        <v>1</v>
      </c>
      <c r="H2460" s="21"/>
      <c r="I2460" s="11"/>
    </row>
    <row r="2461" spans="1:9">
      <c r="A2461" s="1" t="str">
        <f t="shared" si="94"/>
        <v>2433305</v>
      </c>
      <c r="B2461" s="1" t="str">
        <f>CONCATENATE(_xlfn.XLOOKUP(D2461-400,[1]怪物设计!$D$77:$D$136,[1]怪物设计!$U$77:$U$136),"-",E2461)</f>
        <v>鸭子3-305</v>
      </c>
      <c r="D2461" s="1">
        <v>2433</v>
      </c>
      <c r="E2461" s="1">
        <v>305</v>
      </c>
      <c r="F2461" s="17" t="str">
        <f t="shared" si="95"/>
        <v>-660;-277;9000;-25</v>
      </c>
      <c r="G2461" s="1">
        <v>1</v>
      </c>
      <c r="H2461" s="21"/>
      <c r="I2461" s="11"/>
    </row>
    <row r="2462" spans="1:9">
      <c r="A2462" s="1" t="str">
        <f t="shared" si="94"/>
        <v>2433401</v>
      </c>
      <c r="B2462" s="1" t="str">
        <f>CONCATENATE(_xlfn.XLOOKUP(D2462-400,[1]怪物设计!$D$77:$D$136,[1]怪物设计!$U$77:$U$136),"-",E2462)</f>
        <v>鸭子3-401</v>
      </c>
      <c r="D2462" s="1">
        <v>2433</v>
      </c>
      <c r="E2462" s="1">
        <v>401</v>
      </c>
      <c r="F2462" s="17" t="str">
        <f t="shared" si="95"/>
        <v>-531;-259;10000;0</v>
      </c>
      <c r="G2462" s="1">
        <v>1</v>
      </c>
      <c r="H2462" s="21"/>
      <c r="I2462" s="11"/>
    </row>
    <row r="2463" spans="1:9">
      <c r="A2463" s="1" t="str">
        <f t="shared" si="94"/>
        <v>2433402</v>
      </c>
      <c r="B2463" s="1" t="str">
        <f>CONCATENATE(_xlfn.XLOOKUP(D2463-400,[1]怪物设计!$D$77:$D$136,[1]怪物设计!$U$77:$U$136),"-",E2463)</f>
        <v>鸭子3-402</v>
      </c>
      <c r="D2463" s="1">
        <v>2433</v>
      </c>
      <c r="E2463" s="1">
        <v>402</v>
      </c>
      <c r="F2463" s="17" t="str">
        <f t="shared" si="95"/>
        <v>-537;-253;10000;0</v>
      </c>
      <c r="G2463" s="1">
        <v>1</v>
      </c>
      <c r="H2463" s="21"/>
      <c r="I2463" s="11"/>
    </row>
    <row r="2464" spans="1:9">
      <c r="A2464" s="1" t="str">
        <f t="shared" si="94"/>
        <v>2433403</v>
      </c>
      <c r="B2464" s="1" t="str">
        <f>CONCATENATE(_xlfn.XLOOKUP(D2464-400,[1]怪物设计!$D$77:$D$136,[1]怪物设计!$U$77:$U$136),"-",E2464)</f>
        <v>鸭子3-403</v>
      </c>
      <c r="D2464" s="1">
        <v>2433</v>
      </c>
      <c r="E2464" s="1">
        <v>403</v>
      </c>
      <c r="F2464" s="17" t="str">
        <f t="shared" si="95"/>
        <v>-547;-246;10000;0</v>
      </c>
      <c r="G2464" s="1">
        <v>1</v>
      </c>
      <c r="H2464" s="21"/>
      <c r="I2464" s="11"/>
    </row>
    <row r="2465" spans="1:9">
      <c r="A2465" s="1" t="str">
        <f t="shared" si="94"/>
        <v>2433404</v>
      </c>
      <c r="B2465" s="1" t="str">
        <f>CONCATENATE(_xlfn.XLOOKUP(D2465-400,[1]怪物设计!$D$77:$D$136,[1]怪物设计!$U$77:$U$136),"-",E2465)</f>
        <v>鸭子3-404</v>
      </c>
      <c r="D2465" s="1">
        <v>2433</v>
      </c>
      <c r="E2465" s="1">
        <v>404</v>
      </c>
      <c r="F2465" s="17" t="str">
        <f t="shared" si="95"/>
        <v>-757;-246;10000;0</v>
      </c>
      <c r="G2465" s="1">
        <v>1</v>
      </c>
      <c r="H2465" s="21"/>
      <c r="I2465" s="11"/>
    </row>
    <row r="2466" spans="1:9">
      <c r="A2466" s="1" t="str">
        <f t="shared" si="94"/>
        <v>2433405</v>
      </c>
      <c r="B2466" s="1" t="str">
        <f>CONCATENATE(_xlfn.XLOOKUP(D2466-400,[1]怪物设计!$D$77:$D$136,[1]怪物设计!$U$77:$U$136),"-",E2466)</f>
        <v>鸭子3-405</v>
      </c>
      <c r="D2466" s="1">
        <v>2433</v>
      </c>
      <c r="E2466" s="1">
        <v>405</v>
      </c>
      <c r="F2466" s="17" t="str">
        <f t="shared" si="95"/>
        <v>-564;-248;10000;0</v>
      </c>
      <c r="G2466" s="1">
        <v>1</v>
      </c>
      <c r="H2466" s="21"/>
      <c r="I2466" s="11"/>
    </row>
    <row r="2467" spans="1:9">
      <c r="A2467" s="1" t="str">
        <f t="shared" ref="A2467:A2530" si="96">CONCATENATE(D2467,E2467)</f>
        <v>2433406</v>
      </c>
      <c r="B2467" s="1" t="str">
        <f>CONCATENATE(_xlfn.XLOOKUP(D2467-400,[1]怪物设计!$D$77:$D$136,[1]怪物设计!$U$77:$U$136),"-",E2467)</f>
        <v>鸭子3-406</v>
      </c>
      <c r="D2467" s="1">
        <v>2433</v>
      </c>
      <c r="E2467" s="1">
        <v>406</v>
      </c>
      <c r="F2467" s="17" t="str">
        <f t="shared" si="95"/>
        <v>-621;-236;8000;30</v>
      </c>
      <c r="G2467" s="1">
        <v>1</v>
      </c>
      <c r="H2467" s="21"/>
      <c r="I2467" s="11"/>
    </row>
    <row r="2468" spans="1:9">
      <c r="A2468" s="1" t="str">
        <f t="shared" si="96"/>
        <v>2433407</v>
      </c>
      <c r="B2468" s="1" t="str">
        <f>CONCATENATE(_xlfn.XLOOKUP(D2468-400,[1]怪物设计!$D$77:$D$136,[1]怪物设计!$U$77:$U$136),"-",E2468)</f>
        <v>鸭子3-407</v>
      </c>
      <c r="D2468" s="1">
        <v>2433</v>
      </c>
      <c r="E2468" s="1">
        <v>407</v>
      </c>
      <c r="F2468" s="17" t="str">
        <f t="shared" si="95"/>
        <v>-525;-196;10000;-5</v>
      </c>
      <c r="G2468" s="1">
        <v>1</v>
      </c>
      <c r="H2468" s="21"/>
      <c r="I2468" s="11"/>
    </row>
    <row r="2469" spans="1:9">
      <c r="A2469" s="1" t="str">
        <f t="shared" si="96"/>
        <v>2433408</v>
      </c>
      <c r="B2469" s="1" t="str">
        <f>CONCATENATE(_xlfn.XLOOKUP(D2469-400,[1]怪物设计!$D$77:$D$136,[1]怪物设计!$U$77:$U$136),"-",E2469)</f>
        <v>鸭子3-408</v>
      </c>
      <c r="D2469" s="1">
        <v>2433</v>
      </c>
      <c r="E2469" s="1">
        <v>408</v>
      </c>
      <c r="F2469" s="17" t="str">
        <f t="shared" si="95"/>
        <v>-432;-319;11000;-15</v>
      </c>
      <c r="G2469" s="1">
        <v>1</v>
      </c>
      <c r="H2469" s="21"/>
      <c r="I2469" s="11"/>
    </row>
    <row r="2470" spans="1:9">
      <c r="A2470" s="1" t="str">
        <f t="shared" si="96"/>
        <v>2433409</v>
      </c>
      <c r="B2470" s="1" t="str">
        <f>CONCATENATE(_xlfn.XLOOKUP(D2470-400,[1]怪物设计!$D$77:$D$136,[1]怪物设计!$U$77:$U$136),"-",E2470)</f>
        <v>鸭子3-409</v>
      </c>
      <c r="D2470" s="1">
        <v>2433</v>
      </c>
      <c r="E2470" s="1">
        <v>409</v>
      </c>
      <c r="F2470" s="17" t="str">
        <f t="shared" si="95"/>
        <v>-636;-168;7500;-15</v>
      </c>
      <c r="G2470" s="1">
        <v>1</v>
      </c>
      <c r="H2470" s="21"/>
      <c r="I2470" s="11"/>
    </row>
    <row r="2471" spans="1:9">
      <c r="A2471" s="1" t="str">
        <f t="shared" si="96"/>
        <v>2433501</v>
      </c>
      <c r="B2471" s="1" t="str">
        <f>CONCATENATE(_xlfn.XLOOKUP(D2471-400,[1]怪物设计!$D$77:$D$136,[1]怪物设计!$U$77:$U$136),"-",E2471)</f>
        <v>鸭子3-501</v>
      </c>
      <c r="D2471" s="1">
        <v>2433</v>
      </c>
      <c r="E2471" s="1">
        <v>501</v>
      </c>
      <c r="F2471" s="17" t="str">
        <f t="shared" si="95"/>
        <v>-611;-51;11000;45</v>
      </c>
      <c r="G2471" s="1">
        <v>1</v>
      </c>
      <c r="H2471" s="21"/>
      <c r="I2471" s="11"/>
    </row>
    <row r="2472" spans="1:9">
      <c r="A2472" s="1" t="str">
        <f t="shared" si="96"/>
        <v>2433502</v>
      </c>
      <c r="B2472" s="1" t="str">
        <f>CONCATENATE(_xlfn.XLOOKUP(D2472-400,[1]怪物设计!$D$77:$D$136,[1]怪物设计!$U$77:$U$136),"-",E2472)</f>
        <v>鸭子3-502</v>
      </c>
      <c r="D2472" s="1">
        <v>2433</v>
      </c>
      <c r="E2472" s="1">
        <v>502</v>
      </c>
      <c r="F2472" s="17" t="str">
        <f t="shared" si="95"/>
        <v>-631;-168;8500;0</v>
      </c>
      <c r="G2472" s="1">
        <v>1</v>
      </c>
      <c r="H2472" s="21"/>
      <c r="I2472" s="11"/>
    </row>
    <row r="2473" spans="1:9">
      <c r="A2473" s="1" t="str">
        <f t="shared" si="96"/>
        <v>2433503</v>
      </c>
      <c r="B2473" s="1" t="str">
        <f>CONCATENATE(_xlfn.XLOOKUP(D2473-400,[1]怪物设计!$D$77:$D$136,[1]怪物设计!$U$77:$U$136),"-",E2473)</f>
        <v>鸭子3-503</v>
      </c>
      <c r="D2473" s="1">
        <v>2433</v>
      </c>
      <c r="E2473" s="1">
        <v>503</v>
      </c>
      <c r="F2473" s="17" t="str">
        <f t="shared" si="95"/>
        <v>-703;-219;10000;-15</v>
      </c>
      <c r="G2473" s="1">
        <v>1</v>
      </c>
      <c r="H2473" s="21"/>
      <c r="I2473" s="11"/>
    </row>
    <row r="2474" spans="1:9">
      <c r="A2474" s="1" t="str">
        <f t="shared" si="96"/>
        <v>2433504</v>
      </c>
      <c r="B2474" s="1" t="str">
        <f>CONCATENATE(_xlfn.XLOOKUP(D2474-400,[1]怪物设计!$D$77:$D$136,[1]怪物设计!$U$77:$U$136),"-",E2474)</f>
        <v>鸭子3-504</v>
      </c>
      <c r="D2474" s="1">
        <v>2433</v>
      </c>
      <c r="E2474" s="1">
        <v>504</v>
      </c>
      <c r="F2474" s="17" t="str">
        <f t="shared" si="95"/>
        <v>-595;-263;9000;-10</v>
      </c>
      <c r="G2474" s="1">
        <v>1</v>
      </c>
      <c r="H2474" s="21"/>
      <c r="I2474" s="11"/>
    </row>
    <row r="2475" spans="1:9">
      <c r="A2475" s="1" t="str">
        <f t="shared" si="96"/>
        <v>2433505</v>
      </c>
      <c r="B2475" s="1" t="str">
        <f>CONCATENATE(_xlfn.XLOOKUP(D2475-400,[1]怪物设计!$D$77:$D$136,[1]怪物设计!$U$77:$U$136),"-",E2475)</f>
        <v>鸭子3-505</v>
      </c>
      <c r="D2475" s="1">
        <v>2433</v>
      </c>
      <c r="E2475" s="1">
        <v>505</v>
      </c>
      <c r="F2475" s="17" t="str">
        <f t="shared" si="95"/>
        <v>-702;-267;10000;-5</v>
      </c>
      <c r="G2475" s="1">
        <v>1</v>
      </c>
      <c r="H2475" s="21"/>
      <c r="I2475" s="11"/>
    </row>
    <row r="2476" spans="1:9">
      <c r="A2476" s="1" t="str">
        <f t="shared" si="96"/>
        <v>2433506</v>
      </c>
      <c r="B2476" s="1" t="str">
        <f>CONCATENATE(_xlfn.XLOOKUP(D2476-400,[1]怪物设计!$D$77:$D$136,[1]怪物设计!$U$77:$U$136),"-",E2476)</f>
        <v>鸭子3-506</v>
      </c>
      <c r="D2476" s="1">
        <v>2433</v>
      </c>
      <c r="E2476" s="1">
        <v>506</v>
      </c>
      <c r="F2476" s="17" t="str">
        <f t="shared" si="95"/>
        <v>-436;-213;8000;0</v>
      </c>
      <c r="G2476" s="1">
        <v>1</v>
      </c>
      <c r="H2476" s="21"/>
      <c r="I2476" s="11"/>
    </row>
    <row r="2477" spans="1:9">
      <c r="A2477" s="1" t="str">
        <f t="shared" si="96"/>
        <v>2433507</v>
      </c>
      <c r="B2477" s="1" t="str">
        <f>CONCATENATE(_xlfn.XLOOKUP(D2477-400,[1]怪物设计!$D$77:$D$136,[1]怪物设计!$U$77:$U$136),"-",E2477)</f>
        <v>鸭子3-507</v>
      </c>
      <c r="D2477" s="1">
        <v>2433</v>
      </c>
      <c r="E2477" s="1">
        <v>507</v>
      </c>
      <c r="F2477" s="17" t="str">
        <f t="shared" si="95"/>
        <v>-536;-232;10000;5</v>
      </c>
      <c r="G2477" s="1">
        <v>1</v>
      </c>
      <c r="H2477" s="21"/>
      <c r="I2477" s="11"/>
    </row>
    <row r="2478" spans="1:9">
      <c r="A2478" s="1" t="str">
        <f t="shared" si="96"/>
        <v>4411101</v>
      </c>
      <c r="B2478" s="1" t="str">
        <f>CONCATENATE(_xlfn.XLOOKUP(D2478-400,[1]怪物设计!$D$77:$D$136,[1]怪物设计!$U$77:$U$136),"-",E2478)</f>
        <v>孔雀1-101</v>
      </c>
      <c r="D2478" s="1">
        <v>4411</v>
      </c>
      <c r="E2478" s="1">
        <v>101</v>
      </c>
      <c r="F2478" s="17" t="str">
        <f t="shared" si="95"/>
        <v>-687;-164;11000;0</v>
      </c>
      <c r="G2478" s="1">
        <v>1</v>
      </c>
      <c r="H2478" s="21"/>
      <c r="I2478" s="11"/>
    </row>
    <row r="2479" spans="1:9">
      <c r="A2479" s="1" t="str">
        <f t="shared" si="96"/>
        <v>4411102</v>
      </c>
      <c r="B2479" s="1" t="str">
        <f>CONCATENATE(_xlfn.XLOOKUP(D2479-400,[1]怪物设计!$D$77:$D$136,[1]怪物设计!$U$77:$U$136),"-",E2479)</f>
        <v>孔雀1-102</v>
      </c>
      <c r="D2479" s="1">
        <v>4411</v>
      </c>
      <c r="E2479" s="1">
        <v>102</v>
      </c>
      <c r="F2479" s="17" t="str">
        <f t="shared" si="95"/>
        <v>-550;-179;11000;-10</v>
      </c>
      <c r="G2479" s="1">
        <v>1</v>
      </c>
      <c r="H2479" s="21"/>
      <c r="I2479" s="11"/>
    </row>
    <row r="2480" spans="1:9">
      <c r="A2480" s="1" t="str">
        <f t="shared" si="96"/>
        <v>4411103</v>
      </c>
      <c r="B2480" s="1" t="str">
        <f>CONCATENATE(_xlfn.XLOOKUP(D2480-400,[1]怪物设计!$D$77:$D$136,[1]怪物设计!$U$77:$U$136),"-",E2480)</f>
        <v>孔雀1-103</v>
      </c>
      <c r="D2480" s="1">
        <v>4411</v>
      </c>
      <c r="E2480" s="1">
        <v>103</v>
      </c>
      <c r="F2480" s="17" t="str">
        <f t="shared" si="95"/>
        <v>-747;-266;10000;-10</v>
      </c>
      <c r="G2480" s="1">
        <v>1</v>
      </c>
      <c r="H2480" s="21"/>
      <c r="I2480" s="11"/>
    </row>
    <row r="2481" spans="1:9">
      <c r="A2481" s="1" t="str">
        <f t="shared" si="96"/>
        <v>4411104</v>
      </c>
      <c r="B2481" s="1" t="str">
        <f>CONCATENATE(_xlfn.XLOOKUP(D2481-400,[1]怪物设计!$D$77:$D$136,[1]怪物设计!$U$77:$U$136),"-",E2481)</f>
        <v>孔雀1-104</v>
      </c>
      <c r="D2481" s="1">
        <v>4411</v>
      </c>
      <c r="E2481" s="1">
        <v>104</v>
      </c>
      <c r="F2481" s="17" t="str">
        <f t="shared" si="95"/>
        <v>-691;-167;11000;0</v>
      </c>
      <c r="G2481" s="1">
        <v>1</v>
      </c>
      <c r="H2481" s="21"/>
      <c r="I2481" s="11"/>
    </row>
    <row r="2482" spans="1:9">
      <c r="A2482" s="1" t="str">
        <f t="shared" si="96"/>
        <v>4411105</v>
      </c>
      <c r="B2482" s="1" t="str">
        <f>CONCATENATE(_xlfn.XLOOKUP(D2482-400,[1]怪物设计!$D$77:$D$136,[1]怪物设计!$U$77:$U$136),"-",E2482)</f>
        <v>孔雀1-105</v>
      </c>
      <c r="D2482" s="1">
        <v>4411</v>
      </c>
      <c r="E2482" s="1">
        <v>105</v>
      </c>
      <c r="F2482" s="17" t="str">
        <f t="shared" si="95"/>
        <v>-592;-196;10000;0</v>
      </c>
      <c r="G2482" s="1">
        <v>1</v>
      </c>
      <c r="H2482" s="21"/>
      <c r="I2482" s="11"/>
    </row>
    <row r="2483" spans="1:9">
      <c r="A2483" s="1" t="str">
        <f t="shared" si="96"/>
        <v>4411106</v>
      </c>
      <c r="B2483" s="1" t="str">
        <f>CONCATENATE(_xlfn.XLOOKUP(D2483-400,[1]怪物设计!$D$77:$D$136,[1]怪物设计!$U$77:$U$136),"-",E2483)</f>
        <v>孔雀1-106</v>
      </c>
      <c r="D2483" s="1">
        <v>4411</v>
      </c>
      <c r="E2483" s="1">
        <v>106</v>
      </c>
      <c r="F2483" s="17" t="str">
        <f t="shared" si="95"/>
        <v>-725;-213;8000;0</v>
      </c>
      <c r="G2483" s="1">
        <v>1</v>
      </c>
      <c r="H2483" s="21"/>
      <c r="I2483" s="11"/>
    </row>
    <row r="2484" spans="1:9">
      <c r="A2484" s="1" t="str">
        <f t="shared" si="96"/>
        <v>4411201</v>
      </c>
      <c r="B2484" s="1" t="str">
        <f>CONCATENATE(_xlfn.XLOOKUP(D2484-400,[1]怪物设计!$D$77:$D$136,[1]怪物设计!$U$77:$U$136),"-",E2484)</f>
        <v>孔雀1-201</v>
      </c>
      <c r="D2484" s="1">
        <v>4411</v>
      </c>
      <c r="E2484" s="1">
        <v>201</v>
      </c>
      <c r="F2484" s="17" t="str">
        <f t="shared" si="95"/>
        <v>-523;-120;10000;-25</v>
      </c>
      <c r="G2484" s="1">
        <v>1</v>
      </c>
      <c r="H2484" s="21"/>
      <c r="I2484" s="11"/>
    </row>
    <row r="2485" spans="1:9">
      <c r="A2485" s="1" t="str">
        <f t="shared" si="96"/>
        <v>4411202</v>
      </c>
      <c r="B2485" s="1" t="str">
        <f>CONCATENATE(_xlfn.XLOOKUP(D2485-400,[1]怪物设计!$D$77:$D$136,[1]怪物设计!$U$77:$U$136),"-",E2485)</f>
        <v>孔雀1-202</v>
      </c>
      <c r="D2485" s="1">
        <v>4411</v>
      </c>
      <c r="E2485" s="1">
        <v>202</v>
      </c>
      <c r="F2485" s="17" t="str">
        <f t="shared" si="95"/>
        <v>-492;-185;10000;0</v>
      </c>
      <c r="G2485" s="1">
        <v>1</v>
      </c>
      <c r="H2485" s="21"/>
      <c r="I2485" s="11"/>
    </row>
    <row r="2486" spans="1:9">
      <c r="A2486" s="1" t="str">
        <f t="shared" si="96"/>
        <v>4411203</v>
      </c>
      <c r="B2486" s="1" t="str">
        <f>CONCATENATE(_xlfn.XLOOKUP(D2486-400,[1]怪物设计!$D$77:$D$136,[1]怪物设计!$U$77:$U$136),"-",E2486)</f>
        <v>孔雀1-203</v>
      </c>
      <c r="D2486" s="1">
        <v>4411</v>
      </c>
      <c r="E2486" s="1">
        <v>203</v>
      </c>
      <c r="F2486" s="17" t="str">
        <f t="shared" si="95"/>
        <v>-535;-215;10000;-10</v>
      </c>
      <c r="G2486" s="1">
        <v>1</v>
      </c>
      <c r="H2486" s="21"/>
      <c r="I2486" s="11"/>
    </row>
    <row r="2487" spans="1:9">
      <c r="A2487" s="1" t="str">
        <f t="shared" si="96"/>
        <v>4411204</v>
      </c>
      <c r="B2487" s="1" t="str">
        <f>CONCATENATE(_xlfn.XLOOKUP(D2487-400,[1]怪物设计!$D$77:$D$136,[1]怪物设计!$U$77:$U$136),"-",E2487)</f>
        <v>孔雀1-204</v>
      </c>
      <c r="D2487" s="1">
        <v>4411</v>
      </c>
      <c r="E2487" s="1">
        <v>204</v>
      </c>
      <c r="F2487" s="17" t="str">
        <f t="shared" si="95"/>
        <v>-522;-314;5000;0</v>
      </c>
      <c r="G2487" s="1">
        <v>1</v>
      </c>
      <c r="H2487" s="21"/>
      <c r="I2487" s="11"/>
    </row>
    <row r="2488" spans="1:9">
      <c r="A2488" s="1" t="str">
        <f t="shared" si="96"/>
        <v>4411205</v>
      </c>
      <c r="B2488" s="1" t="str">
        <f>CONCATENATE(_xlfn.XLOOKUP(D2488-400,[1]怪物设计!$D$77:$D$136,[1]怪物设计!$U$77:$U$136),"-",E2488)</f>
        <v>孔雀1-205</v>
      </c>
      <c r="D2488" s="1">
        <v>4411</v>
      </c>
      <c r="E2488" s="1">
        <v>205</v>
      </c>
      <c r="F2488" s="17" t="str">
        <f t="shared" si="95"/>
        <v>-526;-59;10000;-10</v>
      </c>
      <c r="G2488" s="1">
        <v>1</v>
      </c>
      <c r="H2488" s="21"/>
      <c r="I2488" s="11"/>
    </row>
    <row r="2489" spans="1:9">
      <c r="A2489" s="1" t="str">
        <f t="shared" si="96"/>
        <v>4411206</v>
      </c>
      <c r="B2489" s="1" t="str">
        <f>CONCATENATE(_xlfn.XLOOKUP(D2489-400,[1]怪物设计!$D$77:$D$136,[1]怪物设计!$U$77:$U$136),"-",E2489)</f>
        <v>孔雀1-206</v>
      </c>
      <c r="D2489" s="1">
        <v>4411</v>
      </c>
      <c r="E2489" s="1">
        <v>206</v>
      </c>
      <c r="F2489" s="17" t="str">
        <f t="shared" si="95"/>
        <v>-623;-245;7000;150</v>
      </c>
      <c r="G2489" s="1">
        <v>1</v>
      </c>
      <c r="H2489" s="21"/>
      <c r="I2489" s="11"/>
    </row>
    <row r="2490" spans="1:9">
      <c r="A2490" s="1" t="str">
        <f t="shared" si="96"/>
        <v>4411207</v>
      </c>
      <c r="B2490" s="1" t="str">
        <f>CONCATENATE(_xlfn.XLOOKUP(D2490-400,[1]怪物设计!$D$77:$D$136,[1]怪物设计!$U$77:$U$136),"-",E2490)</f>
        <v>孔雀1-207</v>
      </c>
      <c r="D2490" s="1">
        <v>4411</v>
      </c>
      <c r="E2490" s="1">
        <v>207</v>
      </c>
      <c r="F2490" s="17" t="str">
        <f t="shared" si="95"/>
        <v>-714;-212;10000;15</v>
      </c>
      <c r="G2490" s="1">
        <v>1</v>
      </c>
      <c r="H2490" s="21"/>
      <c r="I2490" s="11"/>
    </row>
    <row r="2491" spans="1:9">
      <c r="A2491" s="1" t="str">
        <f t="shared" si="96"/>
        <v>4411301</v>
      </c>
      <c r="B2491" s="1" t="str">
        <f>CONCATENATE(_xlfn.XLOOKUP(D2491-400,[1]怪物设计!$D$77:$D$136,[1]怪物设计!$U$77:$U$136),"-",E2491)</f>
        <v>孔雀1-301</v>
      </c>
      <c r="D2491" s="1">
        <v>4411</v>
      </c>
      <c r="E2491" s="1">
        <v>301</v>
      </c>
      <c r="F2491" s="17" t="str">
        <f t="shared" si="95"/>
        <v>-596;-42;10000;0</v>
      </c>
      <c r="G2491" s="1">
        <v>1</v>
      </c>
      <c r="H2491" s="21"/>
      <c r="I2491" s="11"/>
    </row>
    <row r="2492" spans="1:9">
      <c r="A2492" s="1" t="str">
        <f t="shared" si="96"/>
        <v>4411302</v>
      </c>
      <c r="B2492" s="1" t="str">
        <f>CONCATENATE(_xlfn.XLOOKUP(D2492-400,[1]怪物设计!$D$77:$D$136,[1]怪物设计!$U$77:$U$136),"-",E2492)</f>
        <v>孔雀1-302</v>
      </c>
      <c r="D2492" s="1">
        <v>4411</v>
      </c>
      <c r="E2492" s="1">
        <v>302</v>
      </c>
      <c r="F2492" s="17" t="str">
        <f t="shared" si="95"/>
        <v>-633;-126;9000;0</v>
      </c>
      <c r="G2492" s="1">
        <v>1</v>
      </c>
      <c r="H2492" s="21"/>
      <c r="I2492" s="11"/>
    </row>
    <row r="2493" spans="1:9">
      <c r="A2493" s="1" t="str">
        <f t="shared" si="96"/>
        <v>4411303</v>
      </c>
      <c r="B2493" s="1" t="str">
        <f>CONCATENATE(_xlfn.XLOOKUP(D2493-400,[1]怪物设计!$D$77:$D$136,[1]怪物设计!$U$77:$U$136),"-",E2493)</f>
        <v>孔雀1-303</v>
      </c>
      <c r="D2493" s="1">
        <v>4411</v>
      </c>
      <c r="E2493" s="1">
        <v>303</v>
      </c>
      <c r="F2493" s="17" t="str">
        <f t="shared" si="95"/>
        <v>-567;-145;10000;0</v>
      </c>
      <c r="G2493" s="1">
        <v>1</v>
      </c>
      <c r="H2493" s="21"/>
      <c r="I2493" s="11"/>
    </row>
    <row r="2494" spans="1:9">
      <c r="A2494" s="1" t="str">
        <f t="shared" si="96"/>
        <v>4411304</v>
      </c>
      <c r="B2494" s="1" t="str">
        <f>CONCATENATE(_xlfn.XLOOKUP(D2494-400,[1]怪物设计!$D$77:$D$136,[1]怪物设计!$U$77:$U$136),"-",E2494)</f>
        <v>孔雀1-304</v>
      </c>
      <c r="D2494" s="1">
        <v>4411</v>
      </c>
      <c r="E2494" s="1">
        <v>304</v>
      </c>
      <c r="F2494" s="17" t="str">
        <f t="shared" si="95"/>
        <v>-770;-174;10000;5</v>
      </c>
      <c r="G2494" s="1">
        <v>1</v>
      </c>
      <c r="H2494" s="21"/>
      <c r="I2494" s="11"/>
    </row>
    <row r="2495" spans="1:9">
      <c r="A2495" s="1" t="str">
        <f t="shared" si="96"/>
        <v>4411305</v>
      </c>
      <c r="B2495" s="1" t="str">
        <f>CONCATENATE(_xlfn.XLOOKUP(D2495-400,[1]怪物设计!$D$77:$D$136,[1]怪物设计!$U$77:$U$136),"-",E2495)</f>
        <v>孔雀1-305</v>
      </c>
      <c r="D2495" s="1">
        <v>4411</v>
      </c>
      <c r="E2495" s="1">
        <v>305</v>
      </c>
      <c r="F2495" s="17" t="str">
        <f t="shared" si="95"/>
        <v>-723;-316;9000;-25</v>
      </c>
      <c r="G2495" s="1">
        <v>1</v>
      </c>
      <c r="H2495" s="21"/>
      <c r="I2495" s="11"/>
    </row>
    <row r="2496" spans="1:9">
      <c r="A2496" s="1" t="str">
        <f t="shared" si="96"/>
        <v>4411401</v>
      </c>
      <c r="B2496" s="1" t="str">
        <f>CONCATENATE(_xlfn.XLOOKUP(D2496-400,[1]怪物设计!$D$77:$D$136,[1]怪物设计!$U$77:$U$136),"-",E2496)</f>
        <v>孔雀1-401</v>
      </c>
      <c r="D2496" s="1">
        <v>4411</v>
      </c>
      <c r="E2496" s="1">
        <v>401</v>
      </c>
      <c r="F2496" s="17" t="str">
        <f t="shared" si="95"/>
        <v>-594;-298;10000;0</v>
      </c>
      <c r="G2496" s="1">
        <v>1</v>
      </c>
      <c r="H2496" s="21"/>
      <c r="I2496" s="11"/>
    </row>
    <row r="2497" spans="1:9">
      <c r="A2497" s="1" t="str">
        <f t="shared" si="96"/>
        <v>4411402</v>
      </c>
      <c r="B2497" s="1" t="str">
        <f>CONCATENATE(_xlfn.XLOOKUP(D2497-400,[1]怪物设计!$D$77:$D$136,[1]怪物设计!$U$77:$U$136),"-",E2497)</f>
        <v>孔雀1-402</v>
      </c>
      <c r="D2497" s="1">
        <v>4411</v>
      </c>
      <c r="E2497" s="1">
        <v>402</v>
      </c>
      <c r="F2497" s="17" t="str">
        <f t="shared" si="95"/>
        <v>-600;-292;10000;0</v>
      </c>
      <c r="G2497" s="1">
        <v>1</v>
      </c>
      <c r="H2497" s="21"/>
      <c r="I2497" s="11"/>
    </row>
    <row r="2498" spans="1:9">
      <c r="A2498" s="1" t="str">
        <f t="shared" si="96"/>
        <v>4411403</v>
      </c>
      <c r="B2498" s="1" t="str">
        <f>CONCATENATE(_xlfn.XLOOKUP(D2498-400,[1]怪物设计!$D$77:$D$136,[1]怪物设计!$U$77:$U$136),"-",E2498)</f>
        <v>孔雀1-403</v>
      </c>
      <c r="D2498" s="1">
        <v>4411</v>
      </c>
      <c r="E2498" s="1">
        <v>403</v>
      </c>
      <c r="F2498" s="17" t="str">
        <f t="shared" si="95"/>
        <v>-610;-285;10000;0</v>
      </c>
      <c r="G2498" s="1">
        <v>1</v>
      </c>
      <c r="H2498" s="21"/>
      <c r="I2498" s="11"/>
    </row>
    <row r="2499" spans="1:9">
      <c r="A2499" s="1" t="str">
        <f t="shared" si="96"/>
        <v>4411404</v>
      </c>
      <c r="B2499" s="1" t="str">
        <f>CONCATENATE(_xlfn.XLOOKUP(D2499-400,[1]怪物设计!$D$77:$D$136,[1]怪物设计!$U$77:$U$136),"-",E2499)</f>
        <v>孔雀1-404</v>
      </c>
      <c r="D2499" s="1">
        <v>4411</v>
      </c>
      <c r="E2499" s="1">
        <v>404</v>
      </c>
      <c r="F2499" s="17" t="str">
        <f t="shared" si="95"/>
        <v>-820;-285;10000;0</v>
      </c>
      <c r="G2499" s="1">
        <v>1</v>
      </c>
      <c r="H2499" s="21"/>
      <c r="I2499" s="11"/>
    </row>
    <row r="2500" spans="1:9">
      <c r="A2500" s="1" t="str">
        <f t="shared" si="96"/>
        <v>4411405</v>
      </c>
      <c r="B2500" s="1" t="str">
        <f>CONCATENATE(_xlfn.XLOOKUP(D2500-400,[1]怪物设计!$D$77:$D$136,[1]怪物设计!$U$77:$U$136),"-",E2500)</f>
        <v>孔雀1-405</v>
      </c>
      <c r="D2500" s="1">
        <v>4411</v>
      </c>
      <c r="E2500" s="1">
        <v>405</v>
      </c>
      <c r="F2500" s="17" t="str">
        <f t="shared" si="95"/>
        <v>-627;-287;10000;0</v>
      </c>
      <c r="G2500" s="1">
        <v>1</v>
      </c>
      <c r="H2500" s="21"/>
      <c r="I2500" s="11"/>
    </row>
    <row r="2501" spans="1:9">
      <c r="A2501" s="1" t="str">
        <f t="shared" si="96"/>
        <v>4411406</v>
      </c>
      <c r="B2501" s="1" t="str">
        <f>CONCATENATE(_xlfn.XLOOKUP(D2501-400,[1]怪物设计!$D$77:$D$136,[1]怪物设计!$U$77:$U$136),"-",E2501)</f>
        <v>孔雀1-406</v>
      </c>
      <c r="D2501" s="1">
        <v>4411</v>
      </c>
      <c r="E2501" s="1">
        <v>406</v>
      </c>
      <c r="F2501" s="17" t="str">
        <f t="shared" ref="F2501:F2564" si="97">_xlfn.XLOOKUP(B2501,$B$30:$B$947,$F$30:$F$947,"",0)</f>
        <v>-684;-275;8000;30</v>
      </c>
      <c r="G2501" s="1">
        <v>1</v>
      </c>
      <c r="H2501" s="21"/>
      <c r="I2501" s="11"/>
    </row>
    <row r="2502" spans="1:9">
      <c r="A2502" s="1" t="str">
        <f t="shared" si="96"/>
        <v>4411407</v>
      </c>
      <c r="B2502" s="1" t="str">
        <f>CONCATENATE(_xlfn.XLOOKUP(D2502-400,[1]怪物设计!$D$77:$D$136,[1]怪物设计!$U$77:$U$136),"-",E2502)</f>
        <v>孔雀1-407</v>
      </c>
      <c r="D2502" s="1">
        <v>4411</v>
      </c>
      <c r="E2502" s="1">
        <v>407</v>
      </c>
      <c r="F2502" s="17" t="str">
        <f t="shared" si="97"/>
        <v>-588;-235;10000;-5</v>
      </c>
      <c r="G2502" s="1">
        <v>1</v>
      </c>
      <c r="H2502" s="21"/>
      <c r="I2502" s="11"/>
    </row>
    <row r="2503" spans="1:9">
      <c r="A2503" s="1" t="str">
        <f t="shared" si="96"/>
        <v>4411408</v>
      </c>
      <c r="B2503" s="1" t="str">
        <f>CONCATENATE(_xlfn.XLOOKUP(D2503-400,[1]怪物设计!$D$77:$D$136,[1]怪物设计!$U$77:$U$136),"-",E2503)</f>
        <v>孔雀1-408</v>
      </c>
      <c r="D2503" s="1">
        <v>4411</v>
      </c>
      <c r="E2503" s="1">
        <v>408</v>
      </c>
      <c r="F2503" s="17" t="str">
        <f t="shared" si="97"/>
        <v>-495;-358;11000;-15</v>
      </c>
      <c r="G2503" s="1">
        <v>1</v>
      </c>
      <c r="H2503" s="21"/>
      <c r="I2503" s="11"/>
    </row>
    <row r="2504" spans="1:9">
      <c r="A2504" s="1" t="str">
        <f t="shared" si="96"/>
        <v>4411409</v>
      </c>
      <c r="B2504" s="1" t="str">
        <f>CONCATENATE(_xlfn.XLOOKUP(D2504-400,[1]怪物设计!$D$77:$D$136,[1]怪物设计!$U$77:$U$136),"-",E2504)</f>
        <v>孔雀1-409</v>
      </c>
      <c r="D2504" s="1">
        <v>4411</v>
      </c>
      <c r="E2504" s="1">
        <v>409</v>
      </c>
      <c r="F2504" s="17" t="str">
        <f t="shared" si="97"/>
        <v>-699;-207;7500;-15</v>
      </c>
      <c r="G2504" s="1">
        <v>1</v>
      </c>
      <c r="H2504" s="21"/>
      <c r="I2504" s="11"/>
    </row>
    <row r="2505" spans="1:9">
      <c r="A2505" s="1" t="str">
        <f t="shared" si="96"/>
        <v>4411501</v>
      </c>
      <c r="B2505" s="1" t="str">
        <f>CONCATENATE(_xlfn.XLOOKUP(D2505-400,[1]怪物设计!$D$77:$D$136,[1]怪物设计!$U$77:$U$136),"-",E2505)</f>
        <v>孔雀1-501</v>
      </c>
      <c r="D2505" s="1">
        <v>4411</v>
      </c>
      <c r="E2505" s="1">
        <v>501</v>
      </c>
      <c r="F2505" s="17" t="str">
        <f t="shared" si="97"/>
        <v>-674;-90;11000;45</v>
      </c>
      <c r="G2505" s="1">
        <v>1</v>
      </c>
      <c r="H2505" s="21"/>
      <c r="I2505" s="11"/>
    </row>
    <row r="2506" spans="1:9">
      <c r="A2506" s="1" t="str">
        <f t="shared" si="96"/>
        <v>4411502</v>
      </c>
      <c r="B2506" s="1" t="str">
        <f>CONCATENATE(_xlfn.XLOOKUP(D2506-400,[1]怪物设计!$D$77:$D$136,[1]怪物设计!$U$77:$U$136),"-",E2506)</f>
        <v>孔雀1-502</v>
      </c>
      <c r="D2506" s="1">
        <v>4411</v>
      </c>
      <c r="E2506" s="1">
        <v>502</v>
      </c>
      <c r="F2506" s="17" t="str">
        <f t="shared" si="97"/>
        <v>-694;-207;8500;0</v>
      </c>
      <c r="G2506" s="1">
        <v>1</v>
      </c>
      <c r="H2506" s="21"/>
      <c r="I2506" s="11"/>
    </row>
    <row r="2507" spans="1:9">
      <c r="A2507" s="1" t="str">
        <f t="shared" si="96"/>
        <v>4411503</v>
      </c>
      <c r="B2507" s="1" t="str">
        <f>CONCATENATE(_xlfn.XLOOKUP(D2507-400,[1]怪物设计!$D$77:$D$136,[1]怪物设计!$U$77:$U$136),"-",E2507)</f>
        <v>孔雀1-503</v>
      </c>
      <c r="D2507" s="1">
        <v>4411</v>
      </c>
      <c r="E2507" s="1">
        <v>503</v>
      </c>
      <c r="F2507" s="17" t="str">
        <f t="shared" si="97"/>
        <v>-766;-258;10000;-15</v>
      </c>
      <c r="G2507" s="1">
        <v>1</v>
      </c>
      <c r="H2507" s="21"/>
      <c r="I2507" s="11"/>
    </row>
    <row r="2508" spans="1:9">
      <c r="A2508" s="1" t="str">
        <f t="shared" si="96"/>
        <v>4411504</v>
      </c>
      <c r="B2508" s="1" t="str">
        <f>CONCATENATE(_xlfn.XLOOKUP(D2508-400,[1]怪物设计!$D$77:$D$136,[1]怪物设计!$U$77:$U$136),"-",E2508)</f>
        <v>孔雀1-504</v>
      </c>
      <c r="D2508" s="1">
        <v>4411</v>
      </c>
      <c r="E2508" s="1">
        <v>504</v>
      </c>
      <c r="F2508" s="17" t="str">
        <f t="shared" si="97"/>
        <v>-658;-302;9000;-10</v>
      </c>
      <c r="G2508" s="1">
        <v>1</v>
      </c>
      <c r="H2508" s="21"/>
      <c r="I2508" s="11"/>
    </row>
    <row r="2509" spans="1:9">
      <c r="A2509" s="1" t="str">
        <f t="shared" si="96"/>
        <v>4411505</v>
      </c>
      <c r="B2509" s="1" t="str">
        <f>CONCATENATE(_xlfn.XLOOKUP(D2509-400,[1]怪物设计!$D$77:$D$136,[1]怪物设计!$U$77:$U$136),"-",E2509)</f>
        <v>孔雀1-505</v>
      </c>
      <c r="D2509" s="1">
        <v>4411</v>
      </c>
      <c r="E2509" s="1">
        <v>505</v>
      </c>
      <c r="F2509" s="17" t="str">
        <f t="shared" si="97"/>
        <v>-765;-306;10000;-5</v>
      </c>
      <c r="G2509" s="1">
        <v>1</v>
      </c>
      <c r="H2509" s="21"/>
      <c r="I2509" s="11"/>
    </row>
    <row r="2510" spans="1:9">
      <c r="A2510" s="1" t="str">
        <f t="shared" si="96"/>
        <v>4411506</v>
      </c>
      <c r="B2510" s="1" t="str">
        <f>CONCATENATE(_xlfn.XLOOKUP(D2510-400,[1]怪物设计!$D$77:$D$136,[1]怪物设计!$U$77:$U$136),"-",E2510)</f>
        <v>孔雀1-506</v>
      </c>
      <c r="D2510" s="1">
        <v>4411</v>
      </c>
      <c r="E2510" s="1">
        <v>506</v>
      </c>
      <c r="F2510" s="17" t="str">
        <f t="shared" si="97"/>
        <v>-499;-252;8000;0</v>
      </c>
      <c r="G2510" s="1">
        <v>1</v>
      </c>
      <c r="H2510" s="21"/>
      <c r="I2510" s="11"/>
    </row>
    <row r="2511" spans="1:9">
      <c r="A2511" s="1" t="str">
        <f t="shared" si="96"/>
        <v>4411507</v>
      </c>
      <c r="B2511" s="1" t="str">
        <f>CONCATENATE(_xlfn.XLOOKUP(D2511-400,[1]怪物设计!$D$77:$D$136,[1]怪物设计!$U$77:$U$136),"-",E2511)</f>
        <v>孔雀1-507</v>
      </c>
      <c r="D2511" s="1">
        <v>4411</v>
      </c>
      <c r="E2511" s="1">
        <v>507</v>
      </c>
      <c r="F2511" s="17" t="str">
        <f t="shared" si="97"/>
        <v>-599;-271;10000;5</v>
      </c>
      <c r="G2511" s="1">
        <v>1</v>
      </c>
      <c r="H2511" s="21"/>
      <c r="I2511" s="11"/>
    </row>
    <row r="2512" spans="1:9">
      <c r="A2512" s="1" t="str">
        <f t="shared" si="96"/>
        <v>4412101</v>
      </c>
      <c r="B2512" s="1" t="str">
        <f>CONCATENATE(_xlfn.XLOOKUP(D2512-400,[1]怪物设计!$D$77:$D$136,[1]怪物设计!$U$77:$U$136),"-",E2512)</f>
        <v>孔雀2-101</v>
      </c>
      <c r="D2512" s="1">
        <v>4412</v>
      </c>
      <c r="E2512" s="1">
        <v>101</v>
      </c>
      <c r="F2512" s="17" t="str">
        <f t="shared" si="97"/>
        <v>-687;-164;11000;0</v>
      </c>
      <c r="G2512" s="1">
        <v>1</v>
      </c>
      <c r="H2512" s="21"/>
      <c r="I2512" s="11"/>
    </row>
    <row r="2513" spans="1:9">
      <c r="A2513" s="1" t="str">
        <f t="shared" si="96"/>
        <v>4412102</v>
      </c>
      <c r="B2513" s="1" t="str">
        <f>CONCATENATE(_xlfn.XLOOKUP(D2513-400,[1]怪物设计!$D$77:$D$136,[1]怪物设计!$U$77:$U$136),"-",E2513)</f>
        <v>孔雀2-102</v>
      </c>
      <c r="D2513" s="1">
        <v>4412</v>
      </c>
      <c r="E2513" s="1">
        <v>102</v>
      </c>
      <c r="F2513" s="17" t="str">
        <f t="shared" si="97"/>
        <v>-550;-179;11000;-10</v>
      </c>
      <c r="G2513" s="1">
        <v>1</v>
      </c>
      <c r="H2513" s="21"/>
      <c r="I2513" s="11"/>
    </row>
    <row r="2514" spans="1:9">
      <c r="A2514" s="1" t="str">
        <f t="shared" si="96"/>
        <v>4412103</v>
      </c>
      <c r="B2514" s="1" t="str">
        <f>CONCATENATE(_xlfn.XLOOKUP(D2514-400,[1]怪物设计!$D$77:$D$136,[1]怪物设计!$U$77:$U$136),"-",E2514)</f>
        <v>孔雀2-103</v>
      </c>
      <c r="D2514" s="1">
        <v>4412</v>
      </c>
      <c r="E2514" s="1">
        <v>103</v>
      </c>
      <c r="F2514" s="17" t="str">
        <f t="shared" si="97"/>
        <v>-747;-266;10000;-10</v>
      </c>
      <c r="G2514" s="1">
        <v>1</v>
      </c>
      <c r="H2514" s="21"/>
      <c r="I2514" s="11"/>
    </row>
    <row r="2515" spans="1:9">
      <c r="A2515" s="1" t="str">
        <f t="shared" si="96"/>
        <v>4412104</v>
      </c>
      <c r="B2515" s="1" t="str">
        <f>CONCATENATE(_xlfn.XLOOKUP(D2515-400,[1]怪物设计!$D$77:$D$136,[1]怪物设计!$U$77:$U$136),"-",E2515)</f>
        <v>孔雀2-104</v>
      </c>
      <c r="D2515" s="1">
        <v>4412</v>
      </c>
      <c r="E2515" s="1">
        <v>104</v>
      </c>
      <c r="F2515" s="17" t="str">
        <f t="shared" si="97"/>
        <v>-691;-167;11000;0</v>
      </c>
      <c r="G2515" s="1">
        <v>1</v>
      </c>
      <c r="H2515" s="21"/>
      <c r="I2515" s="11"/>
    </row>
    <row r="2516" spans="1:9">
      <c r="A2516" s="1" t="str">
        <f t="shared" si="96"/>
        <v>4412105</v>
      </c>
      <c r="B2516" s="1" t="str">
        <f>CONCATENATE(_xlfn.XLOOKUP(D2516-400,[1]怪物设计!$D$77:$D$136,[1]怪物设计!$U$77:$U$136),"-",E2516)</f>
        <v>孔雀2-105</v>
      </c>
      <c r="D2516" s="1">
        <v>4412</v>
      </c>
      <c r="E2516" s="1">
        <v>105</v>
      </c>
      <c r="F2516" s="17" t="str">
        <f t="shared" si="97"/>
        <v>-592;-196;10000;0</v>
      </c>
      <c r="G2516" s="1">
        <v>1</v>
      </c>
      <c r="H2516" s="21"/>
      <c r="I2516" s="11"/>
    </row>
    <row r="2517" spans="1:9">
      <c r="A2517" s="1" t="str">
        <f t="shared" si="96"/>
        <v>4412106</v>
      </c>
      <c r="B2517" s="1" t="str">
        <f>CONCATENATE(_xlfn.XLOOKUP(D2517-400,[1]怪物设计!$D$77:$D$136,[1]怪物设计!$U$77:$U$136),"-",E2517)</f>
        <v>孔雀2-106</v>
      </c>
      <c r="D2517" s="1">
        <v>4412</v>
      </c>
      <c r="E2517" s="1">
        <v>106</v>
      </c>
      <c r="F2517" s="17" t="str">
        <f t="shared" si="97"/>
        <v>-725;-213;8000;0</v>
      </c>
      <c r="G2517" s="1">
        <v>1</v>
      </c>
      <c r="H2517" s="21"/>
      <c r="I2517" s="11"/>
    </row>
    <row r="2518" spans="1:9">
      <c r="A2518" s="1" t="str">
        <f t="shared" si="96"/>
        <v>4412201</v>
      </c>
      <c r="B2518" s="1" t="str">
        <f>CONCATENATE(_xlfn.XLOOKUP(D2518-400,[1]怪物设计!$D$77:$D$136,[1]怪物设计!$U$77:$U$136),"-",E2518)</f>
        <v>孔雀2-201</v>
      </c>
      <c r="D2518" s="1">
        <v>4412</v>
      </c>
      <c r="E2518" s="1">
        <v>201</v>
      </c>
      <c r="F2518" s="17" t="str">
        <f t="shared" si="97"/>
        <v>-523;-120;10000;-25</v>
      </c>
      <c r="G2518" s="1">
        <v>1</v>
      </c>
      <c r="H2518" s="21"/>
      <c r="I2518" s="11"/>
    </row>
    <row r="2519" spans="1:9">
      <c r="A2519" s="1" t="str">
        <f t="shared" si="96"/>
        <v>4412202</v>
      </c>
      <c r="B2519" s="1" t="str">
        <f>CONCATENATE(_xlfn.XLOOKUP(D2519-400,[1]怪物设计!$D$77:$D$136,[1]怪物设计!$U$77:$U$136),"-",E2519)</f>
        <v>孔雀2-202</v>
      </c>
      <c r="D2519" s="1">
        <v>4412</v>
      </c>
      <c r="E2519" s="1">
        <v>202</v>
      </c>
      <c r="F2519" s="17" t="str">
        <f t="shared" si="97"/>
        <v>-492;-185;10000;0</v>
      </c>
      <c r="G2519" s="1">
        <v>1</v>
      </c>
      <c r="H2519" s="21"/>
      <c r="I2519" s="11"/>
    </row>
    <row r="2520" spans="1:9">
      <c r="A2520" s="1" t="str">
        <f t="shared" si="96"/>
        <v>4412203</v>
      </c>
      <c r="B2520" s="1" t="str">
        <f>CONCATENATE(_xlfn.XLOOKUP(D2520-400,[1]怪物设计!$D$77:$D$136,[1]怪物设计!$U$77:$U$136),"-",E2520)</f>
        <v>孔雀2-203</v>
      </c>
      <c r="D2520" s="1">
        <v>4412</v>
      </c>
      <c r="E2520" s="1">
        <v>203</v>
      </c>
      <c r="F2520" s="17" t="str">
        <f t="shared" si="97"/>
        <v>-535;-215;10000;-10</v>
      </c>
      <c r="G2520" s="1">
        <v>1</v>
      </c>
      <c r="H2520" s="21"/>
      <c r="I2520" s="11"/>
    </row>
    <row r="2521" spans="1:9">
      <c r="A2521" s="1" t="str">
        <f t="shared" si="96"/>
        <v>4412204</v>
      </c>
      <c r="B2521" s="1" t="str">
        <f>CONCATENATE(_xlfn.XLOOKUP(D2521-400,[1]怪物设计!$D$77:$D$136,[1]怪物设计!$U$77:$U$136),"-",E2521)</f>
        <v>孔雀2-204</v>
      </c>
      <c r="D2521" s="1">
        <v>4412</v>
      </c>
      <c r="E2521" s="1">
        <v>204</v>
      </c>
      <c r="F2521" s="17" t="str">
        <f t="shared" si="97"/>
        <v>-522;-314;5000;0</v>
      </c>
      <c r="G2521" s="1">
        <v>1</v>
      </c>
      <c r="H2521" s="21"/>
      <c r="I2521" s="11"/>
    </row>
    <row r="2522" spans="1:9">
      <c r="A2522" s="1" t="str">
        <f t="shared" si="96"/>
        <v>4412205</v>
      </c>
      <c r="B2522" s="1" t="str">
        <f>CONCATENATE(_xlfn.XLOOKUP(D2522-400,[1]怪物设计!$D$77:$D$136,[1]怪物设计!$U$77:$U$136),"-",E2522)</f>
        <v>孔雀2-205</v>
      </c>
      <c r="D2522" s="1">
        <v>4412</v>
      </c>
      <c r="E2522" s="1">
        <v>205</v>
      </c>
      <c r="F2522" s="17" t="str">
        <f t="shared" si="97"/>
        <v>-526;-59;10000;-10</v>
      </c>
      <c r="G2522" s="1">
        <v>1</v>
      </c>
      <c r="H2522" s="21"/>
      <c r="I2522" s="11"/>
    </row>
    <row r="2523" spans="1:9">
      <c r="A2523" s="1" t="str">
        <f t="shared" si="96"/>
        <v>4412206</v>
      </c>
      <c r="B2523" s="1" t="str">
        <f>CONCATENATE(_xlfn.XLOOKUP(D2523-400,[1]怪物设计!$D$77:$D$136,[1]怪物设计!$U$77:$U$136),"-",E2523)</f>
        <v>孔雀2-206</v>
      </c>
      <c r="D2523" s="1">
        <v>4412</v>
      </c>
      <c r="E2523" s="1">
        <v>206</v>
      </c>
      <c r="F2523" s="17" t="str">
        <f t="shared" si="97"/>
        <v>-623;-245;7000;150</v>
      </c>
      <c r="G2523" s="1">
        <v>1</v>
      </c>
      <c r="H2523" s="21"/>
      <c r="I2523" s="11"/>
    </row>
    <row r="2524" spans="1:9">
      <c r="A2524" s="1" t="str">
        <f t="shared" si="96"/>
        <v>4412207</v>
      </c>
      <c r="B2524" s="1" t="str">
        <f>CONCATENATE(_xlfn.XLOOKUP(D2524-400,[1]怪物设计!$D$77:$D$136,[1]怪物设计!$U$77:$U$136),"-",E2524)</f>
        <v>孔雀2-207</v>
      </c>
      <c r="D2524" s="1">
        <v>4412</v>
      </c>
      <c r="E2524" s="1">
        <v>207</v>
      </c>
      <c r="F2524" s="17" t="str">
        <f t="shared" si="97"/>
        <v>-714;-212;10000;15</v>
      </c>
      <c r="G2524" s="1">
        <v>1</v>
      </c>
      <c r="H2524" s="21"/>
      <c r="I2524" s="11"/>
    </row>
    <row r="2525" spans="1:9">
      <c r="A2525" s="1" t="str">
        <f t="shared" si="96"/>
        <v>4412301</v>
      </c>
      <c r="B2525" s="1" t="str">
        <f>CONCATENATE(_xlfn.XLOOKUP(D2525-400,[1]怪物设计!$D$77:$D$136,[1]怪物设计!$U$77:$U$136),"-",E2525)</f>
        <v>孔雀2-301</v>
      </c>
      <c r="D2525" s="1">
        <v>4412</v>
      </c>
      <c r="E2525" s="1">
        <v>301</v>
      </c>
      <c r="F2525" s="17" t="str">
        <f t="shared" si="97"/>
        <v>-596;-42;10000;0</v>
      </c>
      <c r="G2525" s="1">
        <v>1</v>
      </c>
      <c r="H2525" s="21"/>
      <c r="I2525" s="11"/>
    </row>
    <row r="2526" spans="1:9">
      <c r="A2526" s="1" t="str">
        <f t="shared" si="96"/>
        <v>4412302</v>
      </c>
      <c r="B2526" s="1" t="str">
        <f>CONCATENATE(_xlfn.XLOOKUP(D2526-400,[1]怪物设计!$D$77:$D$136,[1]怪物设计!$U$77:$U$136),"-",E2526)</f>
        <v>孔雀2-302</v>
      </c>
      <c r="D2526" s="1">
        <v>4412</v>
      </c>
      <c r="E2526" s="1">
        <v>302</v>
      </c>
      <c r="F2526" s="17" t="str">
        <f t="shared" si="97"/>
        <v>-633;-126;9000;0</v>
      </c>
      <c r="G2526" s="1">
        <v>1</v>
      </c>
      <c r="H2526" s="21"/>
      <c r="I2526" s="11"/>
    </row>
    <row r="2527" spans="1:9">
      <c r="A2527" s="1" t="str">
        <f t="shared" si="96"/>
        <v>4412303</v>
      </c>
      <c r="B2527" s="1" t="str">
        <f>CONCATENATE(_xlfn.XLOOKUP(D2527-400,[1]怪物设计!$D$77:$D$136,[1]怪物设计!$U$77:$U$136),"-",E2527)</f>
        <v>孔雀2-303</v>
      </c>
      <c r="D2527" s="1">
        <v>4412</v>
      </c>
      <c r="E2527" s="1">
        <v>303</v>
      </c>
      <c r="F2527" s="17" t="str">
        <f t="shared" si="97"/>
        <v>-567;-145;10000;0</v>
      </c>
      <c r="G2527" s="1">
        <v>1</v>
      </c>
      <c r="H2527" s="21"/>
      <c r="I2527" s="11"/>
    </row>
    <row r="2528" spans="1:9">
      <c r="A2528" s="1" t="str">
        <f t="shared" si="96"/>
        <v>4412304</v>
      </c>
      <c r="B2528" s="1" t="str">
        <f>CONCATENATE(_xlfn.XLOOKUP(D2528-400,[1]怪物设计!$D$77:$D$136,[1]怪物设计!$U$77:$U$136),"-",E2528)</f>
        <v>孔雀2-304</v>
      </c>
      <c r="D2528" s="1">
        <v>4412</v>
      </c>
      <c r="E2528" s="1">
        <v>304</v>
      </c>
      <c r="F2528" s="17" t="str">
        <f t="shared" si="97"/>
        <v>-770;-174;10000;5</v>
      </c>
      <c r="G2528" s="1">
        <v>1</v>
      </c>
      <c r="H2528" s="21"/>
      <c r="I2528" s="11"/>
    </row>
    <row r="2529" spans="1:9">
      <c r="A2529" s="1" t="str">
        <f t="shared" si="96"/>
        <v>4412305</v>
      </c>
      <c r="B2529" s="1" t="str">
        <f>CONCATENATE(_xlfn.XLOOKUP(D2529-400,[1]怪物设计!$D$77:$D$136,[1]怪物设计!$U$77:$U$136),"-",E2529)</f>
        <v>孔雀2-305</v>
      </c>
      <c r="D2529" s="1">
        <v>4412</v>
      </c>
      <c r="E2529" s="1">
        <v>305</v>
      </c>
      <c r="F2529" s="17" t="str">
        <f t="shared" si="97"/>
        <v>-723;-316;9000;-25</v>
      </c>
      <c r="G2529" s="1">
        <v>1</v>
      </c>
      <c r="H2529" s="21"/>
      <c r="I2529" s="11"/>
    </row>
    <row r="2530" spans="1:9">
      <c r="A2530" s="1" t="str">
        <f t="shared" si="96"/>
        <v>4412401</v>
      </c>
      <c r="B2530" s="1" t="str">
        <f>CONCATENATE(_xlfn.XLOOKUP(D2530-400,[1]怪物设计!$D$77:$D$136,[1]怪物设计!$U$77:$U$136),"-",E2530)</f>
        <v>孔雀2-401</v>
      </c>
      <c r="D2530" s="1">
        <v>4412</v>
      </c>
      <c r="E2530" s="1">
        <v>401</v>
      </c>
      <c r="F2530" s="17" t="str">
        <f t="shared" si="97"/>
        <v>-594;-298;10000;0</v>
      </c>
      <c r="G2530" s="1">
        <v>1</v>
      </c>
      <c r="H2530" s="21"/>
      <c r="I2530" s="11"/>
    </row>
    <row r="2531" spans="1:9">
      <c r="A2531" s="1" t="str">
        <f t="shared" ref="A2531:A2594" si="98">CONCATENATE(D2531,E2531)</f>
        <v>4412402</v>
      </c>
      <c r="B2531" s="1" t="str">
        <f>CONCATENATE(_xlfn.XLOOKUP(D2531-400,[1]怪物设计!$D$77:$D$136,[1]怪物设计!$U$77:$U$136),"-",E2531)</f>
        <v>孔雀2-402</v>
      </c>
      <c r="D2531" s="1">
        <v>4412</v>
      </c>
      <c r="E2531" s="1">
        <v>402</v>
      </c>
      <c r="F2531" s="17" t="str">
        <f t="shared" si="97"/>
        <v>-600;-292;10000;0</v>
      </c>
      <c r="G2531" s="1">
        <v>1</v>
      </c>
      <c r="H2531" s="21"/>
      <c r="I2531" s="11"/>
    </row>
    <row r="2532" spans="1:9">
      <c r="A2532" s="1" t="str">
        <f t="shared" si="98"/>
        <v>4412403</v>
      </c>
      <c r="B2532" s="1" t="str">
        <f>CONCATENATE(_xlfn.XLOOKUP(D2532-400,[1]怪物设计!$D$77:$D$136,[1]怪物设计!$U$77:$U$136),"-",E2532)</f>
        <v>孔雀2-403</v>
      </c>
      <c r="D2532" s="1">
        <v>4412</v>
      </c>
      <c r="E2532" s="1">
        <v>403</v>
      </c>
      <c r="F2532" s="17" t="str">
        <f t="shared" si="97"/>
        <v>-610;-285;10000;0</v>
      </c>
      <c r="G2532" s="1">
        <v>1</v>
      </c>
      <c r="H2532" s="21"/>
      <c r="I2532" s="11"/>
    </row>
    <row r="2533" spans="1:9">
      <c r="A2533" s="1" t="str">
        <f t="shared" si="98"/>
        <v>4412404</v>
      </c>
      <c r="B2533" s="1" t="str">
        <f>CONCATENATE(_xlfn.XLOOKUP(D2533-400,[1]怪物设计!$D$77:$D$136,[1]怪物设计!$U$77:$U$136),"-",E2533)</f>
        <v>孔雀2-404</v>
      </c>
      <c r="D2533" s="1">
        <v>4412</v>
      </c>
      <c r="E2533" s="1">
        <v>404</v>
      </c>
      <c r="F2533" s="17" t="str">
        <f t="shared" si="97"/>
        <v>-820;-285;10000;0</v>
      </c>
      <c r="G2533" s="1">
        <v>1</v>
      </c>
      <c r="H2533" s="21"/>
      <c r="I2533" s="11"/>
    </row>
    <row r="2534" spans="1:9">
      <c r="A2534" s="1" t="str">
        <f t="shared" si="98"/>
        <v>4412405</v>
      </c>
      <c r="B2534" s="1" t="str">
        <f>CONCATENATE(_xlfn.XLOOKUP(D2534-400,[1]怪物设计!$D$77:$D$136,[1]怪物设计!$U$77:$U$136),"-",E2534)</f>
        <v>孔雀2-405</v>
      </c>
      <c r="D2534" s="1">
        <v>4412</v>
      </c>
      <c r="E2534" s="1">
        <v>405</v>
      </c>
      <c r="F2534" s="17" t="str">
        <f t="shared" si="97"/>
        <v>-627;-287;10000;0</v>
      </c>
      <c r="G2534" s="1">
        <v>1</v>
      </c>
      <c r="H2534" s="21"/>
      <c r="I2534" s="11"/>
    </row>
    <row r="2535" spans="1:9">
      <c r="A2535" s="1" t="str">
        <f t="shared" si="98"/>
        <v>4412406</v>
      </c>
      <c r="B2535" s="1" t="str">
        <f>CONCATENATE(_xlfn.XLOOKUP(D2535-400,[1]怪物设计!$D$77:$D$136,[1]怪物设计!$U$77:$U$136),"-",E2535)</f>
        <v>孔雀2-406</v>
      </c>
      <c r="D2535" s="1">
        <v>4412</v>
      </c>
      <c r="E2535" s="1">
        <v>406</v>
      </c>
      <c r="F2535" s="17" t="str">
        <f t="shared" si="97"/>
        <v>-684;-275;8000;30</v>
      </c>
      <c r="G2535" s="1">
        <v>1</v>
      </c>
      <c r="H2535" s="21"/>
      <c r="I2535" s="11"/>
    </row>
    <row r="2536" spans="1:9">
      <c r="A2536" s="1" t="str">
        <f t="shared" si="98"/>
        <v>4412407</v>
      </c>
      <c r="B2536" s="1" t="str">
        <f>CONCATENATE(_xlfn.XLOOKUP(D2536-400,[1]怪物设计!$D$77:$D$136,[1]怪物设计!$U$77:$U$136),"-",E2536)</f>
        <v>孔雀2-407</v>
      </c>
      <c r="D2536" s="1">
        <v>4412</v>
      </c>
      <c r="E2536" s="1">
        <v>407</v>
      </c>
      <c r="F2536" s="17" t="str">
        <f t="shared" si="97"/>
        <v>-588;-235;10000;-5</v>
      </c>
      <c r="G2536" s="1">
        <v>1</v>
      </c>
      <c r="H2536" s="21"/>
      <c r="I2536" s="11"/>
    </row>
    <row r="2537" spans="1:9">
      <c r="A2537" s="1" t="str">
        <f t="shared" si="98"/>
        <v>4412408</v>
      </c>
      <c r="B2537" s="1" t="str">
        <f>CONCATENATE(_xlfn.XLOOKUP(D2537-400,[1]怪物设计!$D$77:$D$136,[1]怪物设计!$U$77:$U$136),"-",E2537)</f>
        <v>孔雀2-408</v>
      </c>
      <c r="D2537" s="1">
        <v>4412</v>
      </c>
      <c r="E2537" s="1">
        <v>408</v>
      </c>
      <c r="F2537" s="17" t="str">
        <f t="shared" si="97"/>
        <v>-495;-358;11000;-15</v>
      </c>
      <c r="G2537" s="1">
        <v>1</v>
      </c>
      <c r="H2537" s="21"/>
      <c r="I2537" s="11"/>
    </row>
    <row r="2538" spans="1:9">
      <c r="A2538" s="1" t="str">
        <f t="shared" si="98"/>
        <v>4412409</v>
      </c>
      <c r="B2538" s="1" t="str">
        <f>CONCATENATE(_xlfn.XLOOKUP(D2538-400,[1]怪物设计!$D$77:$D$136,[1]怪物设计!$U$77:$U$136),"-",E2538)</f>
        <v>孔雀2-409</v>
      </c>
      <c r="D2538" s="1">
        <v>4412</v>
      </c>
      <c r="E2538" s="1">
        <v>409</v>
      </c>
      <c r="F2538" s="17" t="str">
        <f t="shared" si="97"/>
        <v>-699;-207;7500;-15</v>
      </c>
      <c r="G2538" s="1">
        <v>1</v>
      </c>
      <c r="H2538" s="21"/>
      <c r="I2538" s="11"/>
    </row>
    <row r="2539" spans="1:9">
      <c r="A2539" s="1" t="str">
        <f t="shared" si="98"/>
        <v>4412501</v>
      </c>
      <c r="B2539" s="1" t="str">
        <f>CONCATENATE(_xlfn.XLOOKUP(D2539-400,[1]怪物设计!$D$77:$D$136,[1]怪物设计!$U$77:$U$136),"-",E2539)</f>
        <v>孔雀2-501</v>
      </c>
      <c r="D2539" s="1">
        <v>4412</v>
      </c>
      <c r="E2539" s="1">
        <v>501</v>
      </c>
      <c r="F2539" s="17" t="str">
        <f t="shared" si="97"/>
        <v>-674;-90;11000;45</v>
      </c>
      <c r="G2539" s="1">
        <v>1</v>
      </c>
      <c r="H2539" s="21"/>
      <c r="I2539" s="11"/>
    </row>
    <row r="2540" spans="1:9">
      <c r="A2540" s="1" t="str">
        <f t="shared" si="98"/>
        <v>4412502</v>
      </c>
      <c r="B2540" s="1" t="str">
        <f>CONCATENATE(_xlfn.XLOOKUP(D2540-400,[1]怪物设计!$D$77:$D$136,[1]怪物设计!$U$77:$U$136),"-",E2540)</f>
        <v>孔雀2-502</v>
      </c>
      <c r="D2540" s="1">
        <v>4412</v>
      </c>
      <c r="E2540" s="1">
        <v>502</v>
      </c>
      <c r="F2540" s="17" t="str">
        <f t="shared" si="97"/>
        <v>-694;-207;8500;0</v>
      </c>
      <c r="G2540" s="1">
        <v>1</v>
      </c>
      <c r="H2540" s="21"/>
      <c r="I2540" s="11"/>
    </row>
    <row r="2541" spans="1:9">
      <c r="A2541" s="1" t="str">
        <f t="shared" si="98"/>
        <v>4412503</v>
      </c>
      <c r="B2541" s="1" t="str">
        <f>CONCATENATE(_xlfn.XLOOKUP(D2541-400,[1]怪物设计!$D$77:$D$136,[1]怪物设计!$U$77:$U$136),"-",E2541)</f>
        <v>孔雀2-503</v>
      </c>
      <c r="D2541" s="1">
        <v>4412</v>
      </c>
      <c r="E2541" s="1">
        <v>503</v>
      </c>
      <c r="F2541" s="17" t="str">
        <f t="shared" si="97"/>
        <v>-766;-258;10000;-15</v>
      </c>
      <c r="G2541" s="1">
        <v>1</v>
      </c>
      <c r="H2541" s="21"/>
      <c r="I2541" s="11"/>
    </row>
    <row r="2542" spans="1:9">
      <c r="A2542" s="1" t="str">
        <f t="shared" si="98"/>
        <v>4412504</v>
      </c>
      <c r="B2542" s="1" t="str">
        <f>CONCATENATE(_xlfn.XLOOKUP(D2542-400,[1]怪物设计!$D$77:$D$136,[1]怪物设计!$U$77:$U$136),"-",E2542)</f>
        <v>孔雀2-504</v>
      </c>
      <c r="D2542" s="1">
        <v>4412</v>
      </c>
      <c r="E2542" s="1">
        <v>504</v>
      </c>
      <c r="F2542" s="17" t="str">
        <f t="shared" si="97"/>
        <v>-658;-302;9000;-10</v>
      </c>
      <c r="G2542" s="1">
        <v>1</v>
      </c>
      <c r="H2542" s="21"/>
      <c r="I2542" s="11"/>
    </row>
    <row r="2543" spans="1:9">
      <c r="A2543" s="1" t="str">
        <f t="shared" si="98"/>
        <v>4412505</v>
      </c>
      <c r="B2543" s="1" t="str">
        <f>CONCATENATE(_xlfn.XLOOKUP(D2543-400,[1]怪物设计!$D$77:$D$136,[1]怪物设计!$U$77:$U$136),"-",E2543)</f>
        <v>孔雀2-505</v>
      </c>
      <c r="D2543" s="1">
        <v>4412</v>
      </c>
      <c r="E2543" s="1">
        <v>505</v>
      </c>
      <c r="F2543" s="17" t="str">
        <f t="shared" si="97"/>
        <v>-765;-306;10000;-5</v>
      </c>
      <c r="G2543" s="1">
        <v>1</v>
      </c>
      <c r="H2543" s="21"/>
      <c r="I2543" s="11"/>
    </row>
    <row r="2544" spans="1:9">
      <c r="A2544" s="1" t="str">
        <f t="shared" si="98"/>
        <v>4412506</v>
      </c>
      <c r="B2544" s="1" t="str">
        <f>CONCATENATE(_xlfn.XLOOKUP(D2544-400,[1]怪物设计!$D$77:$D$136,[1]怪物设计!$U$77:$U$136),"-",E2544)</f>
        <v>孔雀2-506</v>
      </c>
      <c r="D2544" s="1">
        <v>4412</v>
      </c>
      <c r="E2544" s="1">
        <v>506</v>
      </c>
      <c r="F2544" s="17" t="str">
        <f t="shared" si="97"/>
        <v>-499;-252;8000;0</v>
      </c>
      <c r="G2544" s="1">
        <v>1</v>
      </c>
      <c r="H2544" s="21"/>
      <c r="I2544" s="11"/>
    </row>
    <row r="2545" spans="1:9">
      <c r="A2545" s="1" t="str">
        <f t="shared" si="98"/>
        <v>4412507</v>
      </c>
      <c r="B2545" s="1" t="str">
        <f>CONCATENATE(_xlfn.XLOOKUP(D2545-400,[1]怪物设计!$D$77:$D$136,[1]怪物设计!$U$77:$U$136),"-",E2545)</f>
        <v>孔雀2-507</v>
      </c>
      <c r="D2545" s="1">
        <v>4412</v>
      </c>
      <c r="E2545" s="1">
        <v>507</v>
      </c>
      <c r="F2545" s="17" t="str">
        <f t="shared" si="97"/>
        <v>-599;-271;10000;5</v>
      </c>
      <c r="G2545" s="1">
        <v>1</v>
      </c>
      <c r="H2545" s="21"/>
      <c r="I2545" s="11"/>
    </row>
    <row r="2546" spans="1:9">
      <c r="A2546" s="1" t="str">
        <f t="shared" si="98"/>
        <v>4432101</v>
      </c>
      <c r="B2546" s="1" t="str">
        <f>CONCATENATE(_xlfn.XLOOKUP(D2546-400,[1]怪物设计!$D$77:$D$136,[1]怪物设计!$U$77:$U$136),"-",E2546)</f>
        <v>孔雀3-101</v>
      </c>
      <c r="D2546" s="1">
        <v>4432</v>
      </c>
      <c r="E2546" s="1">
        <v>101</v>
      </c>
      <c r="F2546" s="17" t="str">
        <f t="shared" si="97"/>
        <v>-687;-164;11000;0</v>
      </c>
      <c r="G2546" s="1">
        <v>1</v>
      </c>
      <c r="H2546" s="21"/>
      <c r="I2546" s="11"/>
    </row>
    <row r="2547" spans="1:9">
      <c r="A2547" s="1" t="str">
        <f t="shared" si="98"/>
        <v>4432102</v>
      </c>
      <c r="B2547" s="1" t="str">
        <f>CONCATENATE(_xlfn.XLOOKUP(D2547-400,[1]怪物设计!$D$77:$D$136,[1]怪物设计!$U$77:$U$136),"-",E2547)</f>
        <v>孔雀3-102</v>
      </c>
      <c r="D2547" s="1">
        <v>4432</v>
      </c>
      <c r="E2547" s="1">
        <v>102</v>
      </c>
      <c r="F2547" s="17" t="str">
        <f t="shared" si="97"/>
        <v>-550;-179;11000;-10</v>
      </c>
      <c r="G2547" s="1">
        <v>1</v>
      </c>
      <c r="H2547" s="21"/>
      <c r="I2547" s="11"/>
    </row>
    <row r="2548" spans="1:9">
      <c r="A2548" s="1" t="str">
        <f t="shared" si="98"/>
        <v>4432103</v>
      </c>
      <c r="B2548" s="1" t="str">
        <f>CONCATENATE(_xlfn.XLOOKUP(D2548-400,[1]怪物设计!$D$77:$D$136,[1]怪物设计!$U$77:$U$136),"-",E2548)</f>
        <v>孔雀3-103</v>
      </c>
      <c r="D2548" s="1">
        <v>4432</v>
      </c>
      <c r="E2548" s="1">
        <v>103</v>
      </c>
      <c r="F2548" s="17" t="str">
        <f t="shared" si="97"/>
        <v>-747;-266;10000;-10</v>
      </c>
      <c r="G2548" s="1">
        <v>1</v>
      </c>
      <c r="H2548" s="21"/>
      <c r="I2548" s="11"/>
    </row>
    <row r="2549" spans="1:9">
      <c r="A2549" s="1" t="str">
        <f t="shared" si="98"/>
        <v>4432104</v>
      </c>
      <c r="B2549" s="1" t="str">
        <f>CONCATENATE(_xlfn.XLOOKUP(D2549-400,[1]怪物设计!$D$77:$D$136,[1]怪物设计!$U$77:$U$136),"-",E2549)</f>
        <v>孔雀3-104</v>
      </c>
      <c r="D2549" s="1">
        <v>4432</v>
      </c>
      <c r="E2549" s="1">
        <v>104</v>
      </c>
      <c r="F2549" s="17" t="str">
        <f t="shared" si="97"/>
        <v>-691;-167;11000;0</v>
      </c>
      <c r="G2549" s="1">
        <v>1</v>
      </c>
      <c r="H2549" s="21"/>
      <c r="I2549" s="11"/>
    </row>
    <row r="2550" spans="1:9">
      <c r="A2550" s="1" t="str">
        <f t="shared" si="98"/>
        <v>4432105</v>
      </c>
      <c r="B2550" s="1" t="str">
        <f>CONCATENATE(_xlfn.XLOOKUP(D2550-400,[1]怪物设计!$D$77:$D$136,[1]怪物设计!$U$77:$U$136),"-",E2550)</f>
        <v>孔雀3-105</v>
      </c>
      <c r="D2550" s="1">
        <v>4432</v>
      </c>
      <c r="E2550" s="1">
        <v>105</v>
      </c>
      <c r="F2550" s="17" t="str">
        <f t="shared" si="97"/>
        <v>-592;-196;10000;0</v>
      </c>
      <c r="G2550" s="1">
        <v>1</v>
      </c>
      <c r="H2550" s="21"/>
      <c r="I2550" s="11"/>
    </row>
    <row r="2551" spans="1:9">
      <c r="A2551" s="1" t="str">
        <f t="shared" si="98"/>
        <v>4432106</v>
      </c>
      <c r="B2551" s="1" t="str">
        <f>CONCATENATE(_xlfn.XLOOKUP(D2551-400,[1]怪物设计!$D$77:$D$136,[1]怪物设计!$U$77:$U$136),"-",E2551)</f>
        <v>孔雀3-106</v>
      </c>
      <c r="D2551" s="1">
        <v>4432</v>
      </c>
      <c r="E2551" s="1">
        <v>106</v>
      </c>
      <c r="F2551" s="17" t="str">
        <f t="shared" si="97"/>
        <v>-725;-213;8000;0</v>
      </c>
      <c r="G2551" s="1">
        <v>1</v>
      </c>
      <c r="H2551" s="21"/>
      <c r="I2551" s="11"/>
    </row>
    <row r="2552" spans="1:9">
      <c r="A2552" s="1" t="str">
        <f t="shared" si="98"/>
        <v>4432201</v>
      </c>
      <c r="B2552" s="1" t="str">
        <f>CONCATENATE(_xlfn.XLOOKUP(D2552-400,[1]怪物设计!$D$77:$D$136,[1]怪物设计!$U$77:$U$136),"-",E2552)</f>
        <v>孔雀3-201</v>
      </c>
      <c r="D2552" s="1">
        <v>4432</v>
      </c>
      <c r="E2552" s="1">
        <v>201</v>
      </c>
      <c r="F2552" s="17" t="str">
        <f t="shared" si="97"/>
        <v>-523;-120;10000;-25</v>
      </c>
      <c r="G2552" s="1">
        <v>1</v>
      </c>
      <c r="H2552" s="21"/>
      <c r="I2552" s="11"/>
    </row>
    <row r="2553" spans="1:9">
      <c r="A2553" s="1" t="str">
        <f t="shared" si="98"/>
        <v>4432202</v>
      </c>
      <c r="B2553" s="1" t="str">
        <f>CONCATENATE(_xlfn.XLOOKUP(D2553-400,[1]怪物设计!$D$77:$D$136,[1]怪物设计!$U$77:$U$136),"-",E2553)</f>
        <v>孔雀3-202</v>
      </c>
      <c r="D2553" s="1">
        <v>4432</v>
      </c>
      <c r="E2553" s="1">
        <v>202</v>
      </c>
      <c r="F2553" s="17" t="str">
        <f t="shared" si="97"/>
        <v>-492;-185;10000;0</v>
      </c>
      <c r="G2553" s="1">
        <v>1</v>
      </c>
      <c r="H2553" s="21"/>
      <c r="I2553" s="11"/>
    </row>
    <row r="2554" spans="1:9">
      <c r="A2554" s="1" t="str">
        <f t="shared" si="98"/>
        <v>4432203</v>
      </c>
      <c r="B2554" s="1" t="str">
        <f>CONCATENATE(_xlfn.XLOOKUP(D2554-400,[1]怪物设计!$D$77:$D$136,[1]怪物设计!$U$77:$U$136),"-",E2554)</f>
        <v>孔雀3-203</v>
      </c>
      <c r="D2554" s="1">
        <v>4432</v>
      </c>
      <c r="E2554" s="1">
        <v>203</v>
      </c>
      <c r="F2554" s="17" t="str">
        <f t="shared" si="97"/>
        <v>-535;-215;10000;-10</v>
      </c>
      <c r="G2554" s="1">
        <v>1</v>
      </c>
      <c r="H2554" s="21"/>
      <c r="I2554" s="11"/>
    </row>
    <row r="2555" spans="1:9">
      <c r="A2555" s="1" t="str">
        <f t="shared" si="98"/>
        <v>4432204</v>
      </c>
      <c r="B2555" s="1" t="str">
        <f>CONCATENATE(_xlfn.XLOOKUP(D2555-400,[1]怪物设计!$D$77:$D$136,[1]怪物设计!$U$77:$U$136),"-",E2555)</f>
        <v>孔雀3-204</v>
      </c>
      <c r="D2555" s="1">
        <v>4432</v>
      </c>
      <c r="E2555" s="1">
        <v>204</v>
      </c>
      <c r="F2555" s="17" t="str">
        <f t="shared" si="97"/>
        <v>-522;-314;5000;0</v>
      </c>
      <c r="G2555" s="1">
        <v>1</v>
      </c>
      <c r="H2555" s="21"/>
      <c r="I2555" s="11"/>
    </row>
    <row r="2556" spans="1:9">
      <c r="A2556" s="1" t="str">
        <f t="shared" si="98"/>
        <v>4432205</v>
      </c>
      <c r="B2556" s="1" t="str">
        <f>CONCATENATE(_xlfn.XLOOKUP(D2556-400,[1]怪物设计!$D$77:$D$136,[1]怪物设计!$U$77:$U$136),"-",E2556)</f>
        <v>孔雀3-205</v>
      </c>
      <c r="D2556" s="1">
        <v>4432</v>
      </c>
      <c r="E2556" s="1">
        <v>205</v>
      </c>
      <c r="F2556" s="17" t="str">
        <f t="shared" si="97"/>
        <v>-526;-59;10000;-10</v>
      </c>
      <c r="G2556" s="1">
        <v>1</v>
      </c>
      <c r="H2556" s="21"/>
      <c r="I2556" s="11"/>
    </row>
    <row r="2557" spans="1:9">
      <c r="A2557" s="1" t="str">
        <f t="shared" si="98"/>
        <v>4432206</v>
      </c>
      <c r="B2557" s="1" t="str">
        <f>CONCATENATE(_xlfn.XLOOKUP(D2557-400,[1]怪物设计!$D$77:$D$136,[1]怪物设计!$U$77:$U$136),"-",E2557)</f>
        <v>孔雀3-206</v>
      </c>
      <c r="D2557" s="1">
        <v>4432</v>
      </c>
      <c r="E2557" s="1">
        <v>206</v>
      </c>
      <c r="F2557" s="17" t="str">
        <f t="shared" si="97"/>
        <v>-623;-245;7000;150</v>
      </c>
      <c r="G2557" s="1">
        <v>1</v>
      </c>
      <c r="H2557" s="21"/>
      <c r="I2557" s="11"/>
    </row>
    <row r="2558" spans="1:9">
      <c r="A2558" s="1" t="str">
        <f t="shared" si="98"/>
        <v>4432207</v>
      </c>
      <c r="B2558" s="1" t="str">
        <f>CONCATENATE(_xlfn.XLOOKUP(D2558-400,[1]怪物设计!$D$77:$D$136,[1]怪物设计!$U$77:$U$136),"-",E2558)</f>
        <v>孔雀3-207</v>
      </c>
      <c r="D2558" s="1">
        <v>4432</v>
      </c>
      <c r="E2558" s="1">
        <v>207</v>
      </c>
      <c r="F2558" s="17" t="str">
        <f t="shared" si="97"/>
        <v>-714;-212;10000;15</v>
      </c>
      <c r="G2558" s="1">
        <v>1</v>
      </c>
      <c r="H2558" s="21"/>
      <c r="I2558" s="11"/>
    </row>
    <row r="2559" spans="1:9">
      <c r="A2559" s="1" t="str">
        <f t="shared" si="98"/>
        <v>4432301</v>
      </c>
      <c r="B2559" s="1" t="str">
        <f>CONCATENATE(_xlfn.XLOOKUP(D2559-400,[1]怪物设计!$D$77:$D$136,[1]怪物设计!$U$77:$U$136),"-",E2559)</f>
        <v>孔雀3-301</v>
      </c>
      <c r="D2559" s="1">
        <v>4432</v>
      </c>
      <c r="E2559" s="1">
        <v>301</v>
      </c>
      <c r="F2559" s="17" t="str">
        <f t="shared" si="97"/>
        <v>-596;-42;10000;0</v>
      </c>
      <c r="G2559" s="1">
        <v>1</v>
      </c>
      <c r="H2559" s="21"/>
      <c r="I2559" s="11"/>
    </row>
    <row r="2560" spans="1:9">
      <c r="A2560" s="1" t="str">
        <f t="shared" si="98"/>
        <v>4432302</v>
      </c>
      <c r="B2560" s="1" t="str">
        <f>CONCATENATE(_xlfn.XLOOKUP(D2560-400,[1]怪物设计!$D$77:$D$136,[1]怪物设计!$U$77:$U$136),"-",E2560)</f>
        <v>孔雀3-302</v>
      </c>
      <c r="D2560" s="1">
        <v>4432</v>
      </c>
      <c r="E2560" s="1">
        <v>302</v>
      </c>
      <c r="F2560" s="17" t="str">
        <f t="shared" si="97"/>
        <v>-633;-126;9000;0</v>
      </c>
      <c r="G2560" s="1">
        <v>1</v>
      </c>
      <c r="H2560" s="21"/>
      <c r="I2560" s="11"/>
    </row>
    <row r="2561" spans="1:9">
      <c r="A2561" s="1" t="str">
        <f t="shared" si="98"/>
        <v>4432303</v>
      </c>
      <c r="B2561" s="1" t="str">
        <f>CONCATENATE(_xlfn.XLOOKUP(D2561-400,[1]怪物设计!$D$77:$D$136,[1]怪物设计!$U$77:$U$136),"-",E2561)</f>
        <v>孔雀3-303</v>
      </c>
      <c r="D2561" s="1">
        <v>4432</v>
      </c>
      <c r="E2561" s="1">
        <v>303</v>
      </c>
      <c r="F2561" s="17" t="str">
        <f t="shared" si="97"/>
        <v>-567;-145;10000;0</v>
      </c>
      <c r="G2561" s="1">
        <v>1</v>
      </c>
      <c r="H2561" s="21"/>
      <c r="I2561" s="11"/>
    </row>
    <row r="2562" spans="1:9">
      <c r="A2562" s="1" t="str">
        <f t="shared" si="98"/>
        <v>4432304</v>
      </c>
      <c r="B2562" s="1" t="str">
        <f>CONCATENATE(_xlfn.XLOOKUP(D2562-400,[1]怪物设计!$D$77:$D$136,[1]怪物设计!$U$77:$U$136),"-",E2562)</f>
        <v>孔雀3-304</v>
      </c>
      <c r="D2562" s="1">
        <v>4432</v>
      </c>
      <c r="E2562" s="1">
        <v>304</v>
      </c>
      <c r="F2562" s="17" t="str">
        <f t="shared" si="97"/>
        <v>-770;-174;10000;5</v>
      </c>
      <c r="G2562" s="1">
        <v>1</v>
      </c>
      <c r="H2562" s="21"/>
      <c r="I2562" s="11"/>
    </row>
    <row r="2563" spans="1:9">
      <c r="A2563" s="1" t="str">
        <f t="shared" si="98"/>
        <v>4432305</v>
      </c>
      <c r="B2563" s="1" t="str">
        <f>CONCATENATE(_xlfn.XLOOKUP(D2563-400,[1]怪物设计!$D$77:$D$136,[1]怪物设计!$U$77:$U$136),"-",E2563)</f>
        <v>孔雀3-305</v>
      </c>
      <c r="D2563" s="1">
        <v>4432</v>
      </c>
      <c r="E2563" s="1">
        <v>305</v>
      </c>
      <c r="F2563" s="17" t="str">
        <f t="shared" si="97"/>
        <v>-723;-316;9000;-25</v>
      </c>
      <c r="G2563" s="1">
        <v>1</v>
      </c>
      <c r="H2563" s="21"/>
      <c r="I2563" s="11"/>
    </row>
    <row r="2564" spans="1:9">
      <c r="A2564" s="1" t="str">
        <f t="shared" si="98"/>
        <v>4432401</v>
      </c>
      <c r="B2564" s="1" t="str">
        <f>CONCATENATE(_xlfn.XLOOKUP(D2564-400,[1]怪物设计!$D$77:$D$136,[1]怪物设计!$U$77:$U$136),"-",E2564)</f>
        <v>孔雀3-401</v>
      </c>
      <c r="D2564" s="1">
        <v>4432</v>
      </c>
      <c r="E2564" s="1">
        <v>401</v>
      </c>
      <c r="F2564" s="17" t="str">
        <f t="shared" si="97"/>
        <v>-594;-298;10000;0</v>
      </c>
      <c r="G2564" s="1">
        <v>1</v>
      </c>
      <c r="H2564" s="21"/>
      <c r="I2564" s="11"/>
    </row>
    <row r="2565" spans="1:9">
      <c r="A2565" s="1" t="str">
        <f t="shared" si="98"/>
        <v>4432402</v>
      </c>
      <c r="B2565" s="1" t="str">
        <f>CONCATENATE(_xlfn.XLOOKUP(D2565-400,[1]怪物设计!$D$77:$D$136,[1]怪物设计!$U$77:$U$136),"-",E2565)</f>
        <v>孔雀3-402</v>
      </c>
      <c r="D2565" s="1">
        <v>4432</v>
      </c>
      <c r="E2565" s="1">
        <v>402</v>
      </c>
      <c r="F2565" s="17" t="str">
        <f t="shared" ref="F2565:F2628" si="99">_xlfn.XLOOKUP(B2565,$B$30:$B$947,$F$30:$F$947,"",0)</f>
        <v>-600;-292;10000;0</v>
      </c>
      <c r="G2565" s="1">
        <v>1</v>
      </c>
      <c r="H2565" s="21"/>
      <c r="I2565" s="11"/>
    </row>
    <row r="2566" spans="1:9">
      <c r="A2566" s="1" t="str">
        <f t="shared" si="98"/>
        <v>4432403</v>
      </c>
      <c r="B2566" s="1" t="str">
        <f>CONCATENATE(_xlfn.XLOOKUP(D2566-400,[1]怪物设计!$D$77:$D$136,[1]怪物设计!$U$77:$U$136),"-",E2566)</f>
        <v>孔雀3-403</v>
      </c>
      <c r="D2566" s="1">
        <v>4432</v>
      </c>
      <c r="E2566" s="1">
        <v>403</v>
      </c>
      <c r="F2566" s="17" t="str">
        <f t="shared" si="99"/>
        <v>-610;-285;10000;0</v>
      </c>
      <c r="G2566" s="1">
        <v>1</v>
      </c>
      <c r="H2566" s="21"/>
      <c r="I2566" s="11"/>
    </row>
    <row r="2567" spans="1:9">
      <c r="A2567" s="1" t="str">
        <f t="shared" si="98"/>
        <v>4432404</v>
      </c>
      <c r="B2567" s="1" t="str">
        <f>CONCATENATE(_xlfn.XLOOKUP(D2567-400,[1]怪物设计!$D$77:$D$136,[1]怪物设计!$U$77:$U$136),"-",E2567)</f>
        <v>孔雀3-404</v>
      </c>
      <c r="D2567" s="1">
        <v>4432</v>
      </c>
      <c r="E2567" s="1">
        <v>404</v>
      </c>
      <c r="F2567" s="17" t="str">
        <f t="shared" si="99"/>
        <v>-820;-285;10000;0</v>
      </c>
      <c r="G2567" s="1">
        <v>1</v>
      </c>
      <c r="H2567" s="21"/>
      <c r="I2567" s="11"/>
    </row>
    <row r="2568" spans="1:9">
      <c r="A2568" s="1" t="str">
        <f t="shared" si="98"/>
        <v>4432405</v>
      </c>
      <c r="B2568" s="1" t="str">
        <f>CONCATENATE(_xlfn.XLOOKUP(D2568-400,[1]怪物设计!$D$77:$D$136,[1]怪物设计!$U$77:$U$136),"-",E2568)</f>
        <v>孔雀3-405</v>
      </c>
      <c r="D2568" s="1">
        <v>4432</v>
      </c>
      <c r="E2568" s="1">
        <v>405</v>
      </c>
      <c r="F2568" s="17" t="str">
        <f t="shared" si="99"/>
        <v>-627;-287;10000;0</v>
      </c>
      <c r="G2568" s="1">
        <v>1</v>
      </c>
      <c r="H2568" s="21"/>
      <c r="I2568" s="11"/>
    </row>
    <row r="2569" spans="1:9">
      <c r="A2569" s="1" t="str">
        <f t="shared" si="98"/>
        <v>4432406</v>
      </c>
      <c r="B2569" s="1" t="str">
        <f>CONCATENATE(_xlfn.XLOOKUP(D2569-400,[1]怪物设计!$D$77:$D$136,[1]怪物设计!$U$77:$U$136),"-",E2569)</f>
        <v>孔雀3-406</v>
      </c>
      <c r="D2569" s="1">
        <v>4432</v>
      </c>
      <c r="E2569" s="1">
        <v>406</v>
      </c>
      <c r="F2569" s="17" t="str">
        <f t="shared" si="99"/>
        <v>-684;-275;8000;30</v>
      </c>
      <c r="G2569" s="1">
        <v>1</v>
      </c>
      <c r="H2569" s="21"/>
      <c r="I2569" s="11"/>
    </row>
    <row r="2570" spans="1:9">
      <c r="A2570" s="1" t="str">
        <f t="shared" si="98"/>
        <v>4432407</v>
      </c>
      <c r="B2570" s="1" t="str">
        <f>CONCATENATE(_xlfn.XLOOKUP(D2570-400,[1]怪物设计!$D$77:$D$136,[1]怪物设计!$U$77:$U$136),"-",E2570)</f>
        <v>孔雀3-407</v>
      </c>
      <c r="D2570" s="1">
        <v>4432</v>
      </c>
      <c r="E2570" s="1">
        <v>407</v>
      </c>
      <c r="F2570" s="17" t="str">
        <f t="shared" si="99"/>
        <v>-588;-235;10000;-5</v>
      </c>
      <c r="G2570" s="1">
        <v>1</v>
      </c>
      <c r="H2570" s="21"/>
      <c r="I2570" s="11"/>
    </row>
    <row r="2571" spans="1:9">
      <c r="A2571" s="1" t="str">
        <f t="shared" si="98"/>
        <v>4432408</v>
      </c>
      <c r="B2571" s="1" t="str">
        <f>CONCATENATE(_xlfn.XLOOKUP(D2571-400,[1]怪物设计!$D$77:$D$136,[1]怪物设计!$U$77:$U$136),"-",E2571)</f>
        <v>孔雀3-408</v>
      </c>
      <c r="D2571" s="1">
        <v>4432</v>
      </c>
      <c r="E2571" s="1">
        <v>408</v>
      </c>
      <c r="F2571" s="17" t="str">
        <f t="shared" si="99"/>
        <v>-495;-358;11000;-15</v>
      </c>
      <c r="G2571" s="1">
        <v>1</v>
      </c>
      <c r="H2571" s="21"/>
      <c r="I2571" s="11"/>
    </row>
    <row r="2572" spans="1:9">
      <c r="A2572" s="1" t="str">
        <f t="shared" si="98"/>
        <v>4432409</v>
      </c>
      <c r="B2572" s="1" t="str">
        <f>CONCATENATE(_xlfn.XLOOKUP(D2572-400,[1]怪物设计!$D$77:$D$136,[1]怪物设计!$U$77:$U$136),"-",E2572)</f>
        <v>孔雀3-409</v>
      </c>
      <c r="D2572" s="1">
        <v>4432</v>
      </c>
      <c r="E2572" s="1">
        <v>409</v>
      </c>
      <c r="F2572" s="17" t="str">
        <f t="shared" si="99"/>
        <v>-699;-207;7500;-15</v>
      </c>
      <c r="G2572" s="1">
        <v>1</v>
      </c>
      <c r="H2572" s="21"/>
      <c r="I2572" s="11"/>
    </row>
    <row r="2573" spans="1:9">
      <c r="A2573" s="1" t="str">
        <f t="shared" si="98"/>
        <v>4432501</v>
      </c>
      <c r="B2573" s="1" t="str">
        <f>CONCATENATE(_xlfn.XLOOKUP(D2573-400,[1]怪物设计!$D$77:$D$136,[1]怪物设计!$U$77:$U$136),"-",E2573)</f>
        <v>孔雀3-501</v>
      </c>
      <c r="D2573" s="1">
        <v>4432</v>
      </c>
      <c r="E2573" s="1">
        <v>501</v>
      </c>
      <c r="F2573" s="17" t="str">
        <f t="shared" si="99"/>
        <v>-674;-90;11000;45</v>
      </c>
      <c r="G2573" s="1">
        <v>1</v>
      </c>
      <c r="H2573" s="21"/>
      <c r="I2573" s="11"/>
    </row>
    <row r="2574" spans="1:9">
      <c r="A2574" s="1" t="str">
        <f t="shared" si="98"/>
        <v>4432502</v>
      </c>
      <c r="B2574" s="1" t="str">
        <f>CONCATENATE(_xlfn.XLOOKUP(D2574-400,[1]怪物设计!$D$77:$D$136,[1]怪物设计!$U$77:$U$136),"-",E2574)</f>
        <v>孔雀3-502</v>
      </c>
      <c r="D2574" s="1">
        <v>4432</v>
      </c>
      <c r="E2574" s="1">
        <v>502</v>
      </c>
      <c r="F2574" s="17" t="str">
        <f t="shared" si="99"/>
        <v>-694;-207;8500;0</v>
      </c>
      <c r="G2574" s="1">
        <v>1</v>
      </c>
      <c r="H2574" s="21"/>
      <c r="I2574" s="11"/>
    </row>
    <row r="2575" spans="1:9">
      <c r="A2575" s="1" t="str">
        <f t="shared" si="98"/>
        <v>4432503</v>
      </c>
      <c r="B2575" s="1" t="str">
        <f>CONCATENATE(_xlfn.XLOOKUP(D2575-400,[1]怪物设计!$D$77:$D$136,[1]怪物设计!$U$77:$U$136),"-",E2575)</f>
        <v>孔雀3-503</v>
      </c>
      <c r="D2575" s="1">
        <v>4432</v>
      </c>
      <c r="E2575" s="1">
        <v>503</v>
      </c>
      <c r="F2575" s="17" t="str">
        <f t="shared" si="99"/>
        <v>-766;-258;10000;-15</v>
      </c>
      <c r="G2575" s="1">
        <v>1</v>
      </c>
      <c r="H2575" s="21"/>
      <c r="I2575" s="11"/>
    </row>
    <row r="2576" spans="1:9">
      <c r="A2576" s="1" t="str">
        <f t="shared" si="98"/>
        <v>4432504</v>
      </c>
      <c r="B2576" s="1" t="str">
        <f>CONCATENATE(_xlfn.XLOOKUP(D2576-400,[1]怪物设计!$D$77:$D$136,[1]怪物设计!$U$77:$U$136),"-",E2576)</f>
        <v>孔雀3-504</v>
      </c>
      <c r="D2576" s="1">
        <v>4432</v>
      </c>
      <c r="E2576" s="1">
        <v>504</v>
      </c>
      <c r="F2576" s="17" t="str">
        <f t="shared" si="99"/>
        <v>-658;-302;9000;-10</v>
      </c>
      <c r="G2576" s="1">
        <v>1</v>
      </c>
      <c r="H2576" s="21"/>
      <c r="I2576" s="11"/>
    </row>
    <row r="2577" spans="1:9">
      <c r="A2577" s="1" t="str">
        <f t="shared" si="98"/>
        <v>4432505</v>
      </c>
      <c r="B2577" s="1" t="str">
        <f>CONCATENATE(_xlfn.XLOOKUP(D2577-400,[1]怪物设计!$D$77:$D$136,[1]怪物设计!$U$77:$U$136),"-",E2577)</f>
        <v>孔雀3-505</v>
      </c>
      <c r="D2577" s="1">
        <v>4432</v>
      </c>
      <c r="E2577" s="1">
        <v>505</v>
      </c>
      <c r="F2577" s="17" t="str">
        <f t="shared" si="99"/>
        <v>-765;-306;10000;-5</v>
      </c>
      <c r="G2577" s="1">
        <v>1</v>
      </c>
      <c r="H2577" s="21"/>
      <c r="I2577" s="11"/>
    </row>
    <row r="2578" spans="1:9">
      <c r="A2578" s="1" t="str">
        <f t="shared" si="98"/>
        <v>4432506</v>
      </c>
      <c r="B2578" s="1" t="str">
        <f>CONCATENATE(_xlfn.XLOOKUP(D2578-400,[1]怪物设计!$D$77:$D$136,[1]怪物设计!$U$77:$U$136),"-",E2578)</f>
        <v>孔雀3-506</v>
      </c>
      <c r="D2578" s="1">
        <v>4432</v>
      </c>
      <c r="E2578" s="1">
        <v>506</v>
      </c>
      <c r="F2578" s="17" t="str">
        <f t="shared" si="99"/>
        <v>-499;-252;8000;0</v>
      </c>
      <c r="G2578" s="1">
        <v>1</v>
      </c>
      <c r="H2578" s="21"/>
      <c r="I2578" s="11"/>
    </row>
    <row r="2579" spans="1:9">
      <c r="A2579" s="1" t="str">
        <f t="shared" si="98"/>
        <v>4432507</v>
      </c>
      <c r="B2579" s="1" t="str">
        <f>CONCATENATE(_xlfn.XLOOKUP(D2579-400,[1]怪物设计!$D$77:$D$136,[1]怪物设计!$U$77:$U$136),"-",E2579)</f>
        <v>孔雀3-507</v>
      </c>
      <c r="D2579" s="1">
        <v>4432</v>
      </c>
      <c r="E2579" s="1">
        <v>507</v>
      </c>
      <c r="F2579" s="17" t="str">
        <f t="shared" si="99"/>
        <v>-599;-271;10000;5</v>
      </c>
      <c r="G2579" s="1">
        <v>1</v>
      </c>
      <c r="H2579" s="21"/>
      <c r="I2579" s="11"/>
    </row>
    <row r="2580" spans="1:9">
      <c r="A2580" s="1" t="str">
        <f t="shared" si="98"/>
        <v>4413101</v>
      </c>
      <c r="B2580" s="1" t="str">
        <f>CONCATENATE(_xlfn.XLOOKUP(D2580-400,[1]怪物设计!$D$77:$D$136,[1]怪物设计!$U$77:$U$136),"-",E2580)</f>
        <v>鹦鹉1-101</v>
      </c>
      <c r="D2580" s="1">
        <v>4413</v>
      </c>
      <c r="E2580" s="1">
        <v>101</v>
      </c>
      <c r="F2580" s="17" t="str">
        <f t="shared" si="99"/>
        <v>-807;-233;11000;0</v>
      </c>
      <c r="G2580" s="1">
        <v>1</v>
      </c>
      <c r="H2580" s="21"/>
      <c r="I2580" s="11"/>
    </row>
    <row r="2581" spans="1:9">
      <c r="A2581" s="1" t="str">
        <f t="shared" si="98"/>
        <v>4413102</v>
      </c>
      <c r="B2581" s="1" t="str">
        <f>CONCATENATE(_xlfn.XLOOKUP(D2581-400,[1]怪物设计!$D$77:$D$136,[1]怪物设计!$U$77:$U$136),"-",E2581)</f>
        <v>鹦鹉1-102</v>
      </c>
      <c r="D2581" s="1">
        <v>4413</v>
      </c>
      <c r="E2581" s="1">
        <v>102</v>
      </c>
      <c r="F2581" s="17" t="str">
        <f t="shared" si="99"/>
        <v>-670;-248;11000;-10</v>
      </c>
      <c r="G2581" s="1">
        <v>1</v>
      </c>
      <c r="H2581" s="21"/>
      <c r="I2581" s="11"/>
    </row>
    <row r="2582" spans="1:9">
      <c r="A2582" s="1" t="str">
        <f t="shared" si="98"/>
        <v>4413103</v>
      </c>
      <c r="B2582" s="1" t="str">
        <f>CONCATENATE(_xlfn.XLOOKUP(D2582-400,[1]怪物设计!$D$77:$D$136,[1]怪物设计!$U$77:$U$136),"-",E2582)</f>
        <v>鹦鹉1-103</v>
      </c>
      <c r="D2582" s="1">
        <v>4413</v>
      </c>
      <c r="E2582" s="1">
        <v>103</v>
      </c>
      <c r="F2582" s="17" t="str">
        <f t="shared" si="99"/>
        <v>-867;-335;10000;-10</v>
      </c>
      <c r="G2582" s="1">
        <v>1</v>
      </c>
      <c r="H2582" s="21"/>
      <c r="I2582" s="11"/>
    </row>
    <row r="2583" spans="1:9">
      <c r="A2583" s="1" t="str">
        <f t="shared" si="98"/>
        <v>4413104</v>
      </c>
      <c r="B2583" s="1" t="str">
        <f>CONCATENATE(_xlfn.XLOOKUP(D2583-400,[1]怪物设计!$D$77:$D$136,[1]怪物设计!$U$77:$U$136),"-",E2583)</f>
        <v>鹦鹉1-104</v>
      </c>
      <c r="D2583" s="1">
        <v>4413</v>
      </c>
      <c r="E2583" s="1">
        <v>104</v>
      </c>
      <c r="F2583" s="17" t="str">
        <f t="shared" si="99"/>
        <v>-811;-236;11000;0</v>
      </c>
      <c r="G2583" s="1">
        <v>1</v>
      </c>
      <c r="H2583" s="21"/>
      <c r="I2583" s="11"/>
    </row>
    <row r="2584" spans="1:9">
      <c r="A2584" s="1" t="str">
        <f t="shared" si="98"/>
        <v>4413105</v>
      </c>
      <c r="B2584" s="1" t="str">
        <f>CONCATENATE(_xlfn.XLOOKUP(D2584-400,[1]怪物设计!$D$77:$D$136,[1]怪物设计!$U$77:$U$136),"-",E2584)</f>
        <v>鹦鹉1-105</v>
      </c>
      <c r="D2584" s="1">
        <v>4413</v>
      </c>
      <c r="E2584" s="1">
        <v>105</v>
      </c>
      <c r="F2584" s="17" t="str">
        <f t="shared" si="99"/>
        <v>-712;-265;10000;0</v>
      </c>
      <c r="G2584" s="1">
        <v>1</v>
      </c>
      <c r="H2584" s="21"/>
      <c r="I2584" s="11"/>
    </row>
    <row r="2585" spans="1:9">
      <c r="A2585" s="1" t="str">
        <f t="shared" si="98"/>
        <v>4413106</v>
      </c>
      <c r="B2585" s="1" t="str">
        <f>CONCATENATE(_xlfn.XLOOKUP(D2585-400,[1]怪物设计!$D$77:$D$136,[1]怪物设计!$U$77:$U$136),"-",E2585)</f>
        <v>鹦鹉1-106</v>
      </c>
      <c r="D2585" s="1">
        <v>4413</v>
      </c>
      <c r="E2585" s="1">
        <v>106</v>
      </c>
      <c r="F2585" s="17" t="str">
        <f t="shared" si="99"/>
        <v>-845;-282;8000;0</v>
      </c>
      <c r="G2585" s="1">
        <v>1</v>
      </c>
      <c r="H2585" s="21"/>
      <c r="I2585" s="11"/>
    </row>
    <row r="2586" spans="1:9">
      <c r="A2586" s="1" t="str">
        <f t="shared" si="98"/>
        <v>4413201</v>
      </c>
      <c r="B2586" s="1" t="str">
        <f>CONCATENATE(_xlfn.XLOOKUP(D2586-400,[1]怪物设计!$D$77:$D$136,[1]怪物设计!$U$77:$U$136),"-",E2586)</f>
        <v>鹦鹉1-201</v>
      </c>
      <c r="D2586" s="1">
        <v>4413</v>
      </c>
      <c r="E2586" s="1">
        <v>201</v>
      </c>
      <c r="F2586" s="17" t="str">
        <f t="shared" si="99"/>
        <v>-643;-189;10000;-25</v>
      </c>
      <c r="G2586" s="1">
        <v>1</v>
      </c>
      <c r="H2586" s="21"/>
      <c r="I2586" s="11"/>
    </row>
    <row r="2587" spans="1:9">
      <c r="A2587" s="1" t="str">
        <f t="shared" si="98"/>
        <v>4413202</v>
      </c>
      <c r="B2587" s="1" t="str">
        <f>CONCATENATE(_xlfn.XLOOKUP(D2587-400,[1]怪物设计!$D$77:$D$136,[1]怪物设计!$U$77:$U$136),"-",E2587)</f>
        <v>鹦鹉1-202</v>
      </c>
      <c r="D2587" s="1">
        <v>4413</v>
      </c>
      <c r="E2587" s="1">
        <v>202</v>
      </c>
      <c r="F2587" s="17" t="str">
        <f t="shared" si="99"/>
        <v>-612;-254;10000;0</v>
      </c>
      <c r="G2587" s="1">
        <v>1</v>
      </c>
      <c r="H2587" s="21"/>
      <c r="I2587" s="11"/>
    </row>
    <row r="2588" spans="1:9">
      <c r="A2588" s="1" t="str">
        <f t="shared" si="98"/>
        <v>4413203</v>
      </c>
      <c r="B2588" s="1" t="str">
        <f>CONCATENATE(_xlfn.XLOOKUP(D2588-400,[1]怪物设计!$D$77:$D$136,[1]怪物设计!$U$77:$U$136),"-",E2588)</f>
        <v>鹦鹉1-203</v>
      </c>
      <c r="D2588" s="1">
        <v>4413</v>
      </c>
      <c r="E2588" s="1">
        <v>203</v>
      </c>
      <c r="F2588" s="17" t="str">
        <f t="shared" si="99"/>
        <v>-655;-284;10000;-10</v>
      </c>
      <c r="G2588" s="1">
        <v>1</v>
      </c>
      <c r="H2588" s="21"/>
      <c r="I2588" s="11"/>
    </row>
    <row r="2589" spans="1:9">
      <c r="A2589" s="1" t="str">
        <f t="shared" si="98"/>
        <v>4413204</v>
      </c>
      <c r="B2589" s="1" t="str">
        <f>CONCATENATE(_xlfn.XLOOKUP(D2589-400,[1]怪物设计!$D$77:$D$136,[1]怪物设计!$U$77:$U$136),"-",E2589)</f>
        <v>鹦鹉1-204</v>
      </c>
      <c r="D2589" s="1">
        <v>4413</v>
      </c>
      <c r="E2589" s="1">
        <v>204</v>
      </c>
      <c r="F2589" s="17" t="str">
        <f t="shared" si="99"/>
        <v>-642;-383;5000;0</v>
      </c>
      <c r="G2589" s="1">
        <v>1</v>
      </c>
      <c r="H2589" s="21"/>
      <c r="I2589" s="11"/>
    </row>
    <row r="2590" spans="1:9">
      <c r="A2590" s="1" t="str">
        <f t="shared" si="98"/>
        <v>4413205</v>
      </c>
      <c r="B2590" s="1" t="str">
        <f>CONCATENATE(_xlfn.XLOOKUP(D2590-400,[1]怪物设计!$D$77:$D$136,[1]怪物设计!$U$77:$U$136),"-",E2590)</f>
        <v>鹦鹉1-205</v>
      </c>
      <c r="D2590" s="1">
        <v>4413</v>
      </c>
      <c r="E2590" s="1">
        <v>205</v>
      </c>
      <c r="F2590" s="17" t="str">
        <f t="shared" si="99"/>
        <v>-646;-128;10000;-10</v>
      </c>
      <c r="G2590" s="1">
        <v>1</v>
      </c>
      <c r="H2590" s="21"/>
      <c r="I2590" s="11"/>
    </row>
    <row r="2591" spans="1:9">
      <c r="A2591" s="1" t="str">
        <f t="shared" si="98"/>
        <v>4413206</v>
      </c>
      <c r="B2591" s="1" t="str">
        <f>CONCATENATE(_xlfn.XLOOKUP(D2591-400,[1]怪物设计!$D$77:$D$136,[1]怪物设计!$U$77:$U$136),"-",E2591)</f>
        <v>鹦鹉1-206</v>
      </c>
      <c r="D2591" s="1">
        <v>4413</v>
      </c>
      <c r="E2591" s="1">
        <v>206</v>
      </c>
      <c r="F2591" s="17" t="str">
        <f t="shared" si="99"/>
        <v>-743;-314;7000;150</v>
      </c>
      <c r="G2591" s="1">
        <v>1</v>
      </c>
      <c r="H2591" s="21"/>
      <c r="I2591" s="11"/>
    </row>
    <row r="2592" spans="1:9">
      <c r="A2592" s="1" t="str">
        <f t="shared" si="98"/>
        <v>4413207</v>
      </c>
      <c r="B2592" s="1" t="str">
        <f>CONCATENATE(_xlfn.XLOOKUP(D2592-400,[1]怪物设计!$D$77:$D$136,[1]怪物设计!$U$77:$U$136),"-",E2592)</f>
        <v>鹦鹉1-207</v>
      </c>
      <c r="D2592" s="1">
        <v>4413</v>
      </c>
      <c r="E2592" s="1">
        <v>207</v>
      </c>
      <c r="F2592" s="17" t="str">
        <f t="shared" si="99"/>
        <v>-834;-281;10000;15</v>
      </c>
      <c r="G2592" s="1">
        <v>1</v>
      </c>
      <c r="H2592" s="21"/>
      <c r="I2592" s="11"/>
    </row>
    <row r="2593" spans="1:9">
      <c r="A2593" s="1" t="str">
        <f t="shared" si="98"/>
        <v>4413301</v>
      </c>
      <c r="B2593" s="1" t="str">
        <f>CONCATENATE(_xlfn.XLOOKUP(D2593-400,[1]怪物设计!$D$77:$D$136,[1]怪物设计!$U$77:$U$136),"-",E2593)</f>
        <v>鹦鹉1-301</v>
      </c>
      <c r="D2593" s="1">
        <v>4413</v>
      </c>
      <c r="E2593" s="1">
        <v>301</v>
      </c>
      <c r="F2593" s="17" t="str">
        <f t="shared" si="99"/>
        <v>-716;-111;10000;0</v>
      </c>
      <c r="G2593" s="1">
        <v>1</v>
      </c>
      <c r="H2593" s="21"/>
      <c r="I2593" s="11"/>
    </row>
    <row r="2594" spans="1:9">
      <c r="A2594" s="1" t="str">
        <f t="shared" si="98"/>
        <v>4413302</v>
      </c>
      <c r="B2594" s="1" t="str">
        <f>CONCATENATE(_xlfn.XLOOKUP(D2594-400,[1]怪物设计!$D$77:$D$136,[1]怪物设计!$U$77:$U$136),"-",E2594)</f>
        <v>鹦鹉1-302</v>
      </c>
      <c r="D2594" s="1">
        <v>4413</v>
      </c>
      <c r="E2594" s="1">
        <v>302</v>
      </c>
      <c r="F2594" s="17" t="str">
        <f t="shared" si="99"/>
        <v>-753;-195;9000;0</v>
      </c>
      <c r="G2594" s="1">
        <v>1</v>
      </c>
      <c r="H2594" s="21"/>
      <c r="I2594" s="11"/>
    </row>
    <row r="2595" spans="1:9">
      <c r="A2595" s="1" t="str">
        <f t="shared" ref="A2595:A2658" si="100">CONCATENATE(D2595,E2595)</f>
        <v>4413303</v>
      </c>
      <c r="B2595" s="1" t="str">
        <f>CONCATENATE(_xlfn.XLOOKUP(D2595-400,[1]怪物设计!$D$77:$D$136,[1]怪物设计!$U$77:$U$136),"-",E2595)</f>
        <v>鹦鹉1-303</v>
      </c>
      <c r="D2595" s="1">
        <v>4413</v>
      </c>
      <c r="E2595" s="1">
        <v>303</v>
      </c>
      <c r="F2595" s="17" t="str">
        <f t="shared" si="99"/>
        <v>-687;-214;10000;0</v>
      </c>
      <c r="G2595" s="1">
        <v>1</v>
      </c>
      <c r="H2595" s="21"/>
      <c r="I2595" s="11"/>
    </row>
    <row r="2596" spans="1:9">
      <c r="A2596" s="1" t="str">
        <f t="shared" si="100"/>
        <v>4413304</v>
      </c>
      <c r="B2596" s="1" t="str">
        <f>CONCATENATE(_xlfn.XLOOKUP(D2596-400,[1]怪物设计!$D$77:$D$136,[1]怪物设计!$U$77:$U$136),"-",E2596)</f>
        <v>鹦鹉1-304</v>
      </c>
      <c r="D2596" s="1">
        <v>4413</v>
      </c>
      <c r="E2596" s="1">
        <v>304</v>
      </c>
      <c r="F2596" s="17" t="str">
        <f t="shared" si="99"/>
        <v>-890;-243;10000;5</v>
      </c>
      <c r="G2596" s="1">
        <v>1</v>
      </c>
      <c r="H2596" s="21"/>
      <c r="I2596" s="11"/>
    </row>
    <row r="2597" spans="1:9">
      <c r="A2597" s="1" t="str">
        <f t="shared" si="100"/>
        <v>4413305</v>
      </c>
      <c r="B2597" s="1" t="str">
        <f>CONCATENATE(_xlfn.XLOOKUP(D2597-400,[1]怪物设计!$D$77:$D$136,[1]怪物设计!$U$77:$U$136),"-",E2597)</f>
        <v>鹦鹉1-305</v>
      </c>
      <c r="D2597" s="1">
        <v>4413</v>
      </c>
      <c r="E2597" s="1">
        <v>305</v>
      </c>
      <c r="F2597" s="17" t="str">
        <f t="shared" si="99"/>
        <v>-843;-385;9000;-25</v>
      </c>
      <c r="G2597" s="1">
        <v>1</v>
      </c>
      <c r="H2597" s="21"/>
      <c r="I2597" s="11"/>
    </row>
    <row r="2598" spans="1:9">
      <c r="A2598" s="1" t="str">
        <f t="shared" si="100"/>
        <v>4413401</v>
      </c>
      <c r="B2598" s="1" t="str">
        <f>CONCATENATE(_xlfn.XLOOKUP(D2598-400,[1]怪物设计!$D$77:$D$136,[1]怪物设计!$U$77:$U$136),"-",E2598)</f>
        <v>鹦鹉1-401</v>
      </c>
      <c r="D2598" s="1">
        <v>4413</v>
      </c>
      <c r="E2598" s="1">
        <v>401</v>
      </c>
      <c r="F2598" s="17" t="str">
        <f t="shared" si="99"/>
        <v>-714;-367;10000;0</v>
      </c>
      <c r="G2598" s="1">
        <v>1</v>
      </c>
      <c r="H2598" s="21"/>
      <c r="I2598" s="11"/>
    </row>
    <row r="2599" spans="1:9">
      <c r="A2599" s="1" t="str">
        <f t="shared" si="100"/>
        <v>4413402</v>
      </c>
      <c r="B2599" s="1" t="str">
        <f>CONCATENATE(_xlfn.XLOOKUP(D2599-400,[1]怪物设计!$D$77:$D$136,[1]怪物设计!$U$77:$U$136),"-",E2599)</f>
        <v>鹦鹉1-402</v>
      </c>
      <c r="D2599" s="1">
        <v>4413</v>
      </c>
      <c r="E2599" s="1">
        <v>402</v>
      </c>
      <c r="F2599" s="17" t="str">
        <f t="shared" si="99"/>
        <v>-720;-361;10000;0</v>
      </c>
      <c r="G2599" s="1">
        <v>1</v>
      </c>
      <c r="H2599" s="21"/>
      <c r="I2599" s="11"/>
    </row>
    <row r="2600" spans="1:9">
      <c r="A2600" s="1" t="str">
        <f t="shared" si="100"/>
        <v>4413403</v>
      </c>
      <c r="B2600" s="1" t="str">
        <f>CONCATENATE(_xlfn.XLOOKUP(D2600-400,[1]怪物设计!$D$77:$D$136,[1]怪物设计!$U$77:$U$136),"-",E2600)</f>
        <v>鹦鹉1-403</v>
      </c>
      <c r="D2600" s="1">
        <v>4413</v>
      </c>
      <c r="E2600" s="1">
        <v>403</v>
      </c>
      <c r="F2600" s="17" t="str">
        <f t="shared" si="99"/>
        <v>-730;-354;10000;0</v>
      </c>
      <c r="G2600" s="1">
        <v>1</v>
      </c>
      <c r="H2600" s="21"/>
      <c r="I2600" s="11"/>
    </row>
    <row r="2601" spans="1:9">
      <c r="A2601" s="1" t="str">
        <f t="shared" si="100"/>
        <v>4413404</v>
      </c>
      <c r="B2601" s="1" t="str">
        <f>CONCATENATE(_xlfn.XLOOKUP(D2601-400,[1]怪物设计!$D$77:$D$136,[1]怪物设计!$U$77:$U$136),"-",E2601)</f>
        <v>鹦鹉1-404</v>
      </c>
      <c r="D2601" s="1">
        <v>4413</v>
      </c>
      <c r="E2601" s="1">
        <v>404</v>
      </c>
      <c r="F2601" s="17" t="str">
        <f t="shared" si="99"/>
        <v>-940;-354;10000;0</v>
      </c>
      <c r="G2601" s="1">
        <v>1</v>
      </c>
      <c r="H2601" s="21"/>
      <c r="I2601" s="11"/>
    </row>
    <row r="2602" spans="1:9">
      <c r="A2602" s="1" t="str">
        <f t="shared" si="100"/>
        <v>4413405</v>
      </c>
      <c r="B2602" s="1" t="str">
        <f>CONCATENATE(_xlfn.XLOOKUP(D2602-400,[1]怪物设计!$D$77:$D$136,[1]怪物设计!$U$77:$U$136),"-",E2602)</f>
        <v>鹦鹉1-405</v>
      </c>
      <c r="D2602" s="1">
        <v>4413</v>
      </c>
      <c r="E2602" s="1">
        <v>405</v>
      </c>
      <c r="F2602" s="17" t="str">
        <f t="shared" si="99"/>
        <v>-747;-356;10000;0</v>
      </c>
      <c r="G2602" s="1">
        <v>1</v>
      </c>
      <c r="H2602" s="21"/>
      <c r="I2602" s="11"/>
    </row>
    <row r="2603" spans="1:9">
      <c r="A2603" s="1" t="str">
        <f t="shared" si="100"/>
        <v>4413406</v>
      </c>
      <c r="B2603" s="1" t="str">
        <f>CONCATENATE(_xlfn.XLOOKUP(D2603-400,[1]怪物设计!$D$77:$D$136,[1]怪物设计!$U$77:$U$136),"-",E2603)</f>
        <v>鹦鹉1-406</v>
      </c>
      <c r="D2603" s="1">
        <v>4413</v>
      </c>
      <c r="E2603" s="1">
        <v>406</v>
      </c>
      <c r="F2603" s="17" t="str">
        <f t="shared" si="99"/>
        <v>-804;-344;8000;30</v>
      </c>
      <c r="G2603" s="1">
        <v>1</v>
      </c>
      <c r="H2603" s="21"/>
      <c r="I2603" s="11"/>
    </row>
    <row r="2604" spans="1:9">
      <c r="A2604" s="1" t="str">
        <f t="shared" si="100"/>
        <v>4413407</v>
      </c>
      <c r="B2604" s="1" t="str">
        <f>CONCATENATE(_xlfn.XLOOKUP(D2604-400,[1]怪物设计!$D$77:$D$136,[1]怪物设计!$U$77:$U$136),"-",E2604)</f>
        <v>鹦鹉1-407</v>
      </c>
      <c r="D2604" s="1">
        <v>4413</v>
      </c>
      <c r="E2604" s="1">
        <v>407</v>
      </c>
      <c r="F2604" s="17" t="str">
        <f t="shared" si="99"/>
        <v>-708;-304;10000;-5</v>
      </c>
      <c r="G2604" s="1">
        <v>1</v>
      </c>
      <c r="H2604" s="21"/>
      <c r="I2604" s="11"/>
    </row>
    <row r="2605" spans="1:9">
      <c r="A2605" s="1" t="str">
        <f t="shared" si="100"/>
        <v>4413408</v>
      </c>
      <c r="B2605" s="1" t="str">
        <f>CONCATENATE(_xlfn.XLOOKUP(D2605-400,[1]怪物设计!$D$77:$D$136,[1]怪物设计!$U$77:$U$136),"-",E2605)</f>
        <v>鹦鹉1-408</v>
      </c>
      <c r="D2605" s="1">
        <v>4413</v>
      </c>
      <c r="E2605" s="1">
        <v>408</v>
      </c>
      <c r="F2605" s="17" t="str">
        <f t="shared" si="99"/>
        <v>-615;-427;11000;-15</v>
      </c>
      <c r="G2605" s="1">
        <v>1</v>
      </c>
      <c r="H2605" s="21"/>
      <c r="I2605" s="11"/>
    </row>
    <row r="2606" spans="1:9">
      <c r="A2606" s="1" t="str">
        <f t="shared" si="100"/>
        <v>4413409</v>
      </c>
      <c r="B2606" s="1" t="str">
        <f>CONCATENATE(_xlfn.XLOOKUP(D2606-400,[1]怪物设计!$D$77:$D$136,[1]怪物设计!$U$77:$U$136),"-",E2606)</f>
        <v>鹦鹉1-409</v>
      </c>
      <c r="D2606" s="1">
        <v>4413</v>
      </c>
      <c r="E2606" s="1">
        <v>409</v>
      </c>
      <c r="F2606" s="17" t="str">
        <f t="shared" si="99"/>
        <v>-819;-276;7500;-15</v>
      </c>
      <c r="G2606" s="1">
        <v>1</v>
      </c>
      <c r="H2606" s="21"/>
      <c r="I2606" s="11"/>
    </row>
    <row r="2607" spans="1:9">
      <c r="A2607" s="1" t="str">
        <f t="shared" si="100"/>
        <v>4413501</v>
      </c>
      <c r="B2607" s="1" t="str">
        <f>CONCATENATE(_xlfn.XLOOKUP(D2607-400,[1]怪物设计!$D$77:$D$136,[1]怪物设计!$U$77:$U$136),"-",E2607)</f>
        <v>鹦鹉1-501</v>
      </c>
      <c r="D2607" s="1">
        <v>4413</v>
      </c>
      <c r="E2607" s="1">
        <v>501</v>
      </c>
      <c r="F2607" s="17" t="str">
        <f t="shared" si="99"/>
        <v>-794;-159;11000;45</v>
      </c>
      <c r="G2607" s="1">
        <v>1</v>
      </c>
      <c r="H2607" s="21"/>
      <c r="I2607" s="11"/>
    </row>
    <row r="2608" spans="1:9">
      <c r="A2608" s="1" t="str">
        <f t="shared" si="100"/>
        <v>4413502</v>
      </c>
      <c r="B2608" s="1" t="str">
        <f>CONCATENATE(_xlfn.XLOOKUP(D2608-400,[1]怪物设计!$D$77:$D$136,[1]怪物设计!$U$77:$U$136),"-",E2608)</f>
        <v>鹦鹉1-502</v>
      </c>
      <c r="D2608" s="1">
        <v>4413</v>
      </c>
      <c r="E2608" s="1">
        <v>502</v>
      </c>
      <c r="F2608" s="17" t="str">
        <f t="shared" si="99"/>
        <v>-814;-276;8500;0</v>
      </c>
      <c r="G2608" s="1">
        <v>1</v>
      </c>
      <c r="H2608" s="21"/>
      <c r="I2608" s="11"/>
    </row>
    <row r="2609" spans="1:9">
      <c r="A2609" s="1" t="str">
        <f t="shared" si="100"/>
        <v>4413503</v>
      </c>
      <c r="B2609" s="1" t="str">
        <f>CONCATENATE(_xlfn.XLOOKUP(D2609-400,[1]怪物设计!$D$77:$D$136,[1]怪物设计!$U$77:$U$136),"-",E2609)</f>
        <v>鹦鹉1-503</v>
      </c>
      <c r="D2609" s="1">
        <v>4413</v>
      </c>
      <c r="E2609" s="1">
        <v>503</v>
      </c>
      <c r="F2609" s="17" t="str">
        <f t="shared" si="99"/>
        <v>-886;-327;10000;-15</v>
      </c>
      <c r="G2609" s="1">
        <v>1</v>
      </c>
      <c r="H2609" s="21"/>
      <c r="I2609" s="11"/>
    </row>
    <row r="2610" spans="1:9">
      <c r="A2610" s="1" t="str">
        <f t="shared" si="100"/>
        <v>4413504</v>
      </c>
      <c r="B2610" s="1" t="str">
        <f>CONCATENATE(_xlfn.XLOOKUP(D2610-400,[1]怪物设计!$D$77:$D$136,[1]怪物设计!$U$77:$U$136),"-",E2610)</f>
        <v>鹦鹉1-504</v>
      </c>
      <c r="D2610" s="1">
        <v>4413</v>
      </c>
      <c r="E2610" s="1">
        <v>504</v>
      </c>
      <c r="F2610" s="17" t="str">
        <f t="shared" si="99"/>
        <v>-778;-371;9000;-10</v>
      </c>
      <c r="G2610" s="1">
        <v>1</v>
      </c>
      <c r="H2610" s="21"/>
      <c r="I2610" s="11"/>
    </row>
    <row r="2611" spans="1:9">
      <c r="A2611" s="1" t="str">
        <f t="shared" si="100"/>
        <v>4413505</v>
      </c>
      <c r="B2611" s="1" t="str">
        <f>CONCATENATE(_xlfn.XLOOKUP(D2611-400,[1]怪物设计!$D$77:$D$136,[1]怪物设计!$U$77:$U$136),"-",E2611)</f>
        <v>鹦鹉1-505</v>
      </c>
      <c r="D2611" s="1">
        <v>4413</v>
      </c>
      <c r="E2611" s="1">
        <v>505</v>
      </c>
      <c r="F2611" s="17" t="str">
        <f t="shared" si="99"/>
        <v>-885;-375;10000;-5</v>
      </c>
      <c r="G2611" s="1">
        <v>1</v>
      </c>
      <c r="H2611" s="21"/>
      <c r="I2611" s="11"/>
    </row>
    <row r="2612" spans="1:9">
      <c r="A2612" s="1" t="str">
        <f t="shared" si="100"/>
        <v>4413506</v>
      </c>
      <c r="B2612" s="1" t="str">
        <f>CONCATENATE(_xlfn.XLOOKUP(D2612-400,[1]怪物设计!$D$77:$D$136,[1]怪物设计!$U$77:$U$136),"-",E2612)</f>
        <v>鹦鹉1-506</v>
      </c>
      <c r="D2612" s="1">
        <v>4413</v>
      </c>
      <c r="E2612" s="1">
        <v>506</v>
      </c>
      <c r="F2612" s="17" t="str">
        <f t="shared" si="99"/>
        <v>-619;-321;8000;0</v>
      </c>
      <c r="G2612" s="1">
        <v>1</v>
      </c>
      <c r="H2612" s="21"/>
      <c r="I2612" s="11"/>
    </row>
    <row r="2613" spans="1:9">
      <c r="A2613" s="1" t="str">
        <f t="shared" si="100"/>
        <v>4413507</v>
      </c>
      <c r="B2613" s="1" t="str">
        <f>CONCATENATE(_xlfn.XLOOKUP(D2613-400,[1]怪物设计!$D$77:$D$136,[1]怪物设计!$U$77:$U$136),"-",E2613)</f>
        <v>鹦鹉1-507</v>
      </c>
      <c r="D2613" s="1">
        <v>4413</v>
      </c>
      <c r="E2613" s="1">
        <v>507</v>
      </c>
      <c r="F2613" s="17" t="str">
        <f t="shared" si="99"/>
        <v>-719;-340;10000;5</v>
      </c>
      <c r="G2613" s="1">
        <v>1</v>
      </c>
      <c r="H2613" s="21"/>
      <c r="I2613" s="11"/>
    </row>
    <row r="2614" spans="1:9">
      <c r="A2614" s="1" t="str">
        <f t="shared" si="100"/>
        <v>4421101</v>
      </c>
      <c r="B2614" s="1" t="str">
        <f>CONCATENATE(_xlfn.XLOOKUP(D2614-400,[1]怪物设计!$D$77:$D$136,[1]怪物设计!$U$77:$U$136),"-",E2614)</f>
        <v>鹦鹉2-101</v>
      </c>
      <c r="D2614" s="1">
        <v>4421</v>
      </c>
      <c r="E2614" s="1">
        <v>101</v>
      </c>
      <c r="F2614" s="17" t="str">
        <f t="shared" si="99"/>
        <v>-807;-233;11000;0</v>
      </c>
      <c r="G2614" s="1">
        <v>1</v>
      </c>
      <c r="H2614" s="21"/>
      <c r="I2614" s="11"/>
    </row>
    <row r="2615" spans="1:9">
      <c r="A2615" s="1" t="str">
        <f t="shared" si="100"/>
        <v>4421102</v>
      </c>
      <c r="B2615" s="1" t="str">
        <f>CONCATENATE(_xlfn.XLOOKUP(D2615-400,[1]怪物设计!$D$77:$D$136,[1]怪物设计!$U$77:$U$136),"-",E2615)</f>
        <v>鹦鹉2-102</v>
      </c>
      <c r="D2615" s="1">
        <v>4421</v>
      </c>
      <c r="E2615" s="1">
        <v>102</v>
      </c>
      <c r="F2615" s="17" t="str">
        <f t="shared" si="99"/>
        <v>-670;-248;11000;-10</v>
      </c>
      <c r="G2615" s="1">
        <v>1</v>
      </c>
      <c r="H2615" s="21"/>
      <c r="I2615" s="11"/>
    </row>
    <row r="2616" spans="1:9">
      <c r="A2616" s="1" t="str">
        <f t="shared" si="100"/>
        <v>4421103</v>
      </c>
      <c r="B2616" s="1" t="str">
        <f>CONCATENATE(_xlfn.XLOOKUP(D2616-400,[1]怪物设计!$D$77:$D$136,[1]怪物设计!$U$77:$U$136),"-",E2616)</f>
        <v>鹦鹉2-103</v>
      </c>
      <c r="D2616" s="1">
        <v>4421</v>
      </c>
      <c r="E2616" s="1">
        <v>103</v>
      </c>
      <c r="F2616" s="17" t="str">
        <f t="shared" si="99"/>
        <v>-867;-335;10000;-10</v>
      </c>
      <c r="G2616" s="1">
        <v>1</v>
      </c>
      <c r="H2616" s="21"/>
      <c r="I2616" s="11"/>
    </row>
    <row r="2617" spans="1:9">
      <c r="A2617" s="1" t="str">
        <f t="shared" si="100"/>
        <v>4421104</v>
      </c>
      <c r="B2617" s="1" t="str">
        <f>CONCATENATE(_xlfn.XLOOKUP(D2617-400,[1]怪物设计!$D$77:$D$136,[1]怪物设计!$U$77:$U$136),"-",E2617)</f>
        <v>鹦鹉2-104</v>
      </c>
      <c r="D2617" s="1">
        <v>4421</v>
      </c>
      <c r="E2617" s="1">
        <v>104</v>
      </c>
      <c r="F2617" s="17" t="str">
        <f t="shared" si="99"/>
        <v>-811;-236;11000;0</v>
      </c>
      <c r="G2617" s="1">
        <v>1</v>
      </c>
      <c r="H2617" s="21"/>
      <c r="I2617" s="11"/>
    </row>
    <row r="2618" spans="1:9">
      <c r="A2618" s="1" t="str">
        <f t="shared" si="100"/>
        <v>4421105</v>
      </c>
      <c r="B2618" s="1" t="str">
        <f>CONCATENATE(_xlfn.XLOOKUP(D2618-400,[1]怪物设计!$D$77:$D$136,[1]怪物设计!$U$77:$U$136),"-",E2618)</f>
        <v>鹦鹉2-105</v>
      </c>
      <c r="D2618" s="1">
        <v>4421</v>
      </c>
      <c r="E2618" s="1">
        <v>105</v>
      </c>
      <c r="F2618" s="17" t="str">
        <f t="shared" si="99"/>
        <v>-712;-265;10000;0</v>
      </c>
      <c r="G2618" s="1">
        <v>1</v>
      </c>
      <c r="H2618" s="21"/>
      <c r="I2618" s="11"/>
    </row>
    <row r="2619" spans="1:9">
      <c r="A2619" s="1" t="str">
        <f t="shared" si="100"/>
        <v>4421106</v>
      </c>
      <c r="B2619" s="1" t="str">
        <f>CONCATENATE(_xlfn.XLOOKUP(D2619-400,[1]怪物设计!$D$77:$D$136,[1]怪物设计!$U$77:$U$136),"-",E2619)</f>
        <v>鹦鹉2-106</v>
      </c>
      <c r="D2619" s="1">
        <v>4421</v>
      </c>
      <c r="E2619" s="1">
        <v>106</v>
      </c>
      <c r="F2619" s="17" t="str">
        <f t="shared" si="99"/>
        <v>-845;-282;8000;0</v>
      </c>
      <c r="G2619" s="1">
        <v>1</v>
      </c>
      <c r="H2619" s="21"/>
      <c r="I2619" s="11"/>
    </row>
    <row r="2620" spans="1:9">
      <c r="A2620" s="1" t="str">
        <f t="shared" si="100"/>
        <v>4421201</v>
      </c>
      <c r="B2620" s="1" t="str">
        <f>CONCATENATE(_xlfn.XLOOKUP(D2620-400,[1]怪物设计!$D$77:$D$136,[1]怪物设计!$U$77:$U$136),"-",E2620)</f>
        <v>鹦鹉2-201</v>
      </c>
      <c r="D2620" s="1">
        <v>4421</v>
      </c>
      <c r="E2620" s="1">
        <v>201</v>
      </c>
      <c r="F2620" s="17" t="str">
        <f t="shared" si="99"/>
        <v>-643;-189;10000;-25</v>
      </c>
      <c r="G2620" s="1">
        <v>1</v>
      </c>
      <c r="H2620" s="21"/>
      <c r="I2620" s="11"/>
    </row>
    <row r="2621" spans="1:9">
      <c r="A2621" s="1" t="str">
        <f t="shared" si="100"/>
        <v>4421202</v>
      </c>
      <c r="B2621" s="1" t="str">
        <f>CONCATENATE(_xlfn.XLOOKUP(D2621-400,[1]怪物设计!$D$77:$D$136,[1]怪物设计!$U$77:$U$136),"-",E2621)</f>
        <v>鹦鹉2-202</v>
      </c>
      <c r="D2621" s="1">
        <v>4421</v>
      </c>
      <c r="E2621" s="1">
        <v>202</v>
      </c>
      <c r="F2621" s="17" t="str">
        <f t="shared" si="99"/>
        <v>-612;-254;10000;0</v>
      </c>
      <c r="G2621" s="1">
        <v>1</v>
      </c>
      <c r="H2621" s="21"/>
      <c r="I2621" s="11"/>
    </row>
    <row r="2622" spans="1:9">
      <c r="A2622" s="1" t="str">
        <f t="shared" si="100"/>
        <v>4421203</v>
      </c>
      <c r="B2622" s="1" t="str">
        <f>CONCATENATE(_xlfn.XLOOKUP(D2622-400,[1]怪物设计!$D$77:$D$136,[1]怪物设计!$U$77:$U$136),"-",E2622)</f>
        <v>鹦鹉2-203</v>
      </c>
      <c r="D2622" s="1">
        <v>4421</v>
      </c>
      <c r="E2622" s="1">
        <v>203</v>
      </c>
      <c r="F2622" s="17" t="str">
        <f t="shared" si="99"/>
        <v>-655;-284;10000;-10</v>
      </c>
      <c r="G2622" s="1">
        <v>1</v>
      </c>
      <c r="H2622" s="21"/>
      <c r="I2622" s="11"/>
    </row>
    <row r="2623" spans="1:9">
      <c r="A2623" s="1" t="str">
        <f t="shared" si="100"/>
        <v>4421204</v>
      </c>
      <c r="B2623" s="1" t="str">
        <f>CONCATENATE(_xlfn.XLOOKUP(D2623-400,[1]怪物设计!$D$77:$D$136,[1]怪物设计!$U$77:$U$136),"-",E2623)</f>
        <v>鹦鹉2-204</v>
      </c>
      <c r="D2623" s="1">
        <v>4421</v>
      </c>
      <c r="E2623" s="1">
        <v>204</v>
      </c>
      <c r="F2623" s="17" t="str">
        <f t="shared" si="99"/>
        <v>-642;-383;5000;0</v>
      </c>
      <c r="G2623" s="1">
        <v>1</v>
      </c>
      <c r="H2623" s="21"/>
      <c r="I2623" s="11"/>
    </row>
    <row r="2624" spans="1:9">
      <c r="A2624" s="1" t="str">
        <f t="shared" si="100"/>
        <v>4421205</v>
      </c>
      <c r="B2624" s="1" t="str">
        <f>CONCATENATE(_xlfn.XLOOKUP(D2624-400,[1]怪物设计!$D$77:$D$136,[1]怪物设计!$U$77:$U$136),"-",E2624)</f>
        <v>鹦鹉2-205</v>
      </c>
      <c r="D2624" s="1">
        <v>4421</v>
      </c>
      <c r="E2624" s="1">
        <v>205</v>
      </c>
      <c r="F2624" s="17" t="str">
        <f t="shared" si="99"/>
        <v>-646;-128;10000;-10</v>
      </c>
      <c r="G2624" s="1">
        <v>1</v>
      </c>
      <c r="H2624" s="21"/>
      <c r="I2624" s="11"/>
    </row>
    <row r="2625" spans="1:9">
      <c r="A2625" s="1" t="str">
        <f t="shared" si="100"/>
        <v>4421206</v>
      </c>
      <c r="B2625" s="1" t="str">
        <f>CONCATENATE(_xlfn.XLOOKUP(D2625-400,[1]怪物设计!$D$77:$D$136,[1]怪物设计!$U$77:$U$136),"-",E2625)</f>
        <v>鹦鹉2-206</v>
      </c>
      <c r="D2625" s="1">
        <v>4421</v>
      </c>
      <c r="E2625" s="1">
        <v>206</v>
      </c>
      <c r="F2625" s="17" t="str">
        <f t="shared" si="99"/>
        <v>-743;-314;7000;150</v>
      </c>
      <c r="G2625" s="1">
        <v>1</v>
      </c>
      <c r="H2625" s="21"/>
      <c r="I2625" s="11"/>
    </row>
    <row r="2626" spans="1:9">
      <c r="A2626" s="1" t="str">
        <f t="shared" si="100"/>
        <v>4421207</v>
      </c>
      <c r="B2626" s="1" t="str">
        <f>CONCATENATE(_xlfn.XLOOKUP(D2626-400,[1]怪物设计!$D$77:$D$136,[1]怪物设计!$U$77:$U$136),"-",E2626)</f>
        <v>鹦鹉2-207</v>
      </c>
      <c r="D2626" s="1">
        <v>4421</v>
      </c>
      <c r="E2626" s="1">
        <v>207</v>
      </c>
      <c r="F2626" s="17" t="str">
        <f t="shared" si="99"/>
        <v>-834;-281;10000;15</v>
      </c>
      <c r="G2626" s="1">
        <v>1</v>
      </c>
      <c r="H2626" s="21"/>
      <c r="I2626" s="11"/>
    </row>
    <row r="2627" spans="1:9">
      <c r="A2627" s="1" t="str">
        <f t="shared" si="100"/>
        <v>4421301</v>
      </c>
      <c r="B2627" s="1" t="str">
        <f>CONCATENATE(_xlfn.XLOOKUP(D2627-400,[1]怪物设计!$D$77:$D$136,[1]怪物设计!$U$77:$U$136),"-",E2627)</f>
        <v>鹦鹉2-301</v>
      </c>
      <c r="D2627" s="1">
        <v>4421</v>
      </c>
      <c r="E2627" s="1">
        <v>301</v>
      </c>
      <c r="F2627" s="17" t="str">
        <f t="shared" si="99"/>
        <v>-716;-111;10000;0</v>
      </c>
      <c r="G2627" s="1">
        <v>1</v>
      </c>
      <c r="H2627" s="21"/>
      <c r="I2627" s="11"/>
    </row>
    <row r="2628" spans="1:9">
      <c r="A2628" s="1" t="str">
        <f t="shared" si="100"/>
        <v>4421302</v>
      </c>
      <c r="B2628" s="1" t="str">
        <f>CONCATENATE(_xlfn.XLOOKUP(D2628-400,[1]怪物设计!$D$77:$D$136,[1]怪物设计!$U$77:$U$136),"-",E2628)</f>
        <v>鹦鹉2-302</v>
      </c>
      <c r="D2628" s="1">
        <v>4421</v>
      </c>
      <c r="E2628" s="1">
        <v>302</v>
      </c>
      <c r="F2628" s="17" t="str">
        <f t="shared" si="99"/>
        <v>-753;-195;9000;0</v>
      </c>
      <c r="G2628" s="1">
        <v>1</v>
      </c>
      <c r="H2628" s="21"/>
      <c r="I2628" s="11"/>
    </row>
    <row r="2629" spans="1:9">
      <c r="A2629" s="1" t="str">
        <f t="shared" si="100"/>
        <v>4421303</v>
      </c>
      <c r="B2629" s="1" t="str">
        <f>CONCATENATE(_xlfn.XLOOKUP(D2629-400,[1]怪物设计!$D$77:$D$136,[1]怪物设计!$U$77:$U$136),"-",E2629)</f>
        <v>鹦鹉2-303</v>
      </c>
      <c r="D2629" s="1">
        <v>4421</v>
      </c>
      <c r="E2629" s="1">
        <v>303</v>
      </c>
      <c r="F2629" s="17" t="str">
        <f t="shared" ref="F2629:F2692" si="101">_xlfn.XLOOKUP(B2629,$B$30:$B$947,$F$30:$F$947,"",0)</f>
        <v>-687;-214;10000;0</v>
      </c>
      <c r="G2629" s="1">
        <v>1</v>
      </c>
      <c r="H2629" s="21"/>
      <c r="I2629" s="11"/>
    </row>
    <row r="2630" spans="1:9">
      <c r="A2630" s="1" t="str">
        <f t="shared" si="100"/>
        <v>4421304</v>
      </c>
      <c r="B2630" s="1" t="str">
        <f>CONCATENATE(_xlfn.XLOOKUP(D2630-400,[1]怪物设计!$D$77:$D$136,[1]怪物设计!$U$77:$U$136),"-",E2630)</f>
        <v>鹦鹉2-304</v>
      </c>
      <c r="D2630" s="1">
        <v>4421</v>
      </c>
      <c r="E2630" s="1">
        <v>304</v>
      </c>
      <c r="F2630" s="17" t="str">
        <f t="shared" si="101"/>
        <v>-890;-243;10000;5</v>
      </c>
      <c r="G2630" s="1">
        <v>1</v>
      </c>
      <c r="H2630" s="21"/>
      <c r="I2630" s="11"/>
    </row>
    <row r="2631" spans="1:9">
      <c r="A2631" s="1" t="str">
        <f t="shared" si="100"/>
        <v>4421305</v>
      </c>
      <c r="B2631" s="1" t="str">
        <f>CONCATENATE(_xlfn.XLOOKUP(D2631-400,[1]怪物设计!$D$77:$D$136,[1]怪物设计!$U$77:$U$136),"-",E2631)</f>
        <v>鹦鹉2-305</v>
      </c>
      <c r="D2631" s="1">
        <v>4421</v>
      </c>
      <c r="E2631" s="1">
        <v>305</v>
      </c>
      <c r="F2631" s="17" t="str">
        <f t="shared" si="101"/>
        <v>-843;-385;9000;-25</v>
      </c>
      <c r="G2631" s="1">
        <v>1</v>
      </c>
      <c r="H2631" s="21"/>
      <c r="I2631" s="11"/>
    </row>
    <row r="2632" spans="1:9">
      <c r="A2632" s="1" t="str">
        <f t="shared" si="100"/>
        <v>4421401</v>
      </c>
      <c r="B2632" s="1" t="str">
        <f>CONCATENATE(_xlfn.XLOOKUP(D2632-400,[1]怪物设计!$D$77:$D$136,[1]怪物设计!$U$77:$U$136),"-",E2632)</f>
        <v>鹦鹉2-401</v>
      </c>
      <c r="D2632" s="1">
        <v>4421</v>
      </c>
      <c r="E2632" s="1">
        <v>401</v>
      </c>
      <c r="F2632" s="17" t="str">
        <f t="shared" si="101"/>
        <v>-714;-367;10000;0</v>
      </c>
      <c r="G2632" s="1">
        <v>1</v>
      </c>
      <c r="H2632" s="21"/>
      <c r="I2632" s="11"/>
    </row>
    <row r="2633" spans="1:9">
      <c r="A2633" s="1" t="str">
        <f t="shared" si="100"/>
        <v>4421402</v>
      </c>
      <c r="B2633" s="1" t="str">
        <f>CONCATENATE(_xlfn.XLOOKUP(D2633-400,[1]怪物设计!$D$77:$D$136,[1]怪物设计!$U$77:$U$136),"-",E2633)</f>
        <v>鹦鹉2-402</v>
      </c>
      <c r="D2633" s="1">
        <v>4421</v>
      </c>
      <c r="E2633" s="1">
        <v>402</v>
      </c>
      <c r="F2633" s="17" t="str">
        <f t="shared" si="101"/>
        <v>-720;-361;10000;0</v>
      </c>
      <c r="G2633" s="1">
        <v>1</v>
      </c>
      <c r="H2633" s="21"/>
      <c r="I2633" s="11"/>
    </row>
    <row r="2634" spans="1:9">
      <c r="A2634" s="1" t="str">
        <f t="shared" si="100"/>
        <v>4421403</v>
      </c>
      <c r="B2634" s="1" t="str">
        <f>CONCATENATE(_xlfn.XLOOKUP(D2634-400,[1]怪物设计!$D$77:$D$136,[1]怪物设计!$U$77:$U$136),"-",E2634)</f>
        <v>鹦鹉2-403</v>
      </c>
      <c r="D2634" s="1">
        <v>4421</v>
      </c>
      <c r="E2634" s="1">
        <v>403</v>
      </c>
      <c r="F2634" s="17" t="str">
        <f t="shared" si="101"/>
        <v>-730;-354;10000;0</v>
      </c>
      <c r="G2634" s="1">
        <v>1</v>
      </c>
      <c r="H2634" s="21"/>
      <c r="I2634" s="11"/>
    </row>
    <row r="2635" spans="1:9">
      <c r="A2635" s="1" t="str">
        <f t="shared" si="100"/>
        <v>4421404</v>
      </c>
      <c r="B2635" s="1" t="str">
        <f>CONCATENATE(_xlfn.XLOOKUP(D2635-400,[1]怪物设计!$D$77:$D$136,[1]怪物设计!$U$77:$U$136),"-",E2635)</f>
        <v>鹦鹉2-404</v>
      </c>
      <c r="D2635" s="1">
        <v>4421</v>
      </c>
      <c r="E2635" s="1">
        <v>404</v>
      </c>
      <c r="F2635" s="17" t="str">
        <f t="shared" si="101"/>
        <v>-940;-354;10000;0</v>
      </c>
      <c r="G2635" s="1">
        <v>1</v>
      </c>
      <c r="H2635" s="21"/>
      <c r="I2635" s="11"/>
    </row>
    <row r="2636" spans="1:9">
      <c r="A2636" s="1" t="str">
        <f t="shared" si="100"/>
        <v>4421405</v>
      </c>
      <c r="B2636" s="1" t="str">
        <f>CONCATENATE(_xlfn.XLOOKUP(D2636-400,[1]怪物设计!$D$77:$D$136,[1]怪物设计!$U$77:$U$136),"-",E2636)</f>
        <v>鹦鹉2-405</v>
      </c>
      <c r="D2636" s="1">
        <v>4421</v>
      </c>
      <c r="E2636" s="1">
        <v>405</v>
      </c>
      <c r="F2636" s="17" t="str">
        <f t="shared" si="101"/>
        <v>-747;-356;10000;0</v>
      </c>
      <c r="G2636" s="1">
        <v>1</v>
      </c>
      <c r="H2636" s="21"/>
      <c r="I2636" s="11"/>
    </row>
    <row r="2637" spans="1:9">
      <c r="A2637" s="1" t="str">
        <f t="shared" si="100"/>
        <v>4421406</v>
      </c>
      <c r="B2637" s="1" t="str">
        <f>CONCATENATE(_xlfn.XLOOKUP(D2637-400,[1]怪物设计!$D$77:$D$136,[1]怪物设计!$U$77:$U$136),"-",E2637)</f>
        <v>鹦鹉2-406</v>
      </c>
      <c r="D2637" s="1">
        <v>4421</v>
      </c>
      <c r="E2637" s="1">
        <v>406</v>
      </c>
      <c r="F2637" s="17" t="str">
        <f t="shared" si="101"/>
        <v>-804;-344;8000;30</v>
      </c>
      <c r="G2637" s="1">
        <v>1</v>
      </c>
      <c r="H2637" s="21"/>
      <c r="I2637" s="11"/>
    </row>
    <row r="2638" spans="1:9">
      <c r="A2638" s="1" t="str">
        <f t="shared" si="100"/>
        <v>4421407</v>
      </c>
      <c r="B2638" s="1" t="str">
        <f>CONCATENATE(_xlfn.XLOOKUP(D2638-400,[1]怪物设计!$D$77:$D$136,[1]怪物设计!$U$77:$U$136),"-",E2638)</f>
        <v>鹦鹉2-407</v>
      </c>
      <c r="D2638" s="1">
        <v>4421</v>
      </c>
      <c r="E2638" s="1">
        <v>407</v>
      </c>
      <c r="F2638" s="17" t="str">
        <f t="shared" si="101"/>
        <v>-708;-304;10000;-5</v>
      </c>
      <c r="G2638" s="1">
        <v>1</v>
      </c>
      <c r="H2638" s="21"/>
      <c r="I2638" s="11"/>
    </row>
    <row r="2639" spans="1:9">
      <c r="A2639" s="1" t="str">
        <f t="shared" si="100"/>
        <v>4421408</v>
      </c>
      <c r="B2639" s="1" t="str">
        <f>CONCATENATE(_xlfn.XLOOKUP(D2639-400,[1]怪物设计!$D$77:$D$136,[1]怪物设计!$U$77:$U$136),"-",E2639)</f>
        <v>鹦鹉2-408</v>
      </c>
      <c r="D2639" s="1">
        <v>4421</v>
      </c>
      <c r="E2639" s="1">
        <v>408</v>
      </c>
      <c r="F2639" s="17" t="str">
        <f t="shared" si="101"/>
        <v>-615;-427;11000;-15</v>
      </c>
      <c r="G2639" s="1">
        <v>1</v>
      </c>
      <c r="H2639" s="21"/>
      <c r="I2639" s="11"/>
    </row>
    <row r="2640" spans="1:9">
      <c r="A2640" s="1" t="str">
        <f t="shared" si="100"/>
        <v>4421409</v>
      </c>
      <c r="B2640" s="1" t="str">
        <f>CONCATENATE(_xlfn.XLOOKUP(D2640-400,[1]怪物设计!$D$77:$D$136,[1]怪物设计!$U$77:$U$136),"-",E2640)</f>
        <v>鹦鹉2-409</v>
      </c>
      <c r="D2640" s="1">
        <v>4421</v>
      </c>
      <c r="E2640" s="1">
        <v>409</v>
      </c>
      <c r="F2640" s="17" t="str">
        <f t="shared" si="101"/>
        <v>-819;-276;7500;-15</v>
      </c>
      <c r="G2640" s="1">
        <v>1</v>
      </c>
      <c r="H2640" s="21"/>
      <c r="I2640" s="11"/>
    </row>
    <row r="2641" spans="1:9">
      <c r="A2641" s="1" t="str">
        <f t="shared" si="100"/>
        <v>4421501</v>
      </c>
      <c r="B2641" s="1" t="str">
        <f>CONCATENATE(_xlfn.XLOOKUP(D2641-400,[1]怪物设计!$D$77:$D$136,[1]怪物设计!$U$77:$U$136),"-",E2641)</f>
        <v>鹦鹉2-501</v>
      </c>
      <c r="D2641" s="1">
        <v>4421</v>
      </c>
      <c r="E2641" s="1">
        <v>501</v>
      </c>
      <c r="F2641" s="17" t="str">
        <f t="shared" si="101"/>
        <v>-794;-159;11000;45</v>
      </c>
      <c r="G2641" s="1">
        <v>1</v>
      </c>
      <c r="H2641" s="21"/>
      <c r="I2641" s="11"/>
    </row>
    <row r="2642" spans="1:9">
      <c r="A2642" s="1" t="str">
        <f t="shared" si="100"/>
        <v>4421502</v>
      </c>
      <c r="B2642" s="1" t="str">
        <f>CONCATENATE(_xlfn.XLOOKUP(D2642-400,[1]怪物设计!$D$77:$D$136,[1]怪物设计!$U$77:$U$136),"-",E2642)</f>
        <v>鹦鹉2-502</v>
      </c>
      <c r="D2642" s="1">
        <v>4421</v>
      </c>
      <c r="E2642" s="1">
        <v>502</v>
      </c>
      <c r="F2642" s="17" t="str">
        <f t="shared" si="101"/>
        <v>-814;-276;8500;0</v>
      </c>
      <c r="G2642" s="1">
        <v>1</v>
      </c>
      <c r="H2642" s="21"/>
      <c r="I2642" s="11"/>
    </row>
    <row r="2643" spans="1:9">
      <c r="A2643" s="1" t="str">
        <f t="shared" si="100"/>
        <v>4421503</v>
      </c>
      <c r="B2643" s="1" t="str">
        <f>CONCATENATE(_xlfn.XLOOKUP(D2643-400,[1]怪物设计!$D$77:$D$136,[1]怪物设计!$U$77:$U$136),"-",E2643)</f>
        <v>鹦鹉2-503</v>
      </c>
      <c r="D2643" s="1">
        <v>4421</v>
      </c>
      <c r="E2643" s="1">
        <v>503</v>
      </c>
      <c r="F2643" s="17" t="str">
        <f t="shared" si="101"/>
        <v>-886;-327;10000;-15</v>
      </c>
      <c r="G2643" s="1">
        <v>1</v>
      </c>
      <c r="H2643" s="21"/>
      <c r="I2643" s="11"/>
    </row>
    <row r="2644" spans="1:9">
      <c r="A2644" s="1" t="str">
        <f t="shared" si="100"/>
        <v>4421504</v>
      </c>
      <c r="B2644" s="1" t="str">
        <f>CONCATENATE(_xlfn.XLOOKUP(D2644-400,[1]怪物设计!$D$77:$D$136,[1]怪物设计!$U$77:$U$136),"-",E2644)</f>
        <v>鹦鹉2-504</v>
      </c>
      <c r="D2644" s="1">
        <v>4421</v>
      </c>
      <c r="E2644" s="1">
        <v>504</v>
      </c>
      <c r="F2644" s="17" t="str">
        <f t="shared" si="101"/>
        <v>-778;-371;9000;-10</v>
      </c>
      <c r="G2644" s="1">
        <v>1</v>
      </c>
      <c r="H2644" s="21"/>
      <c r="I2644" s="11"/>
    </row>
    <row r="2645" spans="1:9">
      <c r="A2645" s="1" t="str">
        <f t="shared" si="100"/>
        <v>4421505</v>
      </c>
      <c r="B2645" s="1" t="str">
        <f>CONCATENATE(_xlfn.XLOOKUP(D2645-400,[1]怪物设计!$D$77:$D$136,[1]怪物设计!$U$77:$U$136),"-",E2645)</f>
        <v>鹦鹉2-505</v>
      </c>
      <c r="D2645" s="1">
        <v>4421</v>
      </c>
      <c r="E2645" s="1">
        <v>505</v>
      </c>
      <c r="F2645" s="17" t="str">
        <f t="shared" si="101"/>
        <v>-885;-375;10000;-5</v>
      </c>
      <c r="G2645" s="1">
        <v>1</v>
      </c>
      <c r="H2645" s="21"/>
      <c r="I2645" s="11"/>
    </row>
    <row r="2646" spans="1:9">
      <c r="A2646" s="1" t="str">
        <f t="shared" si="100"/>
        <v>4421506</v>
      </c>
      <c r="B2646" s="1" t="str">
        <f>CONCATENATE(_xlfn.XLOOKUP(D2646-400,[1]怪物设计!$D$77:$D$136,[1]怪物设计!$U$77:$U$136),"-",E2646)</f>
        <v>鹦鹉2-506</v>
      </c>
      <c r="D2646" s="1">
        <v>4421</v>
      </c>
      <c r="E2646" s="1">
        <v>506</v>
      </c>
      <c r="F2646" s="17" t="str">
        <f t="shared" si="101"/>
        <v>-619;-321;8000;0</v>
      </c>
      <c r="G2646" s="1">
        <v>1</v>
      </c>
      <c r="H2646" s="21"/>
      <c r="I2646" s="11"/>
    </row>
    <row r="2647" spans="1:9">
      <c r="A2647" s="1" t="str">
        <f t="shared" si="100"/>
        <v>4421507</v>
      </c>
      <c r="B2647" s="1" t="str">
        <f>CONCATENATE(_xlfn.XLOOKUP(D2647-400,[1]怪物设计!$D$77:$D$136,[1]怪物设计!$U$77:$U$136),"-",E2647)</f>
        <v>鹦鹉2-507</v>
      </c>
      <c r="D2647" s="1">
        <v>4421</v>
      </c>
      <c r="E2647" s="1">
        <v>507</v>
      </c>
      <c r="F2647" s="17" t="str">
        <f t="shared" si="101"/>
        <v>-719;-340;10000;5</v>
      </c>
      <c r="G2647" s="1">
        <v>1</v>
      </c>
      <c r="H2647" s="21"/>
      <c r="I2647" s="11"/>
    </row>
    <row r="2648" spans="1:9">
      <c r="A2648" s="1" t="str">
        <f t="shared" si="100"/>
        <v>4433101</v>
      </c>
      <c r="B2648" s="1" t="str">
        <f>CONCATENATE(_xlfn.XLOOKUP(D2648-400,[1]怪物设计!$D$77:$D$136,[1]怪物设计!$U$77:$U$136),"-",E2648)</f>
        <v>鹦鹉3-101</v>
      </c>
      <c r="D2648" s="1">
        <v>4433</v>
      </c>
      <c r="E2648" s="1">
        <v>101</v>
      </c>
      <c r="F2648" s="17" t="str">
        <f t="shared" si="101"/>
        <v>-807;-233;11000;0</v>
      </c>
      <c r="G2648" s="1">
        <v>1</v>
      </c>
      <c r="H2648" s="21"/>
      <c r="I2648" s="11"/>
    </row>
    <row r="2649" spans="1:9">
      <c r="A2649" s="1" t="str">
        <f t="shared" si="100"/>
        <v>4433102</v>
      </c>
      <c r="B2649" s="1" t="str">
        <f>CONCATENATE(_xlfn.XLOOKUP(D2649-400,[1]怪物设计!$D$77:$D$136,[1]怪物设计!$U$77:$U$136),"-",E2649)</f>
        <v>鹦鹉3-102</v>
      </c>
      <c r="D2649" s="1">
        <v>4433</v>
      </c>
      <c r="E2649" s="1">
        <v>102</v>
      </c>
      <c r="F2649" s="17" t="str">
        <f t="shared" si="101"/>
        <v>-670;-248;11000;-10</v>
      </c>
      <c r="G2649" s="1">
        <v>1</v>
      </c>
      <c r="H2649" s="21"/>
      <c r="I2649" s="11"/>
    </row>
    <row r="2650" spans="1:9">
      <c r="A2650" s="1" t="str">
        <f t="shared" si="100"/>
        <v>4433103</v>
      </c>
      <c r="B2650" s="1" t="str">
        <f>CONCATENATE(_xlfn.XLOOKUP(D2650-400,[1]怪物设计!$D$77:$D$136,[1]怪物设计!$U$77:$U$136),"-",E2650)</f>
        <v>鹦鹉3-103</v>
      </c>
      <c r="D2650" s="1">
        <v>4433</v>
      </c>
      <c r="E2650" s="1">
        <v>103</v>
      </c>
      <c r="F2650" s="17" t="str">
        <f t="shared" si="101"/>
        <v>-867;-335;10000;-10</v>
      </c>
      <c r="G2650" s="1">
        <v>1</v>
      </c>
      <c r="H2650" s="21"/>
      <c r="I2650" s="11"/>
    </row>
    <row r="2651" spans="1:9">
      <c r="A2651" s="1" t="str">
        <f t="shared" si="100"/>
        <v>4433104</v>
      </c>
      <c r="B2651" s="1" t="str">
        <f>CONCATENATE(_xlfn.XLOOKUP(D2651-400,[1]怪物设计!$D$77:$D$136,[1]怪物设计!$U$77:$U$136),"-",E2651)</f>
        <v>鹦鹉3-104</v>
      </c>
      <c r="D2651" s="1">
        <v>4433</v>
      </c>
      <c r="E2651" s="1">
        <v>104</v>
      </c>
      <c r="F2651" s="17" t="str">
        <f t="shared" si="101"/>
        <v>-811;-236;11000;0</v>
      </c>
      <c r="G2651" s="1">
        <v>1</v>
      </c>
      <c r="H2651" s="21"/>
      <c r="I2651" s="11"/>
    </row>
    <row r="2652" spans="1:9">
      <c r="A2652" s="1" t="str">
        <f t="shared" si="100"/>
        <v>4433105</v>
      </c>
      <c r="B2652" s="1" t="str">
        <f>CONCATENATE(_xlfn.XLOOKUP(D2652-400,[1]怪物设计!$D$77:$D$136,[1]怪物设计!$U$77:$U$136),"-",E2652)</f>
        <v>鹦鹉3-105</v>
      </c>
      <c r="D2652" s="1">
        <v>4433</v>
      </c>
      <c r="E2652" s="1">
        <v>105</v>
      </c>
      <c r="F2652" s="17" t="str">
        <f t="shared" si="101"/>
        <v>-712;-265;10000;0</v>
      </c>
      <c r="G2652" s="1">
        <v>1</v>
      </c>
      <c r="H2652" s="21"/>
      <c r="I2652" s="11"/>
    </row>
    <row r="2653" spans="1:9">
      <c r="A2653" s="1" t="str">
        <f t="shared" si="100"/>
        <v>4433106</v>
      </c>
      <c r="B2653" s="1" t="str">
        <f>CONCATENATE(_xlfn.XLOOKUP(D2653-400,[1]怪物设计!$D$77:$D$136,[1]怪物设计!$U$77:$U$136),"-",E2653)</f>
        <v>鹦鹉3-106</v>
      </c>
      <c r="D2653" s="1">
        <v>4433</v>
      </c>
      <c r="E2653" s="1">
        <v>106</v>
      </c>
      <c r="F2653" s="17" t="str">
        <f t="shared" si="101"/>
        <v>-845;-282;8000;0</v>
      </c>
      <c r="G2653" s="1">
        <v>1</v>
      </c>
      <c r="H2653" s="21"/>
      <c r="I2653" s="11"/>
    </row>
    <row r="2654" spans="1:9">
      <c r="A2654" s="1" t="str">
        <f t="shared" si="100"/>
        <v>4433201</v>
      </c>
      <c r="B2654" s="1" t="str">
        <f>CONCATENATE(_xlfn.XLOOKUP(D2654-400,[1]怪物设计!$D$77:$D$136,[1]怪物设计!$U$77:$U$136),"-",E2654)</f>
        <v>鹦鹉3-201</v>
      </c>
      <c r="D2654" s="1">
        <v>4433</v>
      </c>
      <c r="E2654" s="1">
        <v>201</v>
      </c>
      <c r="F2654" s="17" t="str">
        <f t="shared" si="101"/>
        <v>-643;-189;10000;-25</v>
      </c>
      <c r="G2654" s="1">
        <v>1</v>
      </c>
      <c r="H2654" s="21"/>
      <c r="I2654" s="11"/>
    </row>
    <row r="2655" spans="1:9">
      <c r="A2655" s="1" t="str">
        <f t="shared" si="100"/>
        <v>4433202</v>
      </c>
      <c r="B2655" s="1" t="str">
        <f>CONCATENATE(_xlfn.XLOOKUP(D2655-400,[1]怪物设计!$D$77:$D$136,[1]怪物设计!$U$77:$U$136),"-",E2655)</f>
        <v>鹦鹉3-202</v>
      </c>
      <c r="D2655" s="1">
        <v>4433</v>
      </c>
      <c r="E2655" s="1">
        <v>202</v>
      </c>
      <c r="F2655" s="17" t="str">
        <f t="shared" si="101"/>
        <v>-612;-254;10000;0</v>
      </c>
      <c r="G2655" s="1">
        <v>1</v>
      </c>
      <c r="H2655" s="21"/>
      <c r="I2655" s="11"/>
    </row>
    <row r="2656" spans="1:9">
      <c r="A2656" s="1" t="str">
        <f t="shared" si="100"/>
        <v>4433203</v>
      </c>
      <c r="B2656" s="1" t="str">
        <f>CONCATENATE(_xlfn.XLOOKUP(D2656-400,[1]怪物设计!$D$77:$D$136,[1]怪物设计!$U$77:$U$136),"-",E2656)</f>
        <v>鹦鹉3-203</v>
      </c>
      <c r="D2656" s="1">
        <v>4433</v>
      </c>
      <c r="E2656" s="1">
        <v>203</v>
      </c>
      <c r="F2656" s="17" t="str">
        <f t="shared" si="101"/>
        <v>-655;-284;10000;-10</v>
      </c>
      <c r="G2656" s="1">
        <v>1</v>
      </c>
      <c r="H2656" s="21"/>
      <c r="I2656" s="11"/>
    </row>
    <row r="2657" spans="1:9">
      <c r="A2657" s="1" t="str">
        <f t="shared" si="100"/>
        <v>4433204</v>
      </c>
      <c r="B2657" s="1" t="str">
        <f>CONCATENATE(_xlfn.XLOOKUP(D2657-400,[1]怪物设计!$D$77:$D$136,[1]怪物设计!$U$77:$U$136),"-",E2657)</f>
        <v>鹦鹉3-204</v>
      </c>
      <c r="D2657" s="1">
        <v>4433</v>
      </c>
      <c r="E2657" s="1">
        <v>204</v>
      </c>
      <c r="F2657" s="17" t="str">
        <f t="shared" si="101"/>
        <v>-642;-383;5000;0</v>
      </c>
      <c r="G2657" s="1">
        <v>1</v>
      </c>
      <c r="H2657" s="21"/>
      <c r="I2657" s="11"/>
    </row>
    <row r="2658" spans="1:9">
      <c r="A2658" s="1" t="str">
        <f t="shared" si="100"/>
        <v>4433205</v>
      </c>
      <c r="B2658" s="1" t="str">
        <f>CONCATENATE(_xlfn.XLOOKUP(D2658-400,[1]怪物设计!$D$77:$D$136,[1]怪物设计!$U$77:$U$136),"-",E2658)</f>
        <v>鹦鹉3-205</v>
      </c>
      <c r="D2658" s="1">
        <v>4433</v>
      </c>
      <c r="E2658" s="1">
        <v>205</v>
      </c>
      <c r="F2658" s="17" t="str">
        <f t="shared" si="101"/>
        <v>-646;-128;10000;-10</v>
      </c>
      <c r="G2658" s="1">
        <v>1</v>
      </c>
      <c r="H2658" s="21"/>
      <c r="I2658" s="11"/>
    </row>
    <row r="2659" spans="1:9">
      <c r="A2659" s="1" t="str">
        <f t="shared" ref="A2659:A2722" si="102">CONCATENATE(D2659,E2659)</f>
        <v>4433206</v>
      </c>
      <c r="B2659" s="1" t="str">
        <f>CONCATENATE(_xlfn.XLOOKUP(D2659-400,[1]怪物设计!$D$77:$D$136,[1]怪物设计!$U$77:$U$136),"-",E2659)</f>
        <v>鹦鹉3-206</v>
      </c>
      <c r="D2659" s="1">
        <v>4433</v>
      </c>
      <c r="E2659" s="1">
        <v>206</v>
      </c>
      <c r="F2659" s="17" t="str">
        <f t="shared" si="101"/>
        <v>-743;-314;7000;150</v>
      </c>
      <c r="G2659" s="1">
        <v>1</v>
      </c>
      <c r="H2659" s="21"/>
      <c r="I2659" s="11"/>
    </row>
    <row r="2660" spans="1:9">
      <c r="A2660" s="1" t="str">
        <f t="shared" si="102"/>
        <v>4433207</v>
      </c>
      <c r="B2660" s="1" t="str">
        <f>CONCATENATE(_xlfn.XLOOKUP(D2660-400,[1]怪物设计!$D$77:$D$136,[1]怪物设计!$U$77:$U$136),"-",E2660)</f>
        <v>鹦鹉3-207</v>
      </c>
      <c r="D2660" s="1">
        <v>4433</v>
      </c>
      <c r="E2660" s="1">
        <v>207</v>
      </c>
      <c r="F2660" s="17" t="str">
        <f t="shared" si="101"/>
        <v>-834;-281;10000;15</v>
      </c>
      <c r="G2660" s="1">
        <v>1</v>
      </c>
      <c r="H2660" s="21"/>
      <c r="I2660" s="11"/>
    </row>
    <row r="2661" spans="1:9">
      <c r="A2661" s="1" t="str">
        <f t="shared" si="102"/>
        <v>4433301</v>
      </c>
      <c r="B2661" s="1" t="str">
        <f>CONCATENATE(_xlfn.XLOOKUP(D2661-400,[1]怪物设计!$D$77:$D$136,[1]怪物设计!$U$77:$U$136),"-",E2661)</f>
        <v>鹦鹉3-301</v>
      </c>
      <c r="D2661" s="1">
        <v>4433</v>
      </c>
      <c r="E2661" s="1">
        <v>301</v>
      </c>
      <c r="F2661" s="17" t="str">
        <f t="shared" si="101"/>
        <v>-716;-111;10000;0</v>
      </c>
      <c r="G2661" s="1">
        <v>1</v>
      </c>
      <c r="H2661" s="21"/>
      <c r="I2661" s="11"/>
    </row>
    <row r="2662" spans="1:9">
      <c r="A2662" s="1" t="str">
        <f t="shared" si="102"/>
        <v>4433302</v>
      </c>
      <c r="B2662" s="1" t="str">
        <f>CONCATENATE(_xlfn.XLOOKUP(D2662-400,[1]怪物设计!$D$77:$D$136,[1]怪物设计!$U$77:$U$136),"-",E2662)</f>
        <v>鹦鹉3-302</v>
      </c>
      <c r="D2662" s="1">
        <v>4433</v>
      </c>
      <c r="E2662" s="1">
        <v>302</v>
      </c>
      <c r="F2662" s="17" t="str">
        <f t="shared" si="101"/>
        <v>-753;-195;9000;0</v>
      </c>
      <c r="G2662" s="1">
        <v>1</v>
      </c>
      <c r="H2662" s="21"/>
      <c r="I2662" s="11"/>
    </row>
    <row r="2663" spans="1:9">
      <c r="A2663" s="1" t="str">
        <f t="shared" si="102"/>
        <v>4433303</v>
      </c>
      <c r="B2663" s="1" t="str">
        <f>CONCATENATE(_xlfn.XLOOKUP(D2663-400,[1]怪物设计!$D$77:$D$136,[1]怪物设计!$U$77:$U$136),"-",E2663)</f>
        <v>鹦鹉3-303</v>
      </c>
      <c r="D2663" s="1">
        <v>4433</v>
      </c>
      <c r="E2663" s="1">
        <v>303</v>
      </c>
      <c r="F2663" s="17" t="str">
        <f t="shared" si="101"/>
        <v>-687;-214;10000;0</v>
      </c>
      <c r="G2663" s="1">
        <v>1</v>
      </c>
      <c r="H2663" s="21"/>
      <c r="I2663" s="11"/>
    </row>
    <row r="2664" spans="1:9">
      <c r="A2664" s="1" t="str">
        <f t="shared" si="102"/>
        <v>4433304</v>
      </c>
      <c r="B2664" s="1" t="str">
        <f>CONCATENATE(_xlfn.XLOOKUP(D2664-400,[1]怪物设计!$D$77:$D$136,[1]怪物设计!$U$77:$U$136),"-",E2664)</f>
        <v>鹦鹉3-304</v>
      </c>
      <c r="D2664" s="1">
        <v>4433</v>
      </c>
      <c r="E2664" s="1">
        <v>304</v>
      </c>
      <c r="F2664" s="17" t="str">
        <f t="shared" si="101"/>
        <v>-890;-243;10000;5</v>
      </c>
      <c r="G2664" s="1">
        <v>1</v>
      </c>
      <c r="H2664" s="21"/>
      <c r="I2664" s="11"/>
    </row>
    <row r="2665" spans="1:9">
      <c r="A2665" s="1" t="str">
        <f t="shared" si="102"/>
        <v>4433305</v>
      </c>
      <c r="B2665" s="1" t="str">
        <f>CONCATENATE(_xlfn.XLOOKUP(D2665-400,[1]怪物设计!$D$77:$D$136,[1]怪物设计!$U$77:$U$136),"-",E2665)</f>
        <v>鹦鹉3-305</v>
      </c>
      <c r="D2665" s="1">
        <v>4433</v>
      </c>
      <c r="E2665" s="1">
        <v>305</v>
      </c>
      <c r="F2665" s="17" t="str">
        <f t="shared" si="101"/>
        <v>-843;-385;9000;-25</v>
      </c>
      <c r="G2665" s="1">
        <v>1</v>
      </c>
      <c r="H2665" s="21"/>
      <c r="I2665" s="11"/>
    </row>
    <row r="2666" spans="1:9">
      <c r="A2666" s="1" t="str">
        <f t="shared" si="102"/>
        <v>4433401</v>
      </c>
      <c r="B2666" s="1" t="str">
        <f>CONCATENATE(_xlfn.XLOOKUP(D2666-400,[1]怪物设计!$D$77:$D$136,[1]怪物设计!$U$77:$U$136),"-",E2666)</f>
        <v>鹦鹉3-401</v>
      </c>
      <c r="D2666" s="1">
        <v>4433</v>
      </c>
      <c r="E2666" s="1">
        <v>401</v>
      </c>
      <c r="F2666" s="17" t="str">
        <f t="shared" si="101"/>
        <v>-714;-367;10000;0</v>
      </c>
      <c r="G2666" s="1">
        <v>1</v>
      </c>
      <c r="H2666" s="21"/>
      <c r="I2666" s="11"/>
    </row>
    <row r="2667" spans="1:9">
      <c r="A2667" s="1" t="str">
        <f t="shared" si="102"/>
        <v>4433402</v>
      </c>
      <c r="B2667" s="1" t="str">
        <f>CONCATENATE(_xlfn.XLOOKUP(D2667-400,[1]怪物设计!$D$77:$D$136,[1]怪物设计!$U$77:$U$136),"-",E2667)</f>
        <v>鹦鹉3-402</v>
      </c>
      <c r="D2667" s="1">
        <v>4433</v>
      </c>
      <c r="E2667" s="1">
        <v>402</v>
      </c>
      <c r="F2667" s="17" t="str">
        <f t="shared" si="101"/>
        <v>-720;-361;10000;0</v>
      </c>
      <c r="G2667" s="1">
        <v>1</v>
      </c>
      <c r="H2667" s="21"/>
      <c r="I2667" s="11"/>
    </row>
    <row r="2668" spans="1:9">
      <c r="A2668" s="1" t="str">
        <f t="shared" si="102"/>
        <v>4433403</v>
      </c>
      <c r="B2668" s="1" t="str">
        <f>CONCATENATE(_xlfn.XLOOKUP(D2668-400,[1]怪物设计!$D$77:$D$136,[1]怪物设计!$U$77:$U$136),"-",E2668)</f>
        <v>鹦鹉3-403</v>
      </c>
      <c r="D2668" s="1">
        <v>4433</v>
      </c>
      <c r="E2668" s="1">
        <v>403</v>
      </c>
      <c r="F2668" s="17" t="str">
        <f t="shared" si="101"/>
        <v>-730;-354;10000;0</v>
      </c>
      <c r="G2668" s="1">
        <v>1</v>
      </c>
      <c r="H2668" s="21"/>
      <c r="I2668" s="11"/>
    </row>
    <row r="2669" spans="1:9">
      <c r="A2669" s="1" t="str">
        <f t="shared" si="102"/>
        <v>4433404</v>
      </c>
      <c r="B2669" s="1" t="str">
        <f>CONCATENATE(_xlfn.XLOOKUP(D2669-400,[1]怪物设计!$D$77:$D$136,[1]怪物设计!$U$77:$U$136),"-",E2669)</f>
        <v>鹦鹉3-404</v>
      </c>
      <c r="D2669" s="1">
        <v>4433</v>
      </c>
      <c r="E2669" s="1">
        <v>404</v>
      </c>
      <c r="F2669" s="17" t="str">
        <f t="shared" si="101"/>
        <v>-940;-354;10000;0</v>
      </c>
      <c r="G2669" s="1">
        <v>1</v>
      </c>
      <c r="H2669" s="21"/>
      <c r="I2669" s="11"/>
    </row>
    <row r="2670" spans="1:9">
      <c r="A2670" s="1" t="str">
        <f t="shared" si="102"/>
        <v>4433405</v>
      </c>
      <c r="B2670" s="1" t="str">
        <f>CONCATENATE(_xlfn.XLOOKUP(D2670-400,[1]怪物设计!$D$77:$D$136,[1]怪物设计!$U$77:$U$136),"-",E2670)</f>
        <v>鹦鹉3-405</v>
      </c>
      <c r="D2670" s="1">
        <v>4433</v>
      </c>
      <c r="E2670" s="1">
        <v>405</v>
      </c>
      <c r="F2670" s="17" t="str">
        <f t="shared" si="101"/>
        <v>-747;-356;10000;0</v>
      </c>
      <c r="G2670" s="1">
        <v>1</v>
      </c>
      <c r="H2670" s="21"/>
      <c r="I2670" s="11"/>
    </row>
    <row r="2671" spans="1:9">
      <c r="A2671" s="1" t="str">
        <f t="shared" si="102"/>
        <v>4433406</v>
      </c>
      <c r="B2671" s="1" t="str">
        <f>CONCATENATE(_xlfn.XLOOKUP(D2671-400,[1]怪物设计!$D$77:$D$136,[1]怪物设计!$U$77:$U$136),"-",E2671)</f>
        <v>鹦鹉3-406</v>
      </c>
      <c r="D2671" s="1">
        <v>4433</v>
      </c>
      <c r="E2671" s="1">
        <v>406</v>
      </c>
      <c r="F2671" s="17" t="str">
        <f t="shared" si="101"/>
        <v>-804;-344;8000;30</v>
      </c>
      <c r="G2671" s="1">
        <v>1</v>
      </c>
      <c r="H2671" s="21"/>
      <c r="I2671" s="11"/>
    </row>
    <row r="2672" spans="1:9">
      <c r="A2672" s="1" t="str">
        <f t="shared" si="102"/>
        <v>4433407</v>
      </c>
      <c r="B2672" s="1" t="str">
        <f>CONCATENATE(_xlfn.XLOOKUP(D2672-400,[1]怪物设计!$D$77:$D$136,[1]怪物设计!$U$77:$U$136),"-",E2672)</f>
        <v>鹦鹉3-407</v>
      </c>
      <c r="D2672" s="1">
        <v>4433</v>
      </c>
      <c r="E2672" s="1">
        <v>407</v>
      </c>
      <c r="F2672" s="17" t="str">
        <f t="shared" si="101"/>
        <v>-708;-304;10000;-5</v>
      </c>
      <c r="G2672" s="1">
        <v>1</v>
      </c>
      <c r="H2672" s="21"/>
      <c r="I2672" s="11"/>
    </row>
    <row r="2673" spans="1:9">
      <c r="A2673" s="1" t="str">
        <f t="shared" si="102"/>
        <v>4433408</v>
      </c>
      <c r="B2673" s="1" t="str">
        <f>CONCATENATE(_xlfn.XLOOKUP(D2673-400,[1]怪物设计!$D$77:$D$136,[1]怪物设计!$U$77:$U$136),"-",E2673)</f>
        <v>鹦鹉3-408</v>
      </c>
      <c r="D2673" s="1">
        <v>4433</v>
      </c>
      <c r="E2673" s="1">
        <v>408</v>
      </c>
      <c r="F2673" s="17" t="str">
        <f t="shared" si="101"/>
        <v>-615;-427;11000;-15</v>
      </c>
      <c r="G2673" s="1">
        <v>1</v>
      </c>
      <c r="H2673" s="21"/>
      <c r="I2673" s="11"/>
    </row>
    <row r="2674" spans="1:9">
      <c r="A2674" s="1" t="str">
        <f t="shared" si="102"/>
        <v>4433409</v>
      </c>
      <c r="B2674" s="1" t="str">
        <f>CONCATENATE(_xlfn.XLOOKUP(D2674-400,[1]怪物设计!$D$77:$D$136,[1]怪物设计!$U$77:$U$136),"-",E2674)</f>
        <v>鹦鹉3-409</v>
      </c>
      <c r="D2674" s="1">
        <v>4433</v>
      </c>
      <c r="E2674" s="1">
        <v>409</v>
      </c>
      <c r="F2674" s="17" t="str">
        <f t="shared" si="101"/>
        <v>-819;-276;7500;-15</v>
      </c>
      <c r="G2674" s="1">
        <v>1</v>
      </c>
      <c r="H2674" s="21"/>
      <c r="I2674" s="11"/>
    </row>
    <row r="2675" spans="1:9">
      <c r="A2675" s="1" t="str">
        <f t="shared" si="102"/>
        <v>4433501</v>
      </c>
      <c r="B2675" s="1" t="str">
        <f>CONCATENATE(_xlfn.XLOOKUP(D2675-400,[1]怪物设计!$D$77:$D$136,[1]怪物设计!$U$77:$U$136),"-",E2675)</f>
        <v>鹦鹉3-501</v>
      </c>
      <c r="D2675" s="1">
        <v>4433</v>
      </c>
      <c r="E2675" s="1">
        <v>501</v>
      </c>
      <c r="F2675" s="17" t="str">
        <f t="shared" si="101"/>
        <v>-794;-159;11000;45</v>
      </c>
      <c r="G2675" s="1">
        <v>1</v>
      </c>
      <c r="H2675" s="21"/>
      <c r="I2675" s="11"/>
    </row>
    <row r="2676" spans="1:9">
      <c r="A2676" s="1" t="str">
        <f t="shared" si="102"/>
        <v>4433502</v>
      </c>
      <c r="B2676" s="1" t="str">
        <f>CONCATENATE(_xlfn.XLOOKUP(D2676-400,[1]怪物设计!$D$77:$D$136,[1]怪物设计!$U$77:$U$136),"-",E2676)</f>
        <v>鹦鹉3-502</v>
      </c>
      <c r="D2676" s="1">
        <v>4433</v>
      </c>
      <c r="E2676" s="1">
        <v>502</v>
      </c>
      <c r="F2676" s="17" t="str">
        <f t="shared" si="101"/>
        <v>-814;-276;8500;0</v>
      </c>
      <c r="G2676" s="1">
        <v>1</v>
      </c>
      <c r="H2676" s="21"/>
      <c r="I2676" s="11"/>
    </row>
    <row r="2677" spans="1:9">
      <c r="A2677" s="1" t="str">
        <f t="shared" si="102"/>
        <v>4433503</v>
      </c>
      <c r="B2677" s="1" t="str">
        <f>CONCATENATE(_xlfn.XLOOKUP(D2677-400,[1]怪物设计!$D$77:$D$136,[1]怪物设计!$U$77:$U$136),"-",E2677)</f>
        <v>鹦鹉3-503</v>
      </c>
      <c r="D2677" s="1">
        <v>4433</v>
      </c>
      <c r="E2677" s="1">
        <v>503</v>
      </c>
      <c r="F2677" s="17" t="str">
        <f t="shared" si="101"/>
        <v>-886;-327;10000;-15</v>
      </c>
      <c r="G2677" s="1">
        <v>1</v>
      </c>
      <c r="H2677" s="21"/>
      <c r="I2677" s="11"/>
    </row>
    <row r="2678" spans="1:9">
      <c r="A2678" s="1" t="str">
        <f t="shared" si="102"/>
        <v>4433504</v>
      </c>
      <c r="B2678" s="1" t="str">
        <f>CONCATENATE(_xlfn.XLOOKUP(D2678-400,[1]怪物设计!$D$77:$D$136,[1]怪物设计!$U$77:$U$136),"-",E2678)</f>
        <v>鹦鹉3-504</v>
      </c>
      <c r="D2678" s="1">
        <v>4433</v>
      </c>
      <c r="E2678" s="1">
        <v>504</v>
      </c>
      <c r="F2678" s="17" t="str">
        <f t="shared" si="101"/>
        <v>-778;-371;9000;-10</v>
      </c>
      <c r="G2678" s="1">
        <v>1</v>
      </c>
      <c r="H2678" s="21"/>
      <c r="I2678" s="11"/>
    </row>
    <row r="2679" spans="1:9">
      <c r="A2679" s="1" t="str">
        <f t="shared" si="102"/>
        <v>4433505</v>
      </c>
      <c r="B2679" s="1" t="str">
        <f>CONCATENATE(_xlfn.XLOOKUP(D2679-400,[1]怪物设计!$D$77:$D$136,[1]怪物设计!$U$77:$U$136),"-",E2679)</f>
        <v>鹦鹉3-505</v>
      </c>
      <c r="D2679" s="1">
        <v>4433</v>
      </c>
      <c r="E2679" s="1">
        <v>505</v>
      </c>
      <c r="F2679" s="17" t="str">
        <f t="shared" si="101"/>
        <v>-885;-375;10000;-5</v>
      </c>
      <c r="G2679" s="1">
        <v>1</v>
      </c>
      <c r="H2679" s="21"/>
      <c r="I2679" s="11"/>
    </row>
    <row r="2680" spans="1:9">
      <c r="A2680" s="1" t="str">
        <f t="shared" si="102"/>
        <v>4433506</v>
      </c>
      <c r="B2680" s="1" t="str">
        <f>CONCATENATE(_xlfn.XLOOKUP(D2680-400,[1]怪物设计!$D$77:$D$136,[1]怪物设计!$U$77:$U$136),"-",E2680)</f>
        <v>鹦鹉3-506</v>
      </c>
      <c r="D2680" s="1">
        <v>4433</v>
      </c>
      <c r="E2680" s="1">
        <v>506</v>
      </c>
      <c r="F2680" s="17" t="str">
        <f t="shared" si="101"/>
        <v>-619;-321;8000;0</v>
      </c>
      <c r="G2680" s="1">
        <v>1</v>
      </c>
      <c r="H2680" s="21"/>
      <c r="I2680" s="11"/>
    </row>
    <row r="2681" spans="1:9">
      <c r="A2681" s="1" t="str">
        <f t="shared" si="102"/>
        <v>4433507</v>
      </c>
      <c r="B2681" s="1" t="str">
        <f>CONCATENATE(_xlfn.XLOOKUP(D2681-400,[1]怪物设计!$D$77:$D$136,[1]怪物设计!$U$77:$U$136),"-",E2681)</f>
        <v>鹦鹉3-507</v>
      </c>
      <c r="D2681" s="1">
        <v>4433</v>
      </c>
      <c r="E2681" s="1">
        <v>507</v>
      </c>
      <c r="F2681" s="17" t="str">
        <f t="shared" si="101"/>
        <v>-719;-340;10000;5</v>
      </c>
      <c r="G2681" s="1">
        <v>1</v>
      </c>
      <c r="H2681" s="21"/>
      <c r="I2681" s="11"/>
    </row>
    <row r="2682" spans="1:9">
      <c r="A2682" s="1" t="str">
        <f t="shared" si="102"/>
        <v>4422101</v>
      </c>
      <c r="B2682" s="1" t="str">
        <f>CONCATENATE(_xlfn.XLOOKUP(D2682-400,[1]怪物设计!$D$77:$D$136,[1]怪物设计!$U$77:$U$136),"-",E2682)</f>
        <v>蜥蜴1-101</v>
      </c>
      <c r="D2682" s="1">
        <v>4422</v>
      </c>
      <c r="E2682" s="1">
        <v>101</v>
      </c>
      <c r="F2682" s="17" t="str">
        <f t="shared" si="101"/>
        <v>-838;-145;11000;0</v>
      </c>
      <c r="G2682" s="1">
        <v>1</v>
      </c>
      <c r="H2682" s="21"/>
      <c r="I2682" s="11"/>
    </row>
    <row r="2683" spans="1:9">
      <c r="A2683" s="1" t="str">
        <f t="shared" si="102"/>
        <v>4422102</v>
      </c>
      <c r="B2683" s="1" t="str">
        <f>CONCATENATE(_xlfn.XLOOKUP(D2683-400,[1]怪物设计!$D$77:$D$136,[1]怪物设计!$U$77:$U$136),"-",E2683)</f>
        <v>蜥蜴1-102</v>
      </c>
      <c r="D2683" s="1">
        <v>4422</v>
      </c>
      <c r="E2683" s="1">
        <v>102</v>
      </c>
      <c r="F2683" s="17" t="str">
        <f t="shared" si="101"/>
        <v>-701;-160;11000;-10</v>
      </c>
      <c r="G2683" s="1">
        <v>1</v>
      </c>
      <c r="H2683" s="21"/>
      <c r="I2683" s="11"/>
    </row>
    <row r="2684" spans="1:9">
      <c r="A2684" s="1" t="str">
        <f t="shared" si="102"/>
        <v>4422103</v>
      </c>
      <c r="B2684" s="1" t="str">
        <f>CONCATENATE(_xlfn.XLOOKUP(D2684-400,[1]怪物设计!$D$77:$D$136,[1]怪物设计!$U$77:$U$136),"-",E2684)</f>
        <v>蜥蜴1-103</v>
      </c>
      <c r="D2684" s="1">
        <v>4422</v>
      </c>
      <c r="E2684" s="1">
        <v>103</v>
      </c>
      <c r="F2684" s="17" t="str">
        <f t="shared" si="101"/>
        <v>-898;-247;10000;-10</v>
      </c>
      <c r="G2684" s="1">
        <v>1</v>
      </c>
      <c r="H2684" s="21"/>
      <c r="I2684" s="11"/>
    </row>
    <row r="2685" spans="1:9">
      <c r="A2685" s="1" t="str">
        <f t="shared" si="102"/>
        <v>4422104</v>
      </c>
      <c r="B2685" s="1" t="str">
        <f>CONCATENATE(_xlfn.XLOOKUP(D2685-400,[1]怪物设计!$D$77:$D$136,[1]怪物设计!$U$77:$U$136),"-",E2685)</f>
        <v>蜥蜴1-104</v>
      </c>
      <c r="D2685" s="1">
        <v>4422</v>
      </c>
      <c r="E2685" s="1">
        <v>104</v>
      </c>
      <c r="F2685" s="17" t="str">
        <f t="shared" si="101"/>
        <v>-842;-148;11000;0</v>
      </c>
      <c r="G2685" s="1">
        <v>1</v>
      </c>
      <c r="H2685" s="21"/>
      <c r="I2685" s="11"/>
    </row>
    <row r="2686" spans="1:9">
      <c r="A2686" s="1" t="str">
        <f t="shared" si="102"/>
        <v>4422105</v>
      </c>
      <c r="B2686" s="1" t="str">
        <f>CONCATENATE(_xlfn.XLOOKUP(D2686-400,[1]怪物设计!$D$77:$D$136,[1]怪物设计!$U$77:$U$136),"-",E2686)</f>
        <v>蜥蜴1-105</v>
      </c>
      <c r="D2686" s="1">
        <v>4422</v>
      </c>
      <c r="E2686" s="1">
        <v>105</v>
      </c>
      <c r="F2686" s="17" t="str">
        <f t="shared" si="101"/>
        <v>-743;-177;10000;0</v>
      </c>
      <c r="G2686" s="1">
        <v>1</v>
      </c>
      <c r="H2686" s="21"/>
      <c r="I2686" s="11"/>
    </row>
    <row r="2687" spans="1:9">
      <c r="A2687" s="1" t="str">
        <f t="shared" si="102"/>
        <v>4422106</v>
      </c>
      <c r="B2687" s="1" t="str">
        <f>CONCATENATE(_xlfn.XLOOKUP(D2687-400,[1]怪物设计!$D$77:$D$136,[1]怪物设计!$U$77:$U$136),"-",E2687)</f>
        <v>蜥蜴1-106</v>
      </c>
      <c r="D2687" s="1">
        <v>4422</v>
      </c>
      <c r="E2687" s="1">
        <v>106</v>
      </c>
      <c r="F2687" s="17" t="str">
        <f t="shared" si="101"/>
        <v>-876;-194;8000;0</v>
      </c>
      <c r="G2687" s="1">
        <v>1</v>
      </c>
      <c r="H2687" s="21"/>
      <c r="I2687" s="11"/>
    </row>
    <row r="2688" spans="1:9">
      <c r="A2688" s="1" t="str">
        <f t="shared" si="102"/>
        <v>4422201</v>
      </c>
      <c r="B2688" s="1" t="str">
        <f>CONCATENATE(_xlfn.XLOOKUP(D2688-400,[1]怪物设计!$D$77:$D$136,[1]怪物设计!$U$77:$U$136),"-",E2688)</f>
        <v>蜥蜴1-201</v>
      </c>
      <c r="D2688" s="1">
        <v>4422</v>
      </c>
      <c r="E2688" s="1">
        <v>201</v>
      </c>
      <c r="F2688" s="17" t="str">
        <f t="shared" si="101"/>
        <v>-674;-101;10000;-25</v>
      </c>
      <c r="G2688" s="1">
        <v>1</v>
      </c>
      <c r="H2688" s="21"/>
      <c r="I2688" s="11"/>
    </row>
    <row r="2689" spans="1:9">
      <c r="A2689" s="1" t="str">
        <f t="shared" si="102"/>
        <v>4422202</v>
      </c>
      <c r="B2689" s="1" t="str">
        <f>CONCATENATE(_xlfn.XLOOKUP(D2689-400,[1]怪物设计!$D$77:$D$136,[1]怪物设计!$U$77:$U$136),"-",E2689)</f>
        <v>蜥蜴1-202</v>
      </c>
      <c r="D2689" s="1">
        <v>4422</v>
      </c>
      <c r="E2689" s="1">
        <v>202</v>
      </c>
      <c r="F2689" s="17" t="str">
        <f t="shared" si="101"/>
        <v>-643;-166;10000;0</v>
      </c>
      <c r="G2689" s="1">
        <v>1</v>
      </c>
      <c r="H2689" s="21"/>
      <c r="I2689" s="11"/>
    </row>
    <row r="2690" spans="1:9">
      <c r="A2690" s="1" t="str">
        <f t="shared" si="102"/>
        <v>4422203</v>
      </c>
      <c r="B2690" s="1" t="str">
        <f>CONCATENATE(_xlfn.XLOOKUP(D2690-400,[1]怪物设计!$D$77:$D$136,[1]怪物设计!$U$77:$U$136),"-",E2690)</f>
        <v>蜥蜴1-203</v>
      </c>
      <c r="D2690" s="1">
        <v>4422</v>
      </c>
      <c r="E2690" s="1">
        <v>203</v>
      </c>
      <c r="F2690" s="17" t="str">
        <f t="shared" si="101"/>
        <v>-686;-196;10000;-10</v>
      </c>
      <c r="G2690" s="1">
        <v>1</v>
      </c>
      <c r="H2690" s="21"/>
      <c r="I2690" s="11"/>
    </row>
    <row r="2691" spans="1:9">
      <c r="A2691" s="1" t="str">
        <f t="shared" si="102"/>
        <v>4422204</v>
      </c>
      <c r="B2691" s="1" t="str">
        <f>CONCATENATE(_xlfn.XLOOKUP(D2691-400,[1]怪物设计!$D$77:$D$136,[1]怪物设计!$U$77:$U$136),"-",E2691)</f>
        <v>蜥蜴1-204</v>
      </c>
      <c r="D2691" s="1">
        <v>4422</v>
      </c>
      <c r="E2691" s="1">
        <v>204</v>
      </c>
      <c r="F2691" s="17" t="str">
        <f t="shared" si="101"/>
        <v>-673;-295;5000;0</v>
      </c>
      <c r="G2691" s="1">
        <v>1</v>
      </c>
      <c r="H2691" s="21"/>
      <c r="I2691" s="11"/>
    </row>
    <row r="2692" spans="1:9">
      <c r="A2692" s="1" t="str">
        <f t="shared" si="102"/>
        <v>4422205</v>
      </c>
      <c r="B2692" s="1" t="str">
        <f>CONCATENATE(_xlfn.XLOOKUP(D2692-400,[1]怪物设计!$D$77:$D$136,[1]怪物设计!$U$77:$U$136),"-",E2692)</f>
        <v>蜥蜴1-205</v>
      </c>
      <c r="D2692" s="1">
        <v>4422</v>
      </c>
      <c r="E2692" s="1">
        <v>205</v>
      </c>
      <c r="F2692" s="17" t="str">
        <f t="shared" si="101"/>
        <v>-677;-40;10000;-10</v>
      </c>
      <c r="G2692" s="1">
        <v>1</v>
      </c>
      <c r="H2692" s="21"/>
      <c r="I2692" s="11"/>
    </row>
    <row r="2693" spans="1:9">
      <c r="A2693" s="1" t="str">
        <f t="shared" si="102"/>
        <v>4422206</v>
      </c>
      <c r="B2693" s="1" t="str">
        <f>CONCATENATE(_xlfn.XLOOKUP(D2693-400,[1]怪物设计!$D$77:$D$136,[1]怪物设计!$U$77:$U$136),"-",E2693)</f>
        <v>蜥蜴1-206</v>
      </c>
      <c r="D2693" s="1">
        <v>4422</v>
      </c>
      <c r="E2693" s="1">
        <v>206</v>
      </c>
      <c r="F2693" s="17" t="str">
        <f t="shared" ref="F2693:F2756" si="103">_xlfn.XLOOKUP(B2693,$B$30:$B$947,$F$30:$F$947,"",0)</f>
        <v>-774;-226;7000;150</v>
      </c>
      <c r="G2693" s="1">
        <v>1</v>
      </c>
      <c r="H2693" s="21"/>
      <c r="I2693" s="11"/>
    </row>
    <row r="2694" spans="1:9">
      <c r="A2694" s="1" t="str">
        <f t="shared" si="102"/>
        <v>4422207</v>
      </c>
      <c r="B2694" s="1" t="str">
        <f>CONCATENATE(_xlfn.XLOOKUP(D2694-400,[1]怪物设计!$D$77:$D$136,[1]怪物设计!$U$77:$U$136),"-",E2694)</f>
        <v>蜥蜴1-207</v>
      </c>
      <c r="D2694" s="1">
        <v>4422</v>
      </c>
      <c r="E2694" s="1">
        <v>207</v>
      </c>
      <c r="F2694" s="17" t="str">
        <f t="shared" si="103"/>
        <v>-865;-193;10000;15</v>
      </c>
      <c r="G2694" s="1">
        <v>1</v>
      </c>
      <c r="H2694" s="21"/>
      <c r="I2694" s="11"/>
    </row>
    <row r="2695" spans="1:9">
      <c r="A2695" s="1" t="str">
        <f t="shared" si="102"/>
        <v>4422301</v>
      </c>
      <c r="B2695" s="1" t="str">
        <f>CONCATENATE(_xlfn.XLOOKUP(D2695-400,[1]怪物设计!$D$77:$D$136,[1]怪物设计!$U$77:$U$136),"-",E2695)</f>
        <v>蜥蜴1-301</v>
      </c>
      <c r="D2695" s="1">
        <v>4422</v>
      </c>
      <c r="E2695" s="1">
        <v>301</v>
      </c>
      <c r="F2695" s="17" t="str">
        <f t="shared" si="103"/>
        <v>-747;-23;10000;0</v>
      </c>
      <c r="G2695" s="1">
        <v>1</v>
      </c>
      <c r="H2695" s="21"/>
      <c r="I2695" s="11"/>
    </row>
    <row r="2696" spans="1:9">
      <c r="A2696" s="1" t="str">
        <f t="shared" si="102"/>
        <v>4422302</v>
      </c>
      <c r="B2696" s="1" t="str">
        <f>CONCATENATE(_xlfn.XLOOKUP(D2696-400,[1]怪物设计!$D$77:$D$136,[1]怪物设计!$U$77:$U$136),"-",E2696)</f>
        <v>蜥蜴1-302</v>
      </c>
      <c r="D2696" s="1">
        <v>4422</v>
      </c>
      <c r="E2696" s="1">
        <v>302</v>
      </c>
      <c r="F2696" s="17" t="str">
        <f t="shared" si="103"/>
        <v>-784;-107;9000;0</v>
      </c>
      <c r="G2696" s="1">
        <v>1</v>
      </c>
      <c r="H2696" s="21"/>
      <c r="I2696" s="11"/>
    </row>
    <row r="2697" spans="1:9">
      <c r="A2697" s="1" t="str">
        <f t="shared" si="102"/>
        <v>4422303</v>
      </c>
      <c r="B2697" s="1" t="str">
        <f>CONCATENATE(_xlfn.XLOOKUP(D2697-400,[1]怪物设计!$D$77:$D$136,[1]怪物设计!$U$77:$U$136),"-",E2697)</f>
        <v>蜥蜴1-303</v>
      </c>
      <c r="D2697" s="1">
        <v>4422</v>
      </c>
      <c r="E2697" s="1">
        <v>303</v>
      </c>
      <c r="F2697" s="17" t="str">
        <f t="shared" si="103"/>
        <v>-718;-126;10000;0</v>
      </c>
      <c r="G2697" s="1">
        <v>1</v>
      </c>
      <c r="H2697" s="21"/>
      <c r="I2697" s="11"/>
    </row>
    <row r="2698" spans="1:9">
      <c r="A2698" s="1" t="str">
        <f t="shared" si="102"/>
        <v>4422304</v>
      </c>
      <c r="B2698" s="1" t="str">
        <f>CONCATENATE(_xlfn.XLOOKUP(D2698-400,[1]怪物设计!$D$77:$D$136,[1]怪物设计!$U$77:$U$136),"-",E2698)</f>
        <v>蜥蜴1-304</v>
      </c>
      <c r="D2698" s="1">
        <v>4422</v>
      </c>
      <c r="E2698" s="1">
        <v>304</v>
      </c>
      <c r="F2698" s="17" t="str">
        <f t="shared" si="103"/>
        <v>-921;-155;10000;5</v>
      </c>
      <c r="G2698" s="1">
        <v>1</v>
      </c>
      <c r="H2698" s="21"/>
      <c r="I2698" s="11"/>
    </row>
    <row r="2699" spans="1:9">
      <c r="A2699" s="1" t="str">
        <f t="shared" si="102"/>
        <v>4422305</v>
      </c>
      <c r="B2699" s="1" t="str">
        <f>CONCATENATE(_xlfn.XLOOKUP(D2699-400,[1]怪物设计!$D$77:$D$136,[1]怪物设计!$U$77:$U$136),"-",E2699)</f>
        <v>蜥蜴1-305</v>
      </c>
      <c r="D2699" s="1">
        <v>4422</v>
      </c>
      <c r="E2699" s="1">
        <v>305</v>
      </c>
      <c r="F2699" s="17" t="str">
        <f t="shared" si="103"/>
        <v>-874;-297;9000;-25</v>
      </c>
      <c r="G2699" s="1">
        <v>1</v>
      </c>
      <c r="H2699" s="21"/>
      <c r="I2699" s="11"/>
    </row>
    <row r="2700" spans="1:9">
      <c r="A2700" s="1" t="str">
        <f t="shared" si="102"/>
        <v>4422401</v>
      </c>
      <c r="B2700" s="1" t="str">
        <f>CONCATENATE(_xlfn.XLOOKUP(D2700-400,[1]怪物设计!$D$77:$D$136,[1]怪物设计!$U$77:$U$136),"-",E2700)</f>
        <v>蜥蜴1-401</v>
      </c>
      <c r="D2700" s="1">
        <v>4422</v>
      </c>
      <c r="E2700" s="1">
        <v>401</v>
      </c>
      <c r="F2700" s="17" t="str">
        <f t="shared" si="103"/>
        <v>-745;-279;10000;0</v>
      </c>
      <c r="G2700" s="1">
        <v>1</v>
      </c>
      <c r="H2700" s="21"/>
      <c r="I2700" s="11"/>
    </row>
    <row r="2701" spans="1:9">
      <c r="A2701" s="1" t="str">
        <f t="shared" si="102"/>
        <v>4422402</v>
      </c>
      <c r="B2701" s="1" t="str">
        <f>CONCATENATE(_xlfn.XLOOKUP(D2701-400,[1]怪物设计!$D$77:$D$136,[1]怪物设计!$U$77:$U$136),"-",E2701)</f>
        <v>蜥蜴1-402</v>
      </c>
      <c r="D2701" s="1">
        <v>4422</v>
      </c>
      <c r="E2701" s="1">
        <v>402</v>
      </c>
      <c r="F2701" s="17" t="str">
        <f t="shared" si="103"/>
        <v>-751;-273;10000;0</v>
      </c>
      <c r="G2701" s="1">
        <v>1</v>
      </c>
      <c r="H2701" s="21"/>
      <c r="I2701" s="11"/>
    </row>
    <row r="2702" spans="1:9">
      <c r="A2702" s="1" t="str">
        <f t="shared" si="102"/>
        <v>4422403</v>
      </c>
      <c r="B2702" s="1" t="str">
        <f>CONCATENATE(_xlfn.XLOOKUP(D2702-400,[1]怪物设计!$D$77:$D$136,[1]怪物设计!$U$77:$U$136),"-",E2702)</f>
        <v>蜥蜴1-403</v>
      </c>
      <c r="D2702" s="1">
        <v>4422</v>
      </c>
      <c r="E2702" s="1">
        <v>403</v>
      </c>
      <c r="F2702" s="17" t="str">
        <f t="shared" si="103"/>
        <v>-761;-266;10000;0</v>
      </c>
      <c r="G2702" s="1">
        <v>1</v>
      </c>
      <c r="H2702" s="21"/>
      <c r="I2702" s="11"/>
    </row>
    <row r="2703" spans="1:9">
      <c r="A2703" s="1" t="str">
        <f t="shared" si="102"/>
        <v>4422404</v>
      </c>
      <c r="B2703" s="1" t="str">
        <f>CONCATENATE(_xlfn.XLOOKUP(D2703-400,[1]怪物设计!$D$77:$D$136,[1]怪物设计!$U$77:$U$136),"-",E2703)</f>
        <v>蜥蜴1-404</v>
      </c>
      <c r="D2703" s="1">
        <v>4422</v>
      </c>
      <c r="E2703" s="1">
        <v>404</v>
      </c>
      <c r="F2703" s="17" t="str">
        <f t="shared" si="103"/>
        <v>-971;-266;10000;0</v>
      </c>
      <c r="G2703" s="1">
        <v>1</v>
      </c>
      <c r="H2703" s="21"/>
      <c r="I2703" s="11"/>
    </row>
    <row r="2704" spans="1:9">
      <c r="A2704" s="1" t="str">
        <f t="shared" si="102"/>
        <v>4422405</v>
      </c>
      <c r="B2704" s="1" t="str">
        <f>CONCATENATE(_xlfn.XLOOKUP(D2704-400,[1]怪物设计!$D$77:$D$136,[1]怪物设计!$U$77:$U$136),"-",E2704)</f>
        <v>蜥蜴1-405</v>
      </c>
      <c r="D2704" s="1">
        <v>4422</v>
      </c>
      <c r="E2704" s="1">
        <v>405</v>
      </c>
      <c r="F2704" s="17" t="str">
        <f t="shared" si="103"/>
        <v>-778;-268;10000;0</v>
      </c>
      <c r="G2704" s="1">
        <v>1</v>
      </c>
      <c r="H2704" s="21"/>
      <c r="I2704" s="11"/>
    </row>
    <row r="2705" spans="1:9">
      <c r="A2705" s="1" t="str">
        <f t="shared" si="102"/>
        <v>4422406</v>
      </c>
      <c r="B2705" s="1" t="str">
        <f>CONCATENATE(_xlfn.XLOOKUP(D2705-400,[1]怪物设计!$D$77:$D$136,[1]怪物设计!$U$77:$U$136),"-",E2705)</f>
        <v>蜥蜴1-406</v>
      </c>
      <c r="D2705" s="1">
        <v>4422</v>
      </c>
      <c r="E2705" s="1">
        <v>406</v>
      </c>
      <c r="F2705" s="17" t="str">
        <f t="shared" si="103"/>
        <v>-835;-256;8000;30</v>
      </c>
      <c r="G2705" s="1">
        <v>1</v>
      </c>
      <c r="H2705" s="21"/>
      <c r="I2705" s="11"/>
    </row>
    <row r="2706" spans="1:9">
      <c r="A2706" s="1" t="str">
        <f t="shared" si="102"/>
        <v>4422407</v>
      </c>
      <c r="B2706" s="1" t="str">
        <f>CONCATENATE(_xlfn.XLOOKUP(D2706-400,[1]怪物设计!$D$77:$D$136,[1]怪物设计!$U$77:$U$136),"-",E2706)</f>
        <v>蜥蜴1-407</v>
      </c>
      <c r="D2706" s="1">
        <v>4422</v>
      </c>
      <c r="E2706" s="1">
        <v>407</v>
      </c>
      <c r="F2706" s="17" t="str">
        <f t="shared" si="103"/>
        <v>-739;-216;10000;-5</v>
      </c>
      <c r="G2706" s="1">
        <v>1</v>
      </c>
      <c r="H2706" s="21"/>
      <c r="I2706" s="11"/>
    </row>
    <row r="2707" spans="1:9">
      <c r="A2707" s="1" t="str">
        <f t="shared" si="102"/>
        <v>4422408</v>
      </c>
      <c r="B2707" s="1" t="str">
        <f>CONCATENATE(_xlfn.XLOOKUP(D2707-400,[1]怪物设计!$D$77:$D$136,[1]怪物设计!$U$77:$U$136),"-",E2707)</f>
        <v>蜥蜴1-408</v>
      </c>
      <c r="D2707" s="1">
        <v>4422</v>
      </c>
      <c r="E2707" s="1">
        <v>408</v>
      </c>
      <c r="F2707" s="17" t="str">
        <f t="shared" si="103"/>
        <v>-646;-339;11000;-15</v>
      </c>
      <c r="G2707" s="1">
        <v>1</v>
      </c>
      <c r="H2707" s="21"/>
      <c r="I2707" s="11"/>
    </row>
    <row r="2708" spans="1:9">
      <c r="A2708" s="1" t="str">
        <f t="shared" si="102"/>
        <v>4422409</v>
      </c>
      <c r="B2708" s="1" t="str">
        <f>CONCATENATE(_xlfn.XLOOKUP(D2708-400,[1]怪物设计!$D$77:$D$136,[1]怪物设计!$U$77:$U$136),"-",E2708)</f>
        <v>蜥蜴1-409</v>
      </c>
      <c r="D2708" s="1">
        <v>4422</v>
      </c>
      <c r="E2708" s="1">
        <v>409</v>
      </c>
      <c r="F2708" s="17" t="str">
        <f t="shared" si="103"/>
        <v>-850;-188;7500;-15</v>
      </c>
      <c r="G2708" s="1">
        <v>1</v>
      </c>
      <c r="H2708" s="21"/>
      <c r="I2708" s="11"/>
    </row>
    <row r="2709" spans="1:9">
      <c r="A2709" s="1" t="str">
        <f t="shared" si="102"/>
        <v>4422501</v>
      </c>
      <c r="B2709" s="1" t="str">
        <f>CONCATENATE(_xlfn.XLOOKUP(D2709-400,[1]怪物设计!$D$77:$D$136,[1]怪物设计!$U$77:$U$136),"-",E2709)</f>
        <v>蜥蜴1-501</v>
      </c>
      <c r="D2709" s="1">
        <v>4422</v>
      </c>
      <c r="E2709" s="1">
        <v>501</v>
      </c>
      <c r="F2709" s="17" t="str">
        <f t="shared" si="103"/>
        <v>-825;-71;11000;45</v>
      </c>
      <c r="G2709" s="1">
        <v>1</v>
      </c>
      <c r="H2709" s="21"/>
      <c r="I2709" s="11"/>
    </row>
    <row r="2710" spans="1:9">
      <c r="A2710" s="1" t="str">
        <f t="shared" si="102"/>
        <v>4422502</v>
      </c>
      <c r="B2710" s="1" t="str">
        <f>CONCATENATE(_xlfn.XLOOKUP(D2710-400,[1]怪物设计!$D$77:$D$136,[1]怪物设计!$U$77:$U$136),"-",E2710)</f>
        <v>蜥蜴1-502</v>
      </c>
      <c r="D2710" s="1">
        <v>4422</v>
      </c>
      <c r="E2710" s="1">
        <v>502</v>
      </c>
      <c r="F2710" s="17" t="str">
        <f t="shared" si="103"/>
        <v>-845;-188;8500;0</v>
      </c>
      <c r="G2710" s="1">
        <v>1</v>
      </c>
      <c r="H2710" s="21"/>
      <c r="I2710" s="11"/>
    </row>
    <row r="2711" spans="1:9">
      <c r="A2711" s="1" t="str">
        <f t="shared" si="102"/>
        <v>4422503</v>
      </c>
      <c r="B2711" s="1" t="str">
        <f>CONCATENATE(_xlfn.XLOOKUP(D2711-400,[1]怪物设计!$D$77:$D$136,[1]怪物设计!$U$77:$U$136),"-",E2711)</f>
        <v>蜥蜴1-503</v>
      </c>
      <c r="D2711" s="1">
        <v>4422</v>
      </c>
      <c r="E2711" s="1">
        <v>503</v>
      </c>
      <c r="F2711" s="17" t="str">
        <f t="shared" si="103"/>
        <v>-917;-239;10000;-15</v>
      </c>
      <c r="G2711" s="1">
        <v>1</v>
      </c>
      <c r="H2711" s="21"/>
      <c r="I2711" s="11"/>
    </row>
    <row r="2712" spans="1:9">
      <c r="A2712" s="1" t="str">
        <f t="shared" si="102"/>
        <v>4422504</v>
      </c>
      <c r="B2712" s="1" t="str">
        <f>CONCATENATE(_xlfn.XLOOKUP(D2712-400,[1]怪物设计!$D$77:$D$136,[1]怪物设计!$U$77:$U$136),"-",E2712)</f>
        <v>蜥蜴1-504</v>
      </c>
      <c r="D2712" s="1">
        <v>4422</v>
      </c>
      <c r="E2712" s="1">
        <v>504</v>
      </c>
      <c r="F2712" s="17" t="str">
        <f t="shared" si="103"/>
        <v>-809;-283;9000;-10</v>
      </c>
      <c r="G2712" s="1">
        <v>1</v>
      </c>
      <c r="H2712" s="21"/>
      <c r="I2712" s="11"/>
    </row>
    <row r="2713" spans="1:9">
      <c r="A2713" s="1" t="str">
        <f t="shared" si="102"/>
        <v>4422505</v>
      </c>
      <c r="B2713" s="1" t="str">
        <f>CONCATENATE(_xlfn.XLOOKUP(D2713-400,[1]怪物设计!$D$77:$D$136,[1]怪物设计!$U$77:$U$136),"-",E2713)</f>
        <v>蜥蜴1-505</v>
      </c>
      <c r="D2713" s="1">
        <v>4422</v>
      </c>
      <c r="E2713" s="1">
        <v>505</v>
      </c>
      <c r="F2713" s="17" t="str">
        <f t="shared" si="103"/>
        <v>-916;-287;10000;-5</v>
      </c>
      <c r="G2713" s="1">
        <v>1</v>
      </c>
      <c r="H2713" s="21"/>
      <c r="I2713" s="11"/>
    </row>
    <row r="2714" spans="1:9">
      <c r="A2714" s="1" t="str">
        <f t="shared" si="102"/>
        <v>4422506</v>
      </c>
      <c r="B2714" s="1" t="str">
        <f>CONCATENATE(_xlfn.XLOOKUP(D2714-400,[1]怪物设计!$D$77:$D$136,[1]怪物设计!$U$77:$U$136),"-",E2714)</f>
        <v>蜥蜴1-506</v>
      </c>
      <c r="D2714" s="1">
        <v>4422</v>
      </c>
      <c r="E2714" s="1">
        <v>506</v>
      </c>
      <c r="F2714" s="17" t="str">
        <f t="shared" si="103"/>
        <v>-650;-233;8000;0</v>
      </c>
      <c r="G2714" s="1">
        <v>1</v>
      </c>
      <c r="H2714" s="21"/>
      <c r="I2714" s="11"/>
    </row>
    <row r="2715" spans="1:9">
      <c r="A2715" s="1" t="str">
        <f t="shared" si="102"/>
        <v>4422507</v>
      </c>
      <c r="B2715" s="1" t="str">
        <f>CONCATENATE(_xlfn.XLOOKUP(D2715-400,[1]怪物设计!$D$77:$D$136,[1]怪物设计!$U$77:$U$136),"-",E2715)</f>
        <v>蜥蜴1-507</v>
      </c>
      <c r="D2715" s="1">
        <v>4422</v>
      </c>
      <c r="E2715" s="1">
        <v>507</v>
      </c>
      <c r="F2715" s="17" t="str">
        <f t="shared" si="103"/>
        <v>-750;-252;10000;5</v>
      </c>
      <c r="G2715" s="1">
        <v>1</v>
      </c>
      <c r="H2715" s="21"/>
      <c r="I2715" s="11"/>
    </row>
    <row r="2716" spans="1:9">
      <c r="A2716" s="1" t="str">
        <f t="shared" si="102"/>
        <v>4423101</v>
      </c>
      <c r="B2716" s="1" t="str">
        <f>CONCATENATE(_xlfn.XLOOKUP(D2716-400,[1]怪物设计!$D$77:$D$136,[1]怪物设计!$U$77:$U$136),"-",E2716)</f>
        <v>蜥蜴2-101</v>
      </c>
      <c r="D2716" s="1">
        <v>4423</v>
      </c>
      <c r="E2716" s="1">
        <v>101</v>
      </c>
      <c r="F2716" s="17" t="str">
        <f t="shared" si="103"/>
        <v>-838;-145;11000;0</v>
      </c>
      <c r="G2716" s="1">
        <v>1</v>
      </c>
      <c r="H2716" s="21"/>
      <c r="I2716" s="11"/>
    </row>
    <row r="2717" spans="1:9">
      <c r="A2717" s="1" t="str">
        <f t="shared" si="102"/>
        <v>4423102</v>
      </c>
      <c r="B2717" s="1" t="str">
        <f>CONCATENATE(_xlfn.XLOOKUP(D2717-400,[1]怪物设计!$D$77:$D$136,[1]怪物设计!$U$77:$U$136),"-",E2717)</f>
        <v>蜥蜴2-102</v>
      </c>
      <c r="D2717" s="1">
        <v>4423</v>
      </c>
      <c r="E2717" s="1">
        <v>102</v>
      </c>
      <c r="F2717" s="17" t="str">
        <f t="shared" si="103"/>
        <v>-701;-160;11000;-10</v>
      </c>
      <c r="G2717" s="1">
        <v>1</v>
      </c>
      <c r="H2717" s="21"/>
      <c r="I2717" s="11"/>
    </row>
    <row r="2718" spans="1:9">
      <c r="A2718" s="1" t="str">
        <f t="shared" si="102"/>
        <v>4423103</v>
      </c>
      <c r="B2718" s="1" t="str">
        <f>CONCATENATE(_xlfn.XLOOKUP(D2718-400,[1]怪物设计!$D$77:$D$136,[1]怪物设计!$U$77:$U$136),"-",E2718)</f>
        <v>蜥蜴2-103</v>
      </c>
      <c r="D2718" s="1">
        <v>4423</v>
      </c>
      <c r="E2718" s="1">
        <v>103</v>
      </c>
      <c r="F2718" s="17" t="str">
        <f t="shared" si="103"/>
        <v>-898;-247;10000;-10</v>
      </c>
      <c r="G2718" s="1">
        <v>1</v>
      </c>
      <c r="H2718" s="21"/>
      <c r="I2718" s="11"/>
    </row>
    <row r="2719" spans="1:9">
      <c r="A2719" s="1" t="str">
        <f t="shared" si="102"/>
        <v>4423104</v>
      </c>
      <c r="B2719" s="1" t="str">
        <f>CONCATENATE(_xlfn.XLOOKUP(D2719-400,[1]怪物设计!$D$77:$D$136,[1]怪物设计!$U$77:$U$136),"-",E2719)</f>
        <v>蜥蜴2-104</v>
      </c>
      <c r="D2719" s="1">
        <v>4423</v>
      </c>
      <c r="E2719" s="1">
        <v>104</v>
      </c>
      <c r="F2719" s="17" t="str">
        <f t="shared" si="103"/>
        <v>-842;-148;11000;0</v>
      </c>
      <c r="G2719" s="1">
        <v>1</v>
      </c>
      <c r="H2719" s="21"/>
      <c r="I2719" s="11"/>
    </row>
    <row r="2720" spans="1:9">
      <c r="A2720" s="1" t="str">
        <f t="shared" si="102"/>
        <v>4423105</v>
      </c>
      <c r="B2720" s="1" t="str">
        <f>CONCATENATE(_xlfn.XLOOKUP(D2720-400,[1]怪物设计!$D$77:$D$136,[1]怪物设计!$U$77:$U$136),"-",E2720)</f>
        <v>蜥蜴2-105</v>
      </c>
      <c r="D2720" s="1">
        <v>4423</v>
      </c>
      <c r="E2720" s="1">
        <v>105</v>
      </c>
      <c r="F2720" s="17" t="str">
        <f t="shared" si="103"/>
        <v>-743;-177;10000;0</v>
      </c>
      <c r="G2720" s="1">
        <v>1</v>
      </c>
      <c r="H2720" s="21"/>
      <c r="I2720" s="11"/>
    </row>
    <row r="2721" spans="1:9">
      <c r="A2721" s="1" t="str">
        <f t="shared" si="102"/>
        <v>4423106</v>
      </c>
      <c r="B2721" s="1" t="str">
        <f>CONCATENATE(_xlfn.XLOOKUP(D2721-400,[1]怪物设计!$D$77:$D$136,[1]怪物设计!$U$77:$U$136),"-",E2721)</f>
        <v>蜥蜴2-106</v>
      </c>
      <c r="D2721" s="1">
        <v>4423</v>
      </c>
      <c r="E2721" s="1">
        <v>106</v>
      </c>
      <c r="F2721" s="17" t="str">
        <f t="shared" si="103"/>
        <v>-876;-194;8000;0</v>
      </c>
      <c r="G2721" s="1">
        <v>1</v>
      </c>
      <c r="H2721" s="21"/>
      <c r="I2721" s="11"/>
    </row>
    <row r="2722" spans="1:9">
      <c r="A2722" s="1" t="str">
        <f t="shared" si="102"/>
        <v>4423201</v>
      </c>
      <c r="B2722" s="1" t="str">
        <f>CONCATENATE(_xlfn.XLOOKUP(D2722-400,[1]怪物设计!$D$77:$D$136,[1]怪物设计!$U$77:$U$136),"-",E2722)</f>
        <v>蜥蜴2-201</v>
      </c>
      <c r="D2722" s="1">
        <v>4423</v>
      </c>
      <c r="E2722" s="1">
        <v>201</v>
      </c>
      <c r="F2722" s="17" t="str">
        <f t="shared" si="103"/>
        <v>-674;-101;10000;-25</v>
      </c>
      <c r="G2722" s="1">
        <v>1</v>
      </c>
      <c r="H2722" s="21"/>
      <c r="I2722" s="11"/>
    </row>
    <row r="2723" spans="1:9">
      <c r="A2723" s="1" t="str">
        <f t="shared" ref="A2723:A2786" si="104">CONCATENATE(D2723,E2723)</f>
        <v>4423202</v>
      </c>
      <c r="B2723" s="1" t="str">
        <f>CONCATENATE(_xlfn.XLOOKUP(D2723-400,[1]怪物设计!$D$77:$D$136,[1]怪物设计!$U$77:$U$136),"-",E2723)</f>
        <v>蜥蜴2-202</v>
      </c>
      <c r="D2723" s="1">
        <v>4423</v>
      </c>
      <c r="E2723" s="1">
        <v>202</v>
      </c>
      <c r="F2723" s="17" t="str">
        <f t="shared" si="103"/>
        <v>-643;-166;10000;0</v>
      </c>
      <c r="G2723" s="1">
        <v>1</v>
      </c>
      <c r="H2723" s="21"/>
      <c r="I2723" s="11"/>
    </row>
    <row r="2724" spans="1:9">
      <c r="A2724" s="1" t="str">
        <f t="shared" si="104"/>
        <v>4423203</v>
      </c>
      <c r="B2724" s="1" t="str">
        <f>CONCATENATE(_xlfn.XLOOKUP(D2724-400,[1]怪物设计!$D$77:$D$136,[1]怪物设计!$U$77:$U$136),"-",E2724)</f>
        <v>蜥蜴2-203</v>
      </c>
      <c r="D2724" s="1">
        <v>4423</v>
      </c>
      <c r="E2724" s="1">
        <v>203</v>
      </c>
      <c r="F2724" s="17" t="str">
        <f t="shared" si="103"/>
        <v>-686;-196;10000;-10</v>
      </c>
      <c r="G2724" s="1">
        <v>1</v>
      </c>
      <c r="H2724" s="21"/>
      <c r="I2724" s="11"/>
    </row>
    <row r="2725" spans="1:9">
      <c r="A2725" s="1" t="str">
        <f t="shared" si="104"/>
        <v>4423204</v>
      </c>
      <c r="B2725" s="1" t="str">
        <f>CONCATENATE(_xlfn.XLOOKUP(D2725-400,[1]怪物设计!$D$77:$D$136,[1]怪物设计!$U$77:$U$136),"-",E2725)</f>
        <v>蜥蜴2-204</v>
      </c>
      <c r="D2725" s="1">
        <v>4423</v>
      </c>
      <c r="E2725" s="1">
        <v>204</v>
      </c>
      <c r="F2725" s="17" t="str">
        <f t="shared" si="103"/>
        <v>-673;-295;5000;0</v>
      </c>
      <c r="G2725" s="1">
        <v>1</v>
      </c>
      <c r="H2725" s="21"/>
      <c r="I2725" s="11"/>
    </row>
    <row r="2726" spans="1:9">
      <c r="A2726" s="1" t="str">
        <f t="shared" si="104"/>
        <v>4423205</v>
      </c>
      <c r="B2726" s="1" t="str">
        <f>CONCATENATE(_xlfn.XLOOKUP(D2726-400,[1]怪物设计!$D$77:$D$136,[1]怪物设计!$U$77:$U$136),"-",E2726)</f>
        <v>蜥蜴2-205</v>
      </c>
      <c r="D2726" s="1">
        <v>4423</v>
      </c>
      <c r="E2726" s="1">
        <v>205</v>
      </c>
      <c r="F2726" s="17" t="str">
        <f t="shared" si="103"/>
        <v>-677;-40;10000;-10</v>
      </c>
      <c r="G2726" s="1">
        <v>1</v>
      </c>
      <c r="H2726" s="21"/>
      <c r="I2726" s="11"/>
    </row>
    <row r="2727" spans="1:9">
      <c r="A2727" s="1" t="str">
        <f t="shared" si="104"/>
        <v>4423206</v>
      </c>
      <c r="B2727" s="1" t="str">
        <f>CONCATENATE(_xlfn.XLOOKUP(D2727-400,[1]怪物设计!$D$77:$D$136,[1]怪物设计!$U$77:$U$136),"-",E2727)</f>
        <v>蜥蜴2-206</v>
      </c>
      <c r="D2727" s="1">
        <v>4423</v>
      </c>
      <c r="E2727" s="1">
        <v>206</v>
      </c>
      <c r="F2727" s="17" t="str">
        <f t="shared" si="103"/>
        <v>-774;-226;7000;150</v>
      </c>
      <c r="G2727" s="1">
        <v>1</v>
      </c>
      <c r="H2727" s="21"/>
      <c r="I2727" s="11"/>
    </row>
    <row r="2728" spans="1:9">
      <c r="A2728" s="1" t="str">
        <f t="shared" si="104"/>
        <v>4423207</v>
      </c>
      <c r="B2728" s="1" t="str">
        <f>CONCATENATE(_xlfn.XLOOKUP(D2728-400,[1]怪物设计!$D$77:$D$136,[1]怪物设计!$U$77:$U$136),"-",E2728)</f>
        <v>蜥蜴2-207</v>
      </c>
      <c r="D2728" s="1">
        <v>4423</v>
      </c>
      <c r="E2728" s="1">
        <v>207</v>
      </c>
      <c r="F2728" s="17" t="str">
        <f t="shared" si="103"/>
        <v>-865;-193;10000;15</v>
      </c>
      <c r="G2728" s="1">
        <v>1</v>
      </c>
      <c r="H2728" s="21"/>
      <c r="I2728" s="11"/>
    </row>
    <row r="2729" spans="1:9">
      <c r="A2729" s="1" t="str">
        <f t="shared" si="104"/>
        <v>4423301</v>
      </c>
      <c r="B2729" s="1" t="str">
        <f>CONCATENATE(_xlfn.XLOOKUP(D2729-400,[1]怪物设计!$D$77:$D$136,[1]怪物设计!$U$77:$U$136),"-",E2729)</f>
        <v>蜥蜴2-301</v>
      </c>
      <c r="D2729" s="1">
        <v>4423</v>
      </c>
      <c r="E2729" s="1">
        <v>301</v>
      </c>
      <c r="F2729" s="17" t="str">
        <f t="shared" si="103"/>
        <v>-747;-23;10000;0</v>
      </c>
      <c r="G2729" s="1">
        <v>1</v>
      </c>
      <c r="H2729" s="21"/>
      <c r="I2729" s="11"/>
    </row>
    <row r="2730" spans="1:9">
      <c r="A2730" s="1" t="str">
        <f t="shared" si="104"/>
        <v>4423302</v>
      </c>
      <c r="B2730" s="1" t="str">
        <f>CONCATENATE(_xlfn.XLOOKUP(D2730-400,[1]怪物设计!$D$77:$D$136,[1]怪物设计!$U$77:$U$136),"-",E2730)</f>
        <v>蜥蜴2-302</v>
      </c>
      <c r="D2730" s="1">
        <v>4423</v>
      </c>
      <c r="E2730" s="1">
        <v>302</v>
      </c>
      <c r="F2730" s="17" t="str">
        <f t="shared" si="103"/>
        <v>-784;-107;9000;0</v>
      </c>
      <c r="G2730" s="1">
        <v>1</v>
      </c>
      <c r="H2730" s="21"/>
      <c r="I2730" s="11"/>
    </row>
    <row r="2731" spans="1:9">
      <c r="A2731" s="1" t="str">
        <f t="shared" si="104"/>
        <v>4423303</v>
      </c>
      <c r="B2731" s="1" t="str">
        <f>CONCATENATE(_xlfn.XLOOKUP(D2731-400,[1]怪物设计!$D$77:$D$136,[1]怪物设计!$U$77:$U$136),"-",E2731)</f>
        <v>蜥蜴2-303</v>
      </c>
      <c r="D2731" s="1">
        <v>4423</v>
      </c>
      <c r="E2731" s="1">
        <v>303</v>
      </c>
      <c r="F2731" s="17" t="str">
        <f t="shared" si="103"/>
        <v>-718;-126;10000;0</v>
      </c>
      <c r="G2731" s="1">
        <v>1</v>
      </c>
      <c r="H2731" s="21"/>
      <c r="I2731" s="11"/>
    </row>
    <row r="2732" spans="1:9">
      <c r="A2732" s="1" t="str">
        <f t="shared" si="104"/>
        <v>4423304</v>
      </c>
      <c r="B2732" s="1" t="str">
        <f>CONCATENATE(_xlfn.XLOOKUP(D2732-400,[1]怪物设计!$D$77:$D$136,[1]怪物设计!$U$77:$U$136),"-",E2732)</f>
        <v>蜥蜴2-304</v>
      </c>
      <c r="D2732" s="1">
        <v>4423</v>
      </c>
      <c r="E2732" s="1">
        <v>304</v>
      </c>
      <c r="F2732" s="17" t="str">
        <f t="shared" si="103"/>
        <v>-921;-155;10000;5</v>
      </c>
      <c r="G2732" s="1">
        <v>1</v>
      </c>
      <c r="H2732" s="21"/>
      <c r="I2732" s="11"/>
    </row>
    <row r="2733" spans="1:9">
      <c r="A2733" s="1" t="str">
        <f t="shared" si="104"/>
        <v>4423305</v>
      </c>
      <c r="B2733" s="1" t="str">
        <f>CONCATENATE(_xlfn.XLOOKUP(D2733-400,[1]怪物设计!$D$77:$D$136,[1]怪物设计!$U$77:$U$136),"-",E2733)</f>
        <v>蜥蜴2-305</v>
      </c>
      <c r="D2733" s="1">
        <v>4423</v>
      </c>
      <c r="E2733" s="1">
        <v>305</v>
      </c>
      <c r="F2733" s="17" t="str">
        <f t="shared" si="103"/>
        <v>-874;-297;9000;-25</v>
      </c>
      <c r="G2733" s="1">
        <v>1</v>
      </c>
      <c r="H2733" s="21"/>
      <c r="I2733" s="11"/>
    </row>
    <row r="2734" spans="1:9">
      <c r="A2734" s="1" t="str">
        <f t="shared" si="104"/>
        <v>4423401</v>
      </c>
      <c r="B2734" s="1" t="str">
        <f>CONCATENATE(_xlfn.XLOOKUP(D2734-400,[1]怪物设计!$D$77:$D$136,[1]怪物设计!$U$77:$U$136),"-",E2734)</f>
        <v>蜥蜴2-401</v>
      </c>
      <c r="D2734" s="1">
        <v>4423</v>
      </c>
      <c r="E2734" s="1">
        <v>401</v>
      </c>
      <c r="F2734" s="17" t="str">
        <f t="shared" si="103"/>
        <v>-745;-279;10000;0</v>
      </c>
      <c r="G2734" s="1">
        <v>1</v>
      </c>
      <c r="H2734" s="21"/>
      <c r="I2734" s="11"/>
    </row>
    <row r="2735" spans="1:9">
      <c r="A2735" s="1" t="str">
        <f t="shared" si="104"/>
        <v>4423402</v>
      </c>
      <c r="B2735" s="1" t="str">
        <f>CONCATENATE(_xlfn.XLOOKUP(D2735-400,[1]怪物设计!$D$77:$D$136,[1]怪物设计!$U$77:$U$136),"-",E2735)</f>
        <v>蜥蜴2-402</v>
      </c>
      <c r="D2735" s="1">
        <v>4423</v>
      </c>
      <c r="E2735" s="1">
        <v>402</v>
      </c>
      <c r="F2735" s="17" t="str">
        <f t="shared" si="103"/>
        <v>-751;-273;10000;0</v>
      </c>
      <c r="G2735" s="1">
        <v>1</v>
      </c>
      <c r="H2735" s="21"/>
      <c r="I2735" s="11"/>
    </row>
    <row r="2736" spans="1:9">
      <c r="A2736" s="1" t="str">
        <f t="shared" si="104"/>
        <v>4423403</v>
      </c>
      <c r="B2736" s="1" t="str">
        <f>CONCATENATE(_xlfn.XLOOKUP(D2736-400,[1]怪物设计!$D$77:$D$136,[1]怪物设计!$U$77:$U$136),"-",E2736)</f>
        <v>蜥蜴2-403</v>
      </c>
      <c r="D2736" s="1">
        <v>4423</v>
      </c>
      <c r="E2736" s="1">
        <v>403</v>
      </c>
      <c r="F2736" s="17" t="str">
        <f t="shared" si="103"/>
        <v>-761;-266;10000;0</v>
      </c>
      <c r="G2736" s="1">
        <v>1</v>
      </c>
      <c r="H2736" s="21"/>
      <c r="I2736" s="11"/>
    </row>
    <row r="2737" spans="1:9">
      <c r="A2737" s="1" t="str">
        <f t="shared" si="104"/>
        <v>4423404</v>
      </c>
      <c r="B2737" s="1" t="str">
        <f>CONCATENATE(_xlfn.XLOOKUP(D2737-400,[1]怪物设计!$D$77:$D$136,[1]怪物设计!$U$77:$U$136),"-",E2737)</f>
        <v>蜥蜴2-404</v>
      </c>
      <c r="D2737" s="1">
        <v>4423</v>
      </c>
      <c r="E2737" s="1">
        <v>404</v>
      </c>
      <c r="F2737" s="17" t="str">
        <f t="shared" si="103"/>
        <v>-971;-266;10000;0</v>
      </c>
      <c r="G2737" s="1">
        <v>1</v>
      </c>
      <c r="H2737" s="21"/>
      <c r="I2737" s="11"/>
    </row>
    <row r="2738" spans="1:9">
      <c r="A2738" s="1" t="str">
        <f t="shared" si="104"/>
        <v>4423405</v>
      </c>
      <c r="B2738" s="1" t="str">
        <f>CONCATENATE(_xlfn.XLOOKUP(D2738-400,[1]怪物设计!$D$77:$D$136,[1]怪物设计!$U$77:$U$136),"-",E2738)</f>
        <v>蜥蜴2-405</v>
      </c>
      <c r="D2738" s="1">
        <v>4423</v>
      </c>
      <c r="E2738" s="1">
        <v>405</v>
      </c>
      <c r="F2738" s="17" t="str">
        <f t="shared" si="103"/>
        <v>-778;-268;10000;0</v>
      </c>
      <c r="G2738" s="1">
        <v>1</v>
      </c>
      <c r="H2738" s="21"/>
      <c r="I2738" s="11"/>
    </row>
    <row r="2739" spans="1:9">
      <c r="A2739" s="1" t="str">
        <f t="shared" si="104"/>
        <v>4423406</v>
      </c>
      <c r="B2739" s="1" t="str">
        <f>CONCATENATE(_xlfn.XLOOKUP(D2739-400,[1]怪物设计!$D$77:$D$136,[1]怪物设计!$U$77:$U$136),"-",E2739)</f>
        <v>蜥蜴2-406</v>
      </c>
      <c r="D2739" s="1">
        <v>4423</v>
      </c>
      <c r="E2739" s="1">
        <v>406</v>
      </c>
      <c r="F2739" s="17" t="str">
        <f t="shared" si="103"/>
        <v>-835;-256;8000;30</v>
      </c>
      <c r="G2739" s="1">
        <v>1</v>
      </c>
      <c r="H2739" s="21"/>
      <c r="I2739" s="11"/>
    </row>
    <row r="2740" spans="1:9">
      <c r="A2740" s="1" t="str">
        <f t="shared" si="104"/>
        <v>4423407</v>
      </c>
      <c r="B2740" s="1" t="str">
        <f>CONCATENATE(_xlfn.XLOOKUP(D2740-400,[1]怪物设计!$D$77:$D$136,[1]怪物设计!$U$77:$U$136),"-",E2740)</f>
        <v>蜥蜴2-407</v>
      </c>
      <c r="D2740" s="1">
        <v>4423</v>
      </c>
      <c r="E2740" s="1">
        <v>407</v>
      </c>
      <c r="F2740" s="17" t="str">
        <f t="shared" si="103"/>
        <v>-739;-216;10000;-5</v>
      </c>
      <c r="G2740" s="1">
        <v>1</v>
      </c>
      <c r="H2740" s="21"/>
      <c r="I2740" s="11"/>
    </row>
    <row r="2741" spans="1:9">
      <c r="A2741" s="1" t="str">
        <f t="shared" si="104"/>
        <v>4423408</v>
      </c>
      <c r="B2741" s="1" t="str">
        <f>CONCATENATE(_xlfn.XLOOKUP(D2741-400,[1]怪物设计!$D$77:$D$136,[1]怪物设计!$U$77:$U$136),"-",E2741)</f>
        <v>蜥蜴2-408</v>
      </c>
      <c r="D2741" s="1">
        <v>4423</v>
      </c>
      <c r="E2741" s="1">
        <v>408</v>
      </c>
      <c r="F2741" s="17" t="str">
        <f t="shared" si="103"/>
        <v>-646;-339;11000;-15</v>
      </c>
      <c r="G2741" s="1">
        <v>1</v>
      </c>
      <c r="H2741" s="21"/>
      <c r="I2741" s="11"/>
    </row>
    <row r="2742" spans="1:9">
      <c r="A2742" s="1" t="str">
        <f t="shared" si="104"/>
        <v>4423409</v>
      </c>
      <c r="B2742" s="1" t="str">
        <f>CONCATENATE(_xlfn.XLOOKUP(D2742-400,[1]怪物设计!$D$77:$D$136,[1]怪物设计!$U$77:$U$136),"-",E2742)</f>
        <v>蜥蜴2-409</v>
      </c>
      <c r="D2742" s="1">
        <v>4423</v>
      </c>
      <c r="E2742" s="1">
        <v>409</v>
      </c>
      <c r="F2742" s="17" t="str">
        <f t="shared" si="103"/>
        <v>-850;-188;7500;-15</v>
      </c>
      <c r="G2742" s="1">
        <v>1</v>
      </c>
      <c r="H2742" s="21"/>
      <c r="I2742" s="11"/>
    </row>
    <row r="2743" spans="1:9">
      <c r="A2743" s="1" t="str">
        <f t="shared" si="104"/>
        <v>4423501</v>
      </c>
      <c r="B2743" s="1" t="str">
        <f>CONCATENATE(_xlfn.XLOOKUP(D2743-400,[1]怪物设计!$D$77:$D$136,[1]怪物设计!$U$77:$U$136),"-",E2743)</f>
        <v>蜥蜴2-501</v>
      </c>
      <c r="D2743" s="1">
        <v>4423</v>
      </c>
      <c r="E2743" s="1">
        <v>501</v>
      </c>
      <c r="F2743" s="17" t="str">
        <f t="shared" si="103"/>
        <v>-825;-71;11000;45</v>
      </c>
      <c r="G2743" s="1">
        <v>1</v>
      </c>
      <c r="H2743" s="21"/>
      <c r="I2743" s="11"/>
    </row>
    <row r="2744" spans="1:9">
      <c r="A2744" s="1" t="str">
        <f t="shared" si="104"/>
        <v>4423502</v>
      </c>
      <c r="B2744" s="1" t="str">
        <f>CONCATENATE(_xlfn.XLOOKUP(D2744-400,[1]怪物设计!$D$77:$D$136,[1]怪物设计!$U$77:$U$136),"-",E2744)</f>
        <v>蜥蜴2-502</v>
      </c>
      <c r="D2744" s="1">
        <v>4423</v>
      </c>
      <c r="E2744" s="1">
        <v>502</v>
      </c>
      <c r="F2744" s="17" t="str">
        <f t="shared" si="103"/>
        <v>-845;-188;8500;0</v>
      </c>
      <c r="G2744" s="1">
        <v>1</v>
      </c>
      <c r="H2744" s="21"/>
      <c r="I2744" s="11"/>
    </row>
    <row r="2745" spans="1:9">
      <c r="A2745" s="1" t="str">
        <f t="shared" si="104"/>
        <v>4423503</v>
      </c>
      <c r="B2745" s="1" t="str">
        <f>CONCATENATE(_xlfn.XLOOKUP(D2745-400,[1]怪物设计!$D$77:$D$136,[1]怪物设计!$U$77:$U$136),"-",E2745)</f>
        <v>蜥蜴2-503</v>
      </c>
      <c r="D2745" s="1">
        <v>4423</v>
      </c>
      <c r="E2745" s="1">
        <v>503</v>
      </c>
      <c r="F2745" s="17" t="str">
        <f t="shared" si="103"/>
        <v>-917;-239;10000;-15</v>
      </c>
      <c r="G2745" s="1">
        <v>1</v>
      </c>
      <c r="H2745" s="21"/>
      <c r="I2745" s="11"/>
    </row>
    <row r="2746" spans="1:9">
      <c r="A2746" s="1" t="str">
        <f t="shared" si="104"/>
        <v>4423504</v>
      </c>
      <c r="B2746" s="1" t="str">
        <f>CONCATENATE(_xlfn.XLOOKUP(D2746-400,[1]怪物设计!$D$77:$D$136,[1]怪物设计!$U$77:$U$136),"-",E2746)</f>
        <v>蜥蜴2-504</v>
      </c>
      <c r="D2746" s="1">
        <v>4423</v>
      </c>
      <c r="E2746" s="1">
        <v>504</v>
      </c>
      <c r="F2746" s="17" t="str">
        <f t="shared" si="103"/>
        <v>-809;-283;9000;-10</v>
      </c>
      <c r="G2746" s="1">
        <v>1</v>
      </c>
      <c r="H2746" s="21"/>
      <c r="I2746" s="11"/>
    </row>
    <row r="2747" spans="1:9">
      <c r="A2747" s="1" t="str">
        <f t="shared" si="104"/>
        <v>4423505</v>
      </c>
      <c r="B2747" s="1" t="str">
        <f>CONCATENATE(_xlfn.XLOOKUP(D2747-400,[1]怪物设计!$D$77:$D$136,[1]怪物设计!$U$77:$U$136),"-",E2747)</f>
        <v>蜥蜴2-505</v>
      </c>
      <c r="D2747" s="1">
        <v>4423</v>
      </c>
      <c r="E2747" s="1">
        <v>505</v>
      </c>
      <c r="F2747" s="17" t="str">
        <f t="shared" si="103"/>
        <v>-916;-287;10000;-5</v>
      </c>
      <c r="G2747" s="1">
        <v>1</v>
      </c>
      <c r="H2747" s="21"/>
      <c r="I2747" s="11"/>
    </row>
    <row r="2748" spans="1:9">
      <c r="A2748" s="1" t="str">
        <f t="shared" si="104"/>
        <v>4423506</v>
      </c>
      <c r="B2748" s="1" t="str">
        <f>CONCATENATE(_xlfn.XLOOKUP(D2748-400,[1]怪物设计!$D$77:$D$136,[1]怪物设计!$U$77:$U$136),"-",E2748)</f>
        <v>蜥蜴2-506</v>
      </c>
      <c r="D2748" s="1">
        <v>4423</v>
      </c>
      <c r="E2748" s="1">
        <v>506</v>
      </c>
      <c r="F2748" s="17" t="str">
        <f t="shared" si="103"/>
        <v>-650;-233;8000;0</v>
      </c>
      <c r="G2748" s="1">
        <v>1</v>
      </c>
      <c r="H2748" s="21"/>
      <c r="I2748" s="11"/>
    </row>
    <row r="2749" spans="1:9">
      <c r="A2749" s="1" t="str">
        <f t="shared" si="104"/>
        <v>4423507</v>
      </c>
      <c r="B2749" s="1" t="str">
        <f>CONCATENATE(_xlfn.XLOOKUP(D2749-400,[1]怪物设计!$D$77:$D$136,[1]怪物设计!$U$77:$U$136),"-",E2749)</f>
        <v>蜥蜴2-507</v>
      </c>
      <c r="D2749" s="1">
        <v>4423</v>
      </c>
      <c r="E2749" s="1">
        <v>507</v>
      </c>
      <c r="F2749" s="17" t="str">
        <f t="shared" si="103"/>
        <v>-750;-252;10000;5</v>
      </c>
      <c r="G2749" s="1">
        <v>1</v>
      </c>
      <c r="H2749" s="21"/>
      <c r="I2749" s="11"/>
    </row>
    <row r="2750" spans="1:9">
      <c r="A2750" s="1" t="str">
        <f t="shared" si="104"/>
        <v>4431101</v>
      </c>
      <c r="B2750" s="1" t="str">
        <f>CONCATENATE(_xlfn.XLOOKUP(D2750-400,[1]怪物设计!$D$77:$D$136,[1]怪物设计!$U$77:$U$136),"-",E2750)</f>
        <v>蜥蜴3-101</v>
      </c>
      <c r="D2750" s="1">
        <v>4431</v>
      </c>
      <c r="E2750" s="1">
        <v>101</v>
      </c>
      <c r="F2750" s="17" t="str">
        <f t="shared" si="103"/>
        <v>-838;-145;11000;0</v>
      </c>
      <c r="G2750" s="1">
        <v>1</v>
      </c>
      <c r="H2750" s="21"/>
      <c r="I2750" s="11"/>
    </row>
    <row r="2751" spans="1:9">
      <c r="A2751" s="1" t="str">
        <f t="shared" si="104"/>
        <v>4431102</v>
      </c>
      <c r="B2751" s="1" t="str">
        <f>CONCATENATE(_xlfn.XLOOKUP(D2751-400,[1]怪物设计!$D$77:$D$136,[1]怪物设计!$U$77:$U$136),"-",E2751)</f>
        <v>蜥蜴3-102</v>
      </c>
      <c r="D2751" s="1">
        <v>4431</v>
      </c>
      <c r="E2751" s="1">
        <v>102</v>
      </c>
      <c r="F2751" s="17" t="str">
        <f t="shared" si="103"/>
        <v>-701;-160;11000;-10</v>
      </c>
      <c r="G2751" s="1">
        <v>1</v>
      </c>
      <c r="H2751" s="21"/>
      <c r="I2751" s="11"/>
    </row>
    <row r="2752" spans="1:9">
      <c r="A2752" s="1" t="str">
        <f t="shared" si="104"/>
        <v>4431103</v>
      </c>
      <c r="B2752" s="1" t="str">
        <f>CONCATENATE(_xlfn.XLOOKUP(D2752-400,[1]怪物设计!$D$77:$D$136,[1]怪物设计!$U$77:$U$136),"-",E2752)</f>
        <v>蜥蜴3-103</v>
      </c>
      <c r="D2752" s="1">
        <v>4431</v>
      </c>
      <c r="E2752" s="1">
        <v>103</v>
      </c>
      <c r="F2752" s="17" t="str">
        <f t="shared" si="103"/>
        <v>-898;-247;10000;-10</v>
      </c>
      <c r="G2752" s="1">
        <v>1</v>
      </c>
      <c r="H2752" s="21"/>
      <c r="I2752" s="11"/>
    </row>
    <row r="2753" spans="1:9">
      <c r="A2753" s="1" t="str">
        <f t="shared" si="104"/>
        <v>4431104</v>
      </c>
      <c r="B2753" s="1" t="str">
        <f>CONCATENATE(_xlfn.XLOOKUP(D2753-400,[1]怪物设计!$D$77:$D$136,[1]怪物设计!$U$77:$U$136),"-",E2753)</f>
        <v>蜥蜴3-104</v>
      </c>
      <c r="D2753" s="1">
        <v>4431</v>
      </c>
      <c r="E2753" s="1">
        <v>104</v>
      </c>
      <c r="F2753" s="17" t="str">
        <f t="shared" si="103"/>
        <v>-842;-148;11000;0</v>
      </c>
      <c r="G2753" s="1">
        <v>1</v>
      </c>
      <c r="H2753" s="21"/>
      <c r="I2753" s="11"/>
    </row>
    <row r="2754" spans="1:9">
      <c r="A2754" s="1" t="str">
        <f t="shared" si="104"/>
        <v>4431105</v>
      </c>
      <c r="B2754" s="1" t="str">
        <f>CONCATENATE(_xlfn.XLOOKUP(D2754-400,[1]怪物设计!$D$77:$D$136,[1]怪物设计!$U$77:$U$136),"-",E2754)</f>
        <v>蜥蜴3-105</v>
      </c>
      <c r="D2754" s="1">
        <v>4431</v>
      </c>
      <c r="E2754" s="1">
        <v>105</v>
      </c>
      <c r="F2754" s="17" t="str">
        <f t="shared" si="103"/>
        <v>-743;-177;10000;0</v>
      </c>
      <c r="G2754" s="1">
        <v>1</v>
      </c>
      <c r="H2754" s="21"/>
      <c r="I2754" s="11"/>
    </row>
    <row r="2755" spans="1:9">
      <c r="A2755" s="1" t="str">
        <f t="shared" si="104"/>
        <v>4431106</v>
      </c>
      <c r="B2755" s="1" t="str">
        <f>CONCATENATE(_xlfn.XLOOKUP(D2755-400,[1]怪物设计!$D$77:$D$136,[1]怪物设计!$U$77:$U$136),"-",E2755)</f>
        <v>蜥蜴3-106</v>
      </c>
      <c r="D2755" s="1">
        <v>4431</v>
      </c>
      <c r="E2755" s="1">
        <v>106</v>
      </c>
      <c r="F2755" s="17" t="str">
        <f t="shared" si="103"/>
        <v>-876;-194;8000;0</v>
      </c>
      <c r="G2755" s="1">
        <v>1</v>
      </c>
      <c r="H2755" s="21"/>
      <c r="I2755" s="11"/>
    </row>
    <row r="2756" spans="1:9">
      <c r="A2756" s="1" t="str">
        <f t="shared" si="104"/>
        <v>4431201</v>
      </c>
      <c r="B2756" s="1" t="str">
        <f>CONCATENATE(_xlfn.XLOOKUP(D2756-400,[1]怪物设计!$D$77:$D$136,[1]怪物设计!$U$77:$U$136),"-",E2756)</f>
        <v>蜥蜴3-201</v>
      </c>
      <c r="D2756" s="1">
        <v>4431</v>
      </c>
      <c r="E2756" s="1">
        <v>201</v>
      </c>
      <c r="F2756" s="17" t="str">
        <f t="shared" si="103"/>
        <v>-674;-101;10000;-25</v>
      </c>
      <c r="G2756" s="1">
        <v>1</v>
      </c>
      <c r="H2756" s="21"/>
      <c r="I2756" s="11"/>
    </row>
    <row r="2757" spans="1:9">
      <c r="A2757" s="1" t="str">
        <f t="shared" si="104"/>
        <v>4431202</v>
      </c>
      <c r="B2757" s="1" t="str">
        <f>CONCATENATE(_xlfn.XLOOKUP(D2757-400,[1]怪物设计!$D$77:$D$136,[1]怪物设计!$U$77:$U$136),"-",E2757)</f>
        <v>蜥蜴3-202</v>
      </c>
      <c r="D2757" s="1">
        <v>4431</v>
      </c>
      <c r="E2757" s="1">
        <v>202</v>
      </c>
      <c r="F2757" s="17" t="str">
        <f t="shared" ref="F2757:F2783" si="105">_xlfn.XLOOKUP(B2757,$B$30:$B$947,$F$30:$F$947,"",0)</f>
        <v>-643;-166;10000;0</v>
      </c>
      <c r="G2757" s="1">
        <v>1</v>
      </c>
      <c r="H2757" s="21"/>
      <c r="I2757" s="11"/>
    </row>
    <row r="2758" spans="1:9">
      <c r="A2758" s="1" t="str">
        <f t="shared" si="104"/>
        <v>4431203</v>
      </c>
      <c r="B2758" s="1" t="str">
        <f>CONCATENATE(_xlfn.XLOOKUP(D2758-400,[1]怪物设计!$D$77:$D$136,[1]怪物设计!$U$77:$U$136),"-",E2758)</f>
        <v>蜥蜴3-203</v>
      </c>
      <c r="D2758" s="1">
        <v>4431</v>
      </c>
      <c r="E2758" s="1">
        <v>203</v>
      </c>
      <c r="F2758" s="17" t="str">
        <f t="shared" si="105"/>
        <v>-686;-196;10000;-10</v>
      </c>
      <c r="G2758" s="1">
        <v>1</v>
      </c>
      <c r="H2758" s="21"/>
      <c r="I2758" s="11"/>
    </row>
    <row r="2759" spans="1:9">
      <c r="A2759" s="1" t="str">
        <f t="shared" si="104"/>
        <v>4431204</v>
      </c>
      <c r="B2759" s="1" t="str">
        <f>CONCATENATE(_xlfn.XLOOKUP(D2759-400,[1]怪物设计!$D$77:$D$136,[1]怪物设计!$U$77:$U$136),"-",E2759)</f>
        <v>蜥蜴3-204</v>
      </c>
      <c r="D2759" s="1">
        <v>4431</v>
      </c>
      <c r="E2759" s="1">
        <v>204</v>
      </c>
      <c r="F2759" s="17" t="str">
        <f t="shared" si="105"/>
        <v>-673;-295;5000;0</v>
      </c>
      <c r="G2759" s="1">
        <v>1</v>
      </c>
      <c r="H2759" s="21"/>
      <c r="I2759" s="11"/>
    </row>
    <row r="2760" spans="1:9">
      <c r="A2760" s="1" t="str">
        <f t="shared" si="104"/>
        <v>4431205</v>
      </c>
      <c r="B2760" s="1" t="str">
        <f>CONCATENATE(_xlfn.XLOOKUP(D2760-400,[1]怪物设计!$D$77:$D$136,[1]怪物设计!$U$77:$U$136),"-",E2760)</f>
        <v>蜥蜴3-205</v>
      </c>
      <c r="D2760" s="1">
        <v>4431</v>
      </c>
      <c r="E2760" s="1">
        <v>205</v>
      </c>
      <c r="F2760" s="17" t="str">
        <f t="shared" si="105"/>
        <v>-677;-40;10000;-10</v>
      </c>
      <c r="G2760" s="1">
        <v>1</v>
      </c>
      <c r="H2760" s="21"/>
      <c r="I2760" s="11"/>
    </row>
    <row r="2761" spans="1:9">
      <c r="A2761" s="1" t="str">
        <f t="shared" si="104"/>
        <v>4431206</v>
      </c>
      <c r="B2761" s="1" t="str">
        <f>CONCATENATE(_xlfn.XLOOKUP(D2761-400,[1]怪物设计!$D$77:$D$136,[1]怪物设计!$U$77:$U$136),"-",E2761)</f>
        <v>蜥蜴3-206</v>
      </c>
      <c r="D2761" s="1">
        <v>4431</v>
      </c>
      <c r="E2761" s="1">
        <v>206</v>
      </c>
      <c r="F2761" s="17" t="str">
        <f t="shared" si="105"/>
        <v>-774;-226;7000;150</v>
      </c>
      <c r="G2761" s="1">
        <v>1</v>
      </c>
      <c r="H2761" s="21"/>
      <c r="I2761" s="11"/>
    </row>
    <row r="2762" spans="1:9">
      <c r="A2762" s="1" t="str">
        <f t="shared" si="104"/>
        <v>4431207</v>
      </c>
      <c r="B2762" s="1" t="str">
        <f>CONCATENATE(_xlfn.XLOOKUP(D2762-400,[1]怪物设计!$D$77:$D$136,[1]怪物设计!$U$77:$U$136),"-",E2762)</f>
        <v>蜥蜴3-207</v>
      </c>
      <c r="D2762" s="1">
        <v>4431</v>
      </c>
      <c r="E2762" s="1">
        <v>207</v>
      </c>
      <c r="F2762" s="17" t="str">
        <f t="shared" si="105"/>
        <v>-865;-193;10000;15</v>
      </c>
      <c r="G2762" s="1">
        <v>1</v>
      </c>
      <c r="H2762" s="21"/>
      <c r="I2762" s="11"/>
    </row>
    <row r="2763" spans="1:9">
      <c r="A2763" s="1" t="str">
        <f t="shared" si="104"/>
        <v>4431301</v>
      </c>
      <c r="B2763" s="1" t="str">
        <f>CONCATENATE(_xlfn.XLOOKUP(D2763-400,[1]怪物设计!$D$77:$D$136,[1]怪物设计!$U$77:$U$136),"-",E2763)</f>
        <v>蜥蜴3-301</v>
      </c>
      <c r="D2763" s="1">
        <v>4431</v>
      </c>
      <c r="E2763" s="1">
        <v>301</v>
      </c>
      <c r="F2763" s="17" t="str">
        <f t="shared" si="105"/>
        <v>-747;-23;10000;0</v>
      </c>
      <c r="G2763" s="1">
        <v>1</v>
      </c>
      <c r="H2763" s="21"/>
      <c r="I2763" s="11"/>
    </row>
    <row r="2764" spans="1:9">
      <c r="A2764" s="1" t="str">
        <f t="shared" si="104"/>
        <v>4431302</v>
      </c>
      <c r="B2764" s="1" t="str">
        <f>CONCATENATE(_xlfn.XLOOKUP(D2764-400,[1]怪物设计!$D$77:$D$136,[1]怪物设计!$U$77:$U$136),"-",E2764)</f>
        <v>蜥蜴3-302</v>
      </c>
      <c r="D2764" s="1">
        <v>4431</v>
      </c>
      <c r="E2764" s="1">
        <v>302</v>
      </c>
      <c r="F2764" s="17" t="str">
        <f t="shared" si="105"/>
        <v>-784;-107;9000;0</v>
      </c>
      <c r="G2764" s="1">
        <v>1</v>
      </c>
      <c r="H2764" s="21"/>
      <c r="I2764" s="11"/>
    </row>
    <row r="2765" spans="1:9">
      <c r="A2765" s="1" t="str">
        <f t="shared" si="104"/>
        <v>4431303</v>
      </c>
      <c r="B2765" s="1" t="str">
        <f>CONCATENATE(_xlfn.XLOOKUP(D2765-400,[1]怪物设计!$D$77:$D$136,[1]怪物设计!$U$77:$U$136),"-",E2765)</f>
        <v>蜥蜴3-303</v>
      </c>
      <c r="D2765" s="1">
        <v>4431</v>
      </c>
      <c r="E2765" s="1">
        <v>303</v>
      </c>
      <c r="F2765" s="17" t="str">
        <f t="shared" si="105"/>
        <v>-718;-126;10000;0</v>
      </c>
      <c r="G2765" s="1">
        <v>1</v>
      </c>
      <c r="H2765" s="21"/>
      <c r="I2765" s="11"/>
    </row>
    <row r="2766" spans="1:9">
      <c r="A2766" s="1" t="str">
        <f t="shared" si="104"/>
        <v>4431304</v>
      </c>
      <c r="B2766" s="1" t="str">
        <f>CONCATENATE(_xlfn.XLOOKUP(D2766-400,[1]怪物设计!$D$77:$D$136,[1]怪物设计!$U$77:$U$136),"-",E2766)</f>
        <v>蜥蜴3-304</v>
      </c>
      <c r="D2766" s="1">
        <v>4431</v>
      </c>
      <c r="E2766" s="1">
        <v>304</v>
      </c>
      <c r="F2766" s="17" t="str">
        <f t="shared" si="105"/>
        <v>-921;-155;10000;5</v>
      </c>
      <c r="G2766" s="1">
        <v>1</v>
      </c>
      <c r="H2766" s="21"/>
      <c r="I2766" s="11"/>
    </row>
    <row r="2767" spans="1:9">
      <c r="A2767" s="1" t="str">
        <f t="shared" si="104"/>
        <v>4431305</v>
      </c>
      <c r="B2767" s="1" t="str">
        <f>CONCATENATE(_xlfn.XLOOKUP(D2767-400,[1]怪物设计!$D$77:$D$136,[1]怪物设计!$U$77:$U$136),"-",E2767)</f>
        <v>蜥蜴3-305</v>
      </c>
      <c r="D2767" s="1">
        <v>4431</v>
      </c>
      <c r="E2767" s="1">
        <v>305</v>
      </c>
      <c r="F2767" s="17" t="str">
        <f t="shared" si="105"/>
        <v>-874;-297;9000;-25</v>
      </c>
      <c r="G2767" s="1">
        <v>1</v>
      </c>
      <c r="H2767" s="21"/>
      <c r="I2767" s="11"/>
    </row>
    <row r="2768" spans="1:9">
      <c r="A2768" s="1" t="str">
        <f t="shared" si="104"/>
        <v>4431401</v>
      </c>
      <c r="B2768" s="1" t="str">
        <f>CONCATENATE(_xlfn.XLOOKUP(D2768-400,[1]怪物设计!$D$77:$D$136,[1]怪物设计!$U$77:$U$136),"-",E2768)</f>
        <v>蜥蜴3-401</v>
      </c>
      <c r="D2768" s="1">
        <v>4431</v>
      </c>
      <c r="E2768" s="1">
        <v>401</v>
      </c>
      <c r="F2768" s="17" t="str">
        <f t="shared" si="105"/>
        <v>-745;-279;10000;0</v>
      </c>
      <c r="G2768" s="1">
        <v>1</v>
      </c>
      <c r="H2768" s="21"/>
      <c r="I2768" s="11"/>
    </row>
    <row r="2769" spans="1:9">
      <c r="A2769" s="1" t="str">
        <f t="shared" si="104"/>
        <v>4431402</v>
      </c>
      <c r="B2769" s="1" t="str">
        <f>CONCATENATE(_xlfn.XLOOKUP(D2769-400,[1]怪物设计!$D$77:$D$136,[1]怪物设计!$U$77:$U$136),"-",E2769)</f>
        <v>蜥蜴3-402</v>
      </c>
      <c r="D2769" s="1">
        <v>4431</v>
      </c>
      <c r="E2769" s="1">
        <v>402</v>
      </c>
      <c r="F2769" s="17" t="str">
        <f t="shared" si="105"/>
        <v>-751;-273;10000;0</v>
      </c>
      <c r="G2769" s="1">
        <v>1</v>
      </c>
      <c r="H2769" s="21"/>
      <c r="I2769" s="11"/>
    </row>
    <row r="2770" spans="1:9">
      <c r="A2770" s="1" t="str">
        <f t="shared" si="104"/>
        <v>4431403</v>
      </c>
      <c r="B2770" s="1" t="str">
        <f>CONCATENATE(_xlfn.XLOOKUP(D2770-400,[1]怪物设计!$D$77:$D$136,[1]怪物设计!$U$77:$U$136),"-",E2770)</f>
        <v>蜥蜴3-403</v>
      </c>
      <c r="D2770" s="1">
        <v>4431</v>
      </c>
      <c r="E2770" s="1">
        <v>403</v>
      </c>
      <c r="F2770" s="17" t="str">
        <f t="shared" si="105"/>
        <v>-761;-266;10000;0</v>
      </c>
      <c r="G2770" s="1">
        <v>1</v>
      </c>
      <c r="H2770" s="21"/>
      <c r="I2770" s="11"/>
    </row>
    <row r="2771" spans="1:9">
      <c r="A2771" s="1" t="str">
        <f t="shared" si="104"/>
        <v>4431404</v>
      </c>
      <c r="B2771" s="1" t="str">
        <f>CONCATENATE(_xlfn.XLOOKUP(D2771-400,[1]怪物设计!$D$77:$D$136,[1]怪物设计!$U$77:$U$136),"-",E2771)</f>
        <v>蜥蜴3-404</v>
      </c>
      <c r="D2771" s="1">
        <v>4431</v>
      </c>
      <c r="E2771" s="1">
        <v>404</v>
      </c>
      <c r="F2771" s="17" t="str">
        <f t="shared" si="105"/>
        <v>-971;-266;10000;0</v>
      </c>
      <c r="G2771" s="1">
        <v>1</v>
      </c>
      <c r="H2771" s="21"/>
      <c r="I2771" s="11"/>
    </row>
    <row r="2772" spans="1:9">
      <c r="A2772" s="1" t="str">
        <f t="shared" si="104"/>
        <v>4431405</v>
      </c>
      <c r="B2772" s="1" t="str">
        <f>CONCATENATE(_xlfn.XLOOKUP(D2772-400,[1]怪物设计!$D$77:$D$136,[1]怪物设计!$U$77:$U$136),"-",E2772)</f>
        <v>蜥蜴3-405</v>
      </c>
      <c r="D2772" s="1">
        <v>4431</v>
      </c>
      <c r="E2772" s="1">
        <v>405</v>
      </c>
      <c r="F2772" s="17" t="str">
        <f t="shared" si="105"/>
        <v>-778;-268;10000;0</v>
      </c>
      <c r="G2772" s="1">
        <v>1</v>
      </c>
      <c r="H2772" s="21"/>
      <c r="I2772" s="11"/>
    </row>
    <row r="2773" spans="1:9">
      <c r="A2773" s="1" t="str">
        <f t="shared" si="104"/>
        <v>4431406</v>
      </c>
      <c r="B2773" s="1" t="str">
        <f>CONCATENATE(_xlfn.XLOOKUP(D2773-400,[1]怪物设计!$D$77:$D$136,[1]怪物设计!$U$77:$U$136),"-",E2773)</f>
        <v>蜥蜴3-406</v>
      </c>
      <c r="D2773" s="1">
        <v>4431</v>
      </c>
      <c r="E2773" s="1">
        <v>406</v>
      </c>
      <c r="F2773" s="17" t="str">
        <f t="shared" si="105"/>
        <v>-835;-256;8000;30</v>
      </c>
      <c r="G2773" s="1">
        <v>1</v>
      </c>
      <c r="H2773" s="21"/>
      <c r="I2773" s="11"/>
    </row>
    <row r="2774" spans="1:9">
      <c r="A2774" s="1" t="str">
        <f t="shared" si="104"/>
        <v>4431407</v>
      </c>
      <c r="B2774" s="1" t="str">
        <f>CONCATENATE(_xlfn.XLOOKUP(D2774-400,[1]怪物设计!$D$77:$D$136,[1]怪物设计!$U$77:$U$136),"-",E2774)</f>
        <v>蜥蜴3-407</v>
      </c>
      <c r="D2774" s="1">
        <v>4431</v>
      </c>
      <c r="E2774" s="1">
        <v>407</v>
      </c>
      <c r="F2774" s="17" t="str">
        <f t="shared" si="105"/>
        <v>-739;-216;10000;-5</v>
      </c>
      <c r="G2774" s="1">
        <v>1</v>
      </c>
      <c r="H2774" s="21"/>
      <c r="I2774" s="11"/>
    </row>
    <row r="2775" spans="1:9">
      <c r="A2775" s="1" t="str">
        <f t="shared" si="104"/>
        <v>4431408</v>
      </c>
      <c r="B2775" s="1" t="str">
        <f>CONCATENATE(_xlfn.XLOOKUP(D2775-400,[1]怪物设计!$D$77:$D$136,[1]怪物设计!$U$77:$U$136),"-",E2775)</f>
        <v>蜥蜴3-408</v>
      </c>
      <c r="D2775" s="1">
        <v>4431</v>
      </c>
      <c r="E2775" s="1">
        <v>408</v>
      </c>
      <c r="F2775" s="17" t="str">
        <f t="shared" si="105"/>
        <v>-646;-339;11000;-15</v>
      </c>
      <c r="G2775" s="1">
        <v>1</v>
      </c>
      <c r="H2775" s="21"/>
      <c r="I2775" s="11"/>
    </row>
    <row r="2776" spans="1:9">
      <c r="A2776" s="1" t="str">
        <f t="shared" si="104"/>
        <v>4431409</v>
      </c>
      <c r="B2776" s="1" t="str">
        <f>CONCATENATE(_xlfn.XLOOKUP(D2776-400,[1]怪物设计!$D$77:$D$136,[1]怪物设计!$U$77:$U$136),"-",E2776)</f>
        <v>蜥蜴3-409</v>
      </c>
      <c r="D2776" s="1">
        <v>4431</v>
      </c>
      <c r="E2776" s="1">
        <v>409</v>
      </c>
      <c r="F2776" s="17" t="str">
        <f t="shared" si="105"/>
        <v>-850;-188;7500;-15</v>
      </c>
      <c r="G2776" s="1">
        <v>1</v>
      </c>
      <c r="H2776" s="21"/>
      <c r="I2776" s="11"/>
    </row>
    <row r="2777" spans="1:9">
      <c r="A2777" s="1" t="str">
        <f t="shared" si="104"/>
        <v>4431501</v>
      </c>
      <c r="B2777" s="1" t="str">
        <f>CONCATENATE(_xlfn.XLOOKUP(D2777-400,[1]怪物设计!$D$77:$D$136,[1]怪物设计!$U$77:$U$136),"-",E2777)</f>
        <v>蜥蜴3-501</v>
      </c>
      <c r="D2777" s="1">
        <v>4431</v>
      </c>
      <c r="E2777" s="1">
        <v>501</v>
      </c>
      <c r="F2777" s="17" t="str">
        <f t="shared" si="105"/>
        <v>-825;-71;11000;45</v>
      </c>
      <c r="G2777" s="1">
        <v>1</v>
      </c>
      <c r="H2777" s="21"/>
      <c r="I2777" s="11"/>
    </row>
    <row r="2778" spans="1:9">
      <c r="A2778" s="1" t="str">
        <f t="shared" si="104"/>
        <v>4431502</v>
      </c>
      <c r="B2778" s="1" t="str">
        <f>CONCATENATE(_xlfn.XLOOKUP(D2778-400,[1]怪物设计!$D$77:$D$136,[1]怪物设计!$U$77:$U$136),"-",E2778)</f>
        <v>蜥蜴3-502</v>
      </c>
      <c r="D2778" s="1">
        <v>4431</v>
      </c>
      <c r="E2778" s="1">
        <v>502</v>
      </c>
      <c r="F2778" s="17" t="str">
        <f t="shared" si="105"/>
        <v>-845;-188;8500;0</v>
      </c>
      <c r="G2778" s="1">
        <v>1</v>
      </c>
      <c r="H2778" s="21"/>
      <c r="I2778" s="11"/>
    </row>
    <row r="2779" spans="1:9">
      <c r="A2779" s="1" t="str">
        <f t="shared" si="104"/>
        <v>4431503</v>
      </c>
      <c r="B2779" s="1" t="str">
        <f>CONCATENATE(_xlfn.XLOOKUP(D2779-400,[1]怪物设计!$D$77:$D$136,[1]怪物设计!$U$77:$U$136),"-",E2779)</f>
        <v>蜥蜴3-503</v>
      </c>
      <c r="D2779" s="1">
        <v>4431</v>
      </c>
      <c r="E2779" s="1">
        <v>503</v>
      </c>
      <c r="F2779" s="17" t="str">
        <f t="shared" si="105"/>
        <v>-917;-239;10000;-15</v>
      </c>
      <c r="G2779" s="1">
        <v>1</v>
      </c>
      <c r="H2779" s="21"/>
      <c r="I2779" s="11"/>
    </row>
    <row r="2780" spans="1:9">
      <c r="A2780" s="1" t="str">
        <f t="shared" si="104"/>
        <v>4431504</v>
      </c>
      <c r="B2780" s="1" t="str">
        <f>CONCATENATE(_xlfn.XLOOKUP(D2780-400,[1]怪物设计!$D$77:$D$136,[1]怪物设计!$U$77:$U$136),"-",E2780)</f>
        <v>蜥蜴3-504</v>
      </c>
      <c r="D2780" s="1">
        <v>4431</v>
      </c>
      <c r="E2780" s="1">
        <v>504</v>
      </c>
      <c r="F2780" s="17" t="str">
        <f t="shared" si="105"/>
        <v>-809;-283;9000;-10</v>
      </c>
      <c r="G2780" s="1">
        <v>1</v>
      </c>
      <c r="H2780" s="21"/>
      <c r="I2780" s="11"/>
    </row>
    <row r="2781" spans="1:9">
      <c r="A2781" s="1" t="str">
        <f t="shared" si="104"/>
        <v>4431505</v>
      </c>
      <c r="B2781" s="1" t="str">
        <f>CONCATENATE(_xlfn.XLOOKUP(D2781-400,[1]怪物设计!$D$77:$D$136,[1]怪物设计!$U$77:$U$136),"-",E2781)</f>
        <v>蜥蜴3-505</v>
      </c>
      <c r="D2781" s="1">
        <v>4431</v>
      </c>
      <c r="E2781" s="1">
        <v>505</v>
      </c>
      <c r="F2781" s="17" t="str">
        <f t="shared" si="105"/>
        <v>-916;-287;10000;-5</v>
      </c>
      <c r="G2781" s="1">
        <v>1</v>
      </c>
      <c r="H2781" s="21"/>
      <c r="I2781" s="11"/>
    </row>
    <row r="2782" spans="1:9">
      <c r="A2782" s="1" t="str">
        <f t="shared" si="104"/>
        <v>4431506</v>
      </c>
      <c r="B2782" s="1" t="str">
        <f>CONCATENATE(_xlfn.XLOOKUP(D2782-400,[1]怪物设计!$D$77:$D$136,[1]怪物设计!$U$77:$U$136),"-",E2782)</f>
        <v>蜥蜴3-506</v>
      </c>
      <c r="D2782" s="1">
        <v>4431</v>
      </c>
      <c r="E2782" s="1">
        <v>506</v>
      </c>
      <c r="F2782" s="17" t="str">
        <f t="shared" si="105"/>
        <v>-650;-233;8000;0</v>
      </c>
      <c r="G2782" s="1">
        <v>1</v>
      </c>
      <c r="H2782" s="21"/>
      <c r="I2782" s="11"/>
    </row>
    <row r="2783" spans="1:9">
      <c r="A2783" s="1" t="str">
        <f t="shared" si="104"/>
        <v>4431507</v>
      </c>
      <c r="B2783" s="1" t="str">
        <f>CONCATENATE(_xlfn.XLOOKUP(D2783-400,[1]怪物设计!$D$77:$D$136,[1]怪物设计!$U$77:$U$136),"-",E2783)</f>
        <v>蜥蜴3-507</v>
      </c>
      <c r="D2783" s="1">
        <v>4431</v>
      </c>
      <c r="E2783" s="1">
        <v>507</v>
      </c>
      <c r="F2783" s="17" t="str">
        <f t="shared" si="105"/>
        <v>-750;-252;10000;5</v>
      </c>
      <c r="G2783" s="1">
        <v>1</v>
      </c>
      <c r="H2783" s="21"/>
      <c r="I2783" s="11"/>
    </row>
    <row r="2784" spans="1:10">
      <c r="A2784" s="1">
        <v>9999901</v>
      </c>
      <c r="B2784" s="1" t="s">
        <v>61</v>
      </c>
      <c r="C2784" s="1" t="s">
        <v>62</v>
      </c>
      <c r="D2784" s="1">
        <v>4413</v>
      </c>
      <c r="E2784" s="1">
        <v>101</v>
      </c>
      <c r="F2784" s="17" t="s">
        <v>63</v>
      </c>
      <c r="G2784" s="1">
        <v>1</v>
      </c>
      <c r="H2784" s="1" t="s">
        <v>64</v>
      </c>
      <c r="I2784" s="1">
        <v>3000</v>
      </c>
      <c r="J2784" s="1">
        <v>1</v>
      </c>
    </row>
    <row r="2785" spans="1:10">
      <c r="A2785" s="1">
        <v>9999902</v>
      </c>
      <c r="B2785" s="1" t="s">
        <v>65</v>
      </c>
      <c r="C2785" s="1" t="s">
        <v>66</v>
      </c>
      <c r="D2785" s="1">
        <f t="shared" ref="D2785:D2791" si="106">D2784</f>
        <v>4413</v>
      </c>
      <c r="E2785" s="1">
        <v>102</v>
      </c>
      <c r="F2785" s="17" t="s">
        <v>67</v>
      </c>
      <c r="G2785" s="1">
        <v>1</v>
      </c>
      <c r="H2785" s="1" t="s">
        <v>68</v>
      </c>
      <c r="I2785" s="1">
        <v>3000</v>
      </c>
      <c r="J2785" s="1">
        <v>1</v>
      </c>
    </row>
    <row r="2786" spans="1:10">
      <c r="A2786" s="1">
        <v>9999903</v>
      </c>
      <c r="B2786" s="1" t="s">
        <v>69</v>
      </c>
      <c r="C2786" s="1" t="s">
        <v>70</v>
      </c>
      <c r="D2786" s="1">
        <f t="shared" si="106"/>
        <v>4413</v>
      </c>
      <c r="E2786" s="1">
        <v>103</v>
      </c>
      <c r="F2786" s="17" t="s">
        <v>71</v>
      </c>
      <c r="G2786" s="1">
        <v>1</v>
      </c>
      <c r="H2786" s="1" t="s">
        <v>72</v>
      </c>
      <c r="I2786" s="1">
        <v>3000</v>
      </c>
      <c r="J2786" s="1">
        <v>1</v>
      </c>
    </row>
    <row r="2787" spans="1:10">
      <c r="A2787" s="1">
        <v>9999904</v>
      </c>
      <c r="B2787" s="1" t="s">
        <v>73</v>
      </c>
      <c r="C2787" s="1" t="s">
        <v>74</v>
      </c>
      <c r="D2787" s="1">
        <f t="shared" si="106"/>
        <v>4413</v>
      </c>
      <c r="E2787" s="1">
        <v>104</v>
      </c>
      <c r="F2787" s="17" t="s">
        <v>75</v>
      </c>
      <c r="G2787" s="1">
        <v>1</v>
      </c>
      <c r="H2787" s="1" t="s">
        <v>76</v>
      </c>
      <c r="I2787" s="1">
        <v>3000</v>
      </c>
      <c r="J2787" s="1">
        <v>1</v>
      </c>
    </row>
    <row r="2788" spans="1:10">
      <c r="A2788" s="1">
        <v>9999905</v>
      </c>
      <c r="B2788" s="1" t="s">
        <v>77</v>
      </c>
      <c r="C2788" s="1" t="s">
        <v>78</v>
      </c>
      <c r="D2788" s="1">
        <f t="shared" si="106"/>
        <v>4413</v>
      </c>
      <c r="E2788" s="1">
        <v>105</v>
      </c>
      <c r="F2788" s="17" t="s">
        <v>79</v>
      </c>
      <c r="G2788" s="1">
        <v>1</v>
      </c>
      <c r="H2788" s="1" t="s">
        <v>80</v>
      </c>
      <c r="I2788" s="1">
        <v>3000</v>
      </c>
      <c r="J2788" s="1">
        <v>1</v>
      </c>
    </row>
    <row r="2789" spans="1:10">
      <c r="A2789" s="1">
        <v>9999906</v>
      </c>
      <c r="B2789" s="1" t="s">
        <v>81</v>
      </c>
      <c r="C2789" s="1" t="s">
        <v>82</v>
      </c>
      <c r="D2789" s="1">
        <f t="shared" si="106"/>
        <v>4413</v>
      </c>
      <c r="E2789" s="1">
        <v>106</v>
      </c>
      <c r="F2789" s="17" t="s">
        <v>83</v>
      </c>
      <c r="G2789" s="1">
        <v>1</v>
      </c>
      <c r="H2789" s="1" t="s">
        <v>84</v>
      </c>
      <c r="I2789" s="1">
        <v>3000</v>
      </c>
      <c r="J2789" s="1">
        <v>1</v>
      </c>
    </row>
    <row r="2790" spans="1:10">
      <c r="A2790" s="1">
        <v>9999907</v>
      </c>
      <c r="B2790" s="1" t="s">
        <v>81</v>
      </c>
      <c r="C2790" s="1" t="s">
        <v>85</v>
      </c>
      <c r="D2790" s="1">
        <f t="shared" si="106"/>
        <v>4413</v>
      </c>
      <c r="E2790" s="1">
        <v>106</v>
      </c>
      <c r="F2790" s="17" t="s">
        <v>83</v>
      </c>
      <c r="G2790" s="1">
        <v>1</v>
      </c>
      <c r="H2790" s="1" t="s">
        <v>86</v>
      </c>
      <c r="I2790" s="1">
        <v>3000</v>
      </c>
      <c r="J2790" s="1">
        <v>1</v>
      </c>
    </row>
    <row r="2791" spans="1:10">
      <c r="A2791" s="1">
        <v>9999908</v>
      </c>
      <c r="B2791" s="1" t="s">
        <v>81</v>
      </c>
      <c r="C2791" s="1" t="s">
        <v>87</v>
      </c>
      <c r="D2791" s="1">
        <f t="shared" si="106"/>
        <v>4413</v>
      </c>
      <c r="E2791" s="1">
        <v>106</v>
      </c>
      <c r="F2791" s="17" t="s">
        <v>83</v>
      </c>
      <c r="G2791" s="1">
        <v>1</v>
      </c>
      <c r="H2791" s="1">
        <v>300022</v>
      </c>
      <c r="I2791" s="1">
        <v>3000</v>
      </c>
      <c r="J2791" s="1">
        <v>1</v>
      </c>
    </row>
  </sheetData>
  <autoFilter xmlns:etc="http://www.wps.cn/officeDocument/2017/etCustomData" ref="A4:L2791" etc:filterBottomFollowUsedRange="0">
    <extLst/>
  </autoFilter>
  <conditionalFormatting sqref="A18">
    <cfRule type="duplicateValues" dxfId="0" priority="28"/>
  </conditionalFormatting>
  <conditionalFormatting sqref="A20">
    <cfRule type="duplicateValues" dxfId="0" priority="18"/>
  </conditionalFormatting>
  <conditionalFormatting sqref="A21">
    <cfRule type="duplicateValues" dxfId="0" priority="17"/>
  </conditionalFormatting>
  <conditionalFormatting sqref="A22">
    <cfRule type="duplicateValues" dxfId="0" priority="16"/>
  </conditionalFormatting>
  <conditionalFormatting sqref="A23">
    <cfRule type="duplicateValues" dxfId="0" priority="15"/>
  </conditionalFormatting>
  <conditionalFormatting sqref="A24">
    <cfRule type="duplicateValues" dxfId="0" priority="14"/>
  </conditionalFormatting>
  <conditionalFormatting sqref="A25">
    <cfRule type="duplicateValues" dxfId="0" priority="13"/>
  </conditionalFormatting>
  <conditionalFormatting sqref="A26">
    <cfRule type="duplicateValues" dxfId="0" priority="12"/>
  </conditionalFormatting>
  <conditionalFormatting sqref="A27">
    <cfRule type="duplicateValues" dxfId="0" priority="10"/>
  </conditionalFormatting>
  <conditionalFormatting sqref="A28">
    <cfRule type="duplicateValues" dxfId="0" priority="7"/>
  </conditionalFormatting>
  <conditionalFormatting sqref="A29">
    <cfRule type="duplicateValues" dxfId="0" priority="6"/>
  </conditionalFormatting>
  <conditionalFormatting sqref="A11:A17">
    <cfRule type="duplicateValues" dxfId="0" priority="19"/>
  </conditionalFormatting>
  <conditionalFormatting sqref="A948:A1865">
    <cfRule type="duplicateValues" dxfId="0" priority="5"/>
  </conditionalFormatting>
  <conditionalFormatting sqref="A1866:A2783">
    <cfRule type="duplicateValues" dxfId="0" priority="4"/>
  </conditionalFormatting>
  <conditionalFormatting sqref="A2784:A2791">
    <cfRule type="duplicateValues" dxfId="0" priority="3"/>
  </conditionalFormatting>
  <conditionalFormatting sqref="A1:A10 A19 A30:A947 A2792:A1048576">
    <cfRule type="duplicateValues" dxfId="0" priority="264"/>
  </conditionalFormatting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0"/>
  <sheetViews>
    <sheetView tabSelected="1" zoomScale="115" zoomScaleNormal="115" topLeftCell="A33" workbookViewId="0">
      <selection activeCell="L56" sqref="L56"/>
    </sheetView>
  </sheetViews>
  <sheetFormatPr defaultColWidth="9" defaultRowHeight="13.5"/>
  <cols>
    <col min="1" max="1" width="16.625" style="1" customWidth="1"/>
    <col min="2" max="2" width="24.75" style="1" customWidth="1"/>
    <col min="3" max="9" width="10.625" style="1" customWidth="1"/>
    <col min="10" max="10" width="13.475" style="1" customWidth="1"/>
    <col min="11" max="14" width="10.625" style="1" customWidth="1"/>
    <col min="15" max="16384" width="9" style="1"/>
  </cols>
  <sheetData>
    <row r="1" s="12" customFormat="1" ht="14.25" spans="1:16">
      <c r="A1" s="5" t="s">
        <v>0</v>
      </c>
      <c r="B1" s="5"/>
      <c r="C1" s="5"/>
      <c r="D1" s="3" t="s">
        <v>88</v>
      </c>
      <c r="E1" s="5" t="s">
        <v>89</v>
      </c>
      <c r="F1" s="5" t="s">
        <v>90</v>
      </c>
      <c r="G1" s="5"/>
      <c r="H1" s="5" t="s">
        <v>91</v>
      </c>
      <c r="I1" s="5" t="s">
        <v>92</v>
      </c>
      <c r="J1" s="5" t="s">
        <v>93</v>
      </c>
      <c r="K1" s="15" t="s">
        <v>94</v>
      </c>
      <c r="L1" s="5" t="s">
        <v>95</v>
      </c>
      <c r="M1" s="5" t="s">
        <v>96</v>
      </c>
      <c r="N1" s="5" t="s">
        <v>97</v>
      </c>
      <c r="O1" s="11"/>
      <c r="P1" s="11"/>
    </row>
    <row r="2" ht="14.25" spans="1:16">
      <c r="A2" s="5" t="s">
        <v>10</v>
      </c>
      <c r="B2" s="5"/>
      <c r="C2" s="5"/>
      <c r="D2" s="3" t="s">
        <v>10</v>
      </c>
      <c r="E2" s="5" t="s">
        <v>10</v>
      </c>
      <c r="F2" s="5" t="s">
        <v>10</v>
      </c>
      <c r="G2" s="5"/>
      <c r="H2" s="5" t="s">
        <v>10</v>
      </c>
      <c r="I2" s="5" t="s">
        <v>10</v>
      </c>
      <c r="J2" s="5" t="s">
        <v>10</v>
      </c>
      <c r="K2" s="5" t="s">
        <v>10</v>
      </c>
      <c r="L2" s="5" t="s">
        <v>10</v>
      </c>
      <c r="M2" s="5" t="s">
        <v>10</v>
      </c>
      <c r="N2" s="5" t="s">
        <v>10</v>
      </c>
      <c r="O2" s="11"/>
      <c r="P2" s="11"/>
    </row>
    <row r="3" ht="14.25" spans="1:16">
      <c r="A3" s="5" t="s">
        <v>12</v>
      </c>
      <c r="B3" s="5"/>
      <c r="C3" s="5"/>
      <c r="D3" s="3" t="s">
        <v>13</v>
      </c>
      <c r="E3" s="5" t="s">
        <v>12</v>
      </c>
      <c r="F3" s="5" t="s">
        <v>13</v>
      </c>
      <c r="G3" s="5"/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11"/>
      <c r="P3" s="11"/>
    </row>
    <row r="4" s="12" customFormat="1" ht="14.25" spans="1:16">
      <c r="A4" s="4" t="s">
        <v>17</v>
      </c>
      <c r="B4" s="4" t="s">
        <v>15</v>
      </c>
      <c r="C4" s="4" t="s">
        <v>98</v>
      </c>
      <c r="D4" s="4" t="s">
        <v>99</v>
      </c>
      <c r="E4" s="4" t="s">
        <v>100</v>
      </c>
      <c r="F4" s="4" t="s">
        <v>101</v>
      </c>
      <c r="G4" s="4" t="s">
        <v>102</v>
      </c>
      <c r="H4" s="4" t="s">
        <v>103</v>
      </c>
      <c r="I4" s="4" t="s">
        <v>104</v>
      </c>
      <c r="J4" s="4" t="s">
        <v>105</v>
      </c>
      <c r="K4" s="4" t="s">
        <v>106</v>
      </c>
      <c r="L4" s="4" t="s">
        <v>107</v>
      </c>
      <c r="M4" s="4" t="s">
        <v>108</v>
      </c>
      <c r="N4" s="4" t="s">
        <v>109</v>
      </c>
      <c r="O4" s="11"/>
      <c r="P4" s="11"/>
    </row>
    <row r="5" spans="1:16">
      <c r="A5" s="1">
        <v>1011</v>
      </c>
      <c r="B5" s="1" t="s">
        <v>110</v>
      </c>
      <c r="C5" s="1" t="s">
        <v>111</v>
      </c>
      <c r="D5" s="1">
        <v>3</v>
      </c>
      <c r="E5" s="1">
        <v>1011</v>
      </c>
      <c r="F5" s="1" cm="1">
        <f t="array" ref="F5">IF(INT(MID(E5,2,1))&lt;5,_xlfn.IFS(D5=3,INT(G5/10000*INT(_xlfn.XLOOKUP("player_module_size",'[3]battle_constant|战斗内常量'!$A:$A,'[3]battle_constant|战斗内常量'!$C:$C))),D5=4,INT(G5/10000*INT(_xlfn.XLOOKUP("monster_moudule_3",'[3]battle_constant|战斗内常量'!$A:$A,'[3]battle_constant|战斗内常量'!$C:$C))),D5=5,INT(G5/10000*INT(_xlfn.XLOOKUP("monster_moudule_4",'[3]battle_constant|战斗内常量'!$A:$A,'[3]battle_constant|战斗内常量'!$C:$C)))),INT(G5/10000*INT(_xlfn.XLOOKUP("monster_moudule_5",'[3]battle_constant|战斗内常量'!$A:$A,'[3]battle_constant|战斗内常量'!$C:$C))))</f>
        <v>86096</v>
      </c>
      <c r="G5" s="1">
        <f>IF(INT(MID(E5,2,1))&lt;5,_xlfn.XLOOKUP(_xlfn.XLOOKUP(E5,[2]怪物武器挂载坐标辅助表!$V:$V,[2]怪物武器挂载坐标辅助表!$X:$X),[2]怪物武器挂载坐标辅助表!$AB:$AB,[2]怪物武器挂载坐标辅助表!$AO:$AO),_xlfn.XLOOKUP(B5,[2]怪物武器挂载坐标辅助表!$AB:$AB,[2]怪物武器挂载坐标辅助表!$AO:$AO))</f>
        <v>10762</v>
      </c>
      <c r="H5" s="1">
        <v>2000</v>
      </c>
      <c r="I5" s="1">
        <v>9500</v>
      </c>
      <c r="J5" s="1">
        <f>1</f>
        <v>1</v>
      </c>
      <c r="K5" s="1">
        <v>10</v>
      </c>
      <c r="M5" s="1">
        <v>10000</v>
      </c>
      <c r="N5" s="1">
        <v>10000</v>
      </c>
      <c r="O5" s="11"/>
      <c r="P5" s="11"/>
    </row>
    <row r="6" spans="1:16">
      <c r="A6" s="1">
        <v>1012</v>
      </c>
      <c r="B6" s="1" t="s">
        <v>112</v>
      </c>
      <c r="C6" s="1" t="s">
        <v>111</v>
      </c>
      <c r="D6" s="1">
        <v>3</v>
      </c>
      <c r="E6" s="1">
        <v>1012</v>
      </c>
      <c r="F6" s="1" cm="1">
        <f t="array" ref="F6">IF(INT(MID(E6,2,1))&lt;5,_xlfn.IFS(D6=3,INT(G6/10000*INT(_xlfn.XLOOKUP("player_module_size",'[3]battle_constant|战斗内常量'!$A:$A,'[3]battle_constant|战斗内常量'!$C:$C))),D6=4,INT(G6/10000*INT(_xlfn.XLOOKUP("monster_moudule_3",'[3]battle_constant|战斗内常量'!$A:$A,'[3]battle_constant|战斗内常量'!$C:$C))),D6=5,INT(G6/10000*INT(_xlfn.XLOOKUP("monster_moudule_4",'[3]battle_constant|战斗内常量'!$A:$A,'[3]battle_constant|战斗内常量'!$C:$C)))),INT(G6/10000*INT(_xlfn.XLOOKUP("monster_moudule_5",'[3]battle_constant|战斗内常量'!$A:$A,'[3]battle_constant|战斗内常量'!$C:$C))))</f>
        <v>88128</v>
      </c>
      <c r="G6" s="1">
        <f>IF(INT(MID(E6,2,1))&lt;5,_xlfn.XLOOKUP(_xlfn.XLOOKUP(E6,[2]怪物武器挂载坐标辅助表!$V:$V,[2]怪物武器挂载坐标辅助表!$X:$X),[2]怪物武器挂载坐标辅助表!$AB:$AB,[2]怪物武器挂载坐标辅助表!$AO:$AO),_xlfn.XLOOKUP(B6,[2]怪物武器挂载坐标辅助表!$AB:$AB,[2]怪物武器挂载坐标辅助表!$AO:$AO))</f>
        <v>11016</v>
      </c>
      <c r="H6" s="1">
        <v>2000</v>
      </c>
      <c r="I6" s="1">
        <v>10500</v>
      </c>
      <c r="J6" s="1">
        <f t="shared" ref="J6:J15" si="0">1</f>
        <v>1</v>
      </c>
      <c r="K6" s="1">
        <v>9</v>
      </c>
      <c r="M6" s="1">
        <v>10000</v>
      </c>
      <c r="N6" s="1">
        <v>8000</v>
      </c>
      <c r="O6" s="11"/>
      <c r="P6" s="11"/>
    </row>
    <row r="7" spans="1:16">
      <c r="A7" s="1">
        <v>1013</v>
      </c>
      <c r="B7" s="1" t="s">
        <v>113</v>
      </c>
      <c r="C7" s="1" t="s">
        <v>111</v>
      </c>
      <c r="D7" s="1">
        <v>3</v>
      </c>
      <c r="E7" s="1">
        <v>1013</v>
      </c>
      <c r="F7" s="1" cm="1">
        <f t="array" ref="F7">IF(INT(MID(E7,2,1))&lt;5,_xlfn.IFS(D7=3,INT(G7/10000*INT(_xlfn.XLOOKUP("player_module_size",'[3]battle_constant|战斗内常量'!$A:$A,'[3]battle_constant|战斗内常量'!$C:$C))),D7=4,INT(G7/10000*INT(_xlfn.XLOOKUP("monster_moudule_3",'[3]battle_constant|战斗内常量'!$A:$A,'[3]battle_constant|战斗内常量'!$C:$C))),D7=5,INT(G7/10000*INT(_xlfn.XLOOKUP("monster_moudule_4",'[3]battle_constant|战斗内常量'!$A:$A,'[3]battle_constant|战斗内常量'!$C:$C)))),INT(G7/10000*INT(_xlfn.XLOOKUP("monster_moudule_5",'[3]battle_constant|战斗内常量'!$A:$A,'[3]battle_constant|战斗内常量'!$C:$C))))</f>
        <v>89488</v>
      </c>
      <c r="G7" s="1">
        <f>IF(INT(MID(E7,2,1))&lt;5,_xlfn.XLOOKUP(_xlfn.XLOOKUP(E7,[2]怪物武器挂载坐标辅助表!$V:$V,[2]怪物武器挂载坐标辅助表!$X:$X),[2]怪物武器挂载坐标辅助表!$AB:$AB,[2]怪物武器挂载坐标辅助表!$AO:$AO),_xlfn.XLOOKUP(B7,[2]怪物武器挂载坐标辅助表!$AB:$AB,[2]怪物武器挂载坐标辅助表!$AO:$AO))</f>
        <v>11186</v>
      </c>
      <c r="H7" s="1">
        <v>2000</v>
      </c>
      <c r="I7" s="1">
        <v>9000</v>
      </c>
      <c r="J7" s="1">
        <f t="shared" si="0"/>
        <v>1</v>
      </c>
      <c r="K7" s="1">
        <v>10</v>
      </c>
      <c r="M7" s="1">
        <v>10000</v>
      </c>
      <c r="N7" s="1">
        <v>12000</v>
      </c>
      <c r="O7" s="11"/>
      <c r="P7" s="11"/>
    </row>
    <row r="8" spans="1:16">
      <c r="A8" s="1">
        <v>1021</v>
      </c>
      <c r="B8" s="1" t="s">
        <v>114</v>
      </c>
      <c r="C8" s="1" t="s">
        <v>111</v>
      </c>
      <c r="D8" s="1">
        <v>3</v>
      </c>
      <c r="E8" s="1">
        <v>1021</v>
      </c>
      <c r="F8" s="1" cm="1">
        <f t="array" ref="F8">IF(INT(MID(E8,2,1))&lt;5,_xlfn.IFS(D8=3,INT(G8/10000*INT(_xlfn.XLOOKUP("player_module_size",'[3]battle_constant|战斗内常量'!$A:$A,'[3]battle_constant|战斗内常量'!$C:$C))),D8=4,INT(G8/10000*INT(_xlfn.XLOOKUP("monster_moudule_3",'[3]battle_constant|战斗内常量'!$A:$A,'[3]battle_constant|战斗内常量'!$C:$C))),D8=5,INT(G8/10000*INT(_xlfn.XLOOKUP("monster_moudule_4",'[3]battle_constant|战斗内常量'!$A:$A,'[3]battle_constant|战斗内常量'!$C:$C)))),INT(G8/10000*INT(_xlfn.XLOOKUP("monster_moudule_5",'[3]battle_constant|战斗内常量'!$A:$A,'[3]battle_constant|战斗内常量'!$C:$C))))</f>
        <v>89488</v>
      </c>
      <c r="G8" s="1">
        <f>IF(INT(MID(E8,2,1))&lt;5,_xlfn.XLOOKUP(_xlfn.XLOOKUP(E8,[2]怪物武器挂载坐标辅助表!$V:$V,[2]怪物武器挂载坐标辅助表!$X:$X),[2]怪物武器挂载坐标辅助表!$AB:$AB,[2]怪物武器挂载坐标辅助表!$AO:$AO),_xlfn.XLOOKUP(B8,[2]怪物武器挂载坐标辅助表!$AB:$AB,[2]怪物武器挂载坐标辅助表!$AO:$AO))</f>
        <v>11186</v>
      </c>
      <c r="H8" s="1">
        <v>2000</v>
      </c>
      <c r="I8" s="1">
        <v>9000</v>
      </c>
      <c r="J8" s="1">
        <f t="shared" si="0"/>
        <v>1</v>
      </c>
      <c r="K8" s="1">
        <v>10</v>
      </c>
      <c r="M8" s="1">
        <v>10000</v>
      </c>
      <c r="N8" s="1">
        <v>12000</v>
      </c>
      <c r="O8" s="11"/>
      <c r="P8" s="11"/>
    </row>
    <row r="9" spans="1:16">
      <c r="A9" s="1">
        <v>1022</v>
      </c>
      <c r="B9" s="1" t="s">
        <v>115</v>
      </c>
      <c r="C9" s="1" t="s">
        <v>111</v>
      </c>
      <c r="D9" s="1">
        <v>3</v>
      </c>
      <c r="E9" s="1">
        <v>1022</v>
      </c>
      <c r="F9" s="1" cm="1">
        <f t="array" ref="F9">IF(INT(MID(E9,2,1))&lt;5,_xlfn.IFS(D9=3,INT(G9/10000*INT(_xlfn.XLOOKUP("player_module_size",'[3]battle_constant|战斗内常量'!$A:$A,'[3]battle_constant|战斗内常量'!$C:$C))),D9=4,INT(G9/10000*INT(_xlfn.XLOOKUP("monster_moudule_3",'[3]battle_constant|战斗内常量'!$A:$A,'[3]battle_constant|战斗内常量'!$C:$C))),D9=5,INT(G9/10000*INT(_xlfn.XLOOKUP("monster_moudule_4",'[3]battle_constant|战斗内常量'!$A:$A,'[3]battle_constant|战斗内常量'!$C:$C)))),INT(G9/10000*INT(_xlfn.XLOOKUP("monster_moudule_5",'[3]battle_constant|战斗内常量'!$A:$A,'[3]battle_constant|战斗内常量'!$C:$C))))</f>
        <v>86096</v>
      </c>
      <c r="G9" s="1">
        <f>IF(INT(MID(E9,2,1))&lt;5,_xlfn.XLOOKUP(_xlfn.XLOOKUP(E9,[2]怪物武器挂载坐标辅助表!$V:$V,[2]怪物武器挂载坐标辅助表!$X:$X),[2]怪物武器挂载坐标辅助表!$AB:$AB,[2]怪物武器挂载坐标辅助表!$AO:$AO),_xlfn.XLOOKUP(B9,[2]怪物武器挂载坐标辅助表!$AB:$AB,[2]怪物武器挂载坐标辅助表!$AO:$AO))</f>
        <v>10762</v>
      </c>
      <c r="H9" s="1">
        <v>2000</v>
      </c>
      <c r="I9" s="1">
        <v>10000</v>
      </c>
      <c r="J9" s="1">
        <f t="shared" si="0"/>
        <v>1</v>
      </c>
      <c r="K9" s="1">
        <v>10</v>
      </c>
      <c r="M9" s="1">
        <v>10000</v>
      </c>
      <c r="N9" s="1">
        <v>10000</v>
      </c>
      <c r="O9" s="11"/>
      <c r="P9" s="11"/>
    </row>
    <row r="10" spans="1:16">
      <c r="A10" s="1">
        <v>1023</v>
      </c>
      <c r="B10" s="1" t="s">
        <v>116</v>
      </c>
      <c r="C10" s="1" t="s">
        <v>111</v>
      </c>
      <c r="D10" s="1">
        <v>3</v>
      </c>
      <c r="E10" s="1">
        <v>1023</v>
      </c>
      <c r="F10" s="1" cm="1">
        <f t="array" ref="F10">IF(INT(MID(E10,2,1))&lt;5,_xlfn.IFS(D10=3,INT(G10/10000*INT(_xlfn.XLOOKUP("player_module_size",'[3]battle_constant|战斗内常量'!$A:$A,'[3]battle_constant|战斗内常量'!$C:$C))),D10=4,INT(G10/10000*INT(_xlfn.XLOOKUP("monster_moudule_3",'[3]battle_constant|战斗内常量'!$A:$A,'[3]battle_constant|战斗内常量'!$C:$C))),D10=5,INT(G10/10000*INT(_xlfn.XLOOKUP("monster_moudule_4",'[3]battle_constant|战斗内常量'!$A:$A,'[3]battle_constant|战斗内常量'!$C:$C)))),INT(G10/10000*INT(_xlfn.XLOOKUP("monster_moudule_5",'[3]battle_constant|战斗内常量'!$A:$A,'[3]battle_constant|战斗内常量'!$C:$C))))</f>
        <v>88128</v>
      </c>
      <c r="G10" s="1">
        <f>IF(INT(MID(E10,2,1))&lt;5,_xlfn.XLOOKUP(_xlfn.XLOOKUP(E10,[2]怪物武器挂载坐标辅助表!$V:$V,[2]怪物武器挂载坐标辅助表!$X:$X),[2]怪物武器挂载坐标辅助表!$AB:$AB,[2]怪物武器挂载坐标辅助表!$AO:$AO),_xlfn.XLOOKUP(B10,[2]怪物武器挂载坐标辅助表!$AB:$AB,[2]怪物武器挂载坐标辅助表!$AO:$AO))</f>
        <v>11016</v>
      </c>
      <c r="H10" s="1">
        <v>2000</v>
      </c>
      <c r="I10" s="1">
        <v>11000</v>
      </c>
      <c r="J10" s="1">
        <f t="shared" si="0"/>
        <v>1</v>
      </c>
      <c r="K10" s="1">
        <v>8</v>
      </c>
      <c r="M10" s="1">
        <v>10000</v>
      </c>
      <c r="N10" s="1">
        <v>8000</v>
      </c>
      <c r="O10" s="11"/>
      <c r="P10" s="11"/>
    </row>
    <row r="11" spans="1:16">
      <c r="A11" s="1">
        <v>1031</v>
      </c>
      <c r="B11" s="1" t="s">
        <v>117</v>
      </c>
      <c r="C11" s="1" t="s">
        <v>111</v>
      </c>
      <c r="D11" s="1">
        <v>3</v>
      </c>
      <c r="E11" s="1">
        <v>1031</v>
      </c>
      <c r="F11" s="1" cm="1">
        <f t="array" ref="F11">IF(INT(MID(E11,2,1))&lt;5,_xlfn.IFS(D11=3,INT(G11/10000*INT(_xlfn.XLOOKUP("player_module_size",'[3]battle_constant|战斗内常量'!$A:$A,'[3]battle_constant|战斗内常量'!$C:$C))),D11=4,INT(G11/10000*INT(_xlfn.XLOOKUP("monster_moudule_3",'[3]battle_constant|战斗内常量'!$A:$A,'[3]battle_constant|战斗内常量'!$C:$C))),D11=5,INT(G11/10000*INT(_xlfn.XLOOKUP("monster_moudule_4",'[3]battle_constant|战斗内常量'!$A:$A,'[3]battle_constant|战斗内常量'!$C:$C)))),INT(G11/10000*INT(_xlfn.XLOOKUP("monster_moudule_5",'[3]battle_constant|战斗内常量'!$A:$A,'[3]battle_constant|战斗内常量'!$C:$C))))</f>
        <v>86096</v>
      </c>
      <c r="G11" s="1">
        <f>IF(INT(MID(E11,2,1))&lt;5,_xlfn.XLOOKUP(_xlfn.XLOOKUP(E11,[2]怪物武器挂载坐标辅助表!$V:$V,[2]怪物武器挂载坐标辅助表!$X:$X),[2]怪物武器挂载坐标辅助表!$AB:$AB,[2]怪物武器挂载坐标辅助表!$AO:$AO),_xlfn.XLOOKUP(B11,[2]怪物武器挂载坐标辅助表!$AB:$AB,[2]怪物武器挂载坐标辅助表!$AO:$AO))</f>
        <v>10762</v>
      </c>
      <c r="H11" s="1">
        <v>2000</v>
      </c>
      <c r="I11" s="1">
        <v>10000</v>
      </c>
      <c r="J11" s="1">
        <f t="shared" si="0"/>
        <v>1</v>
      </c>
      <c r="K11" s="1">
        <v>9</v>
      </c>
      <c r="M11" s="1">
        <v>10000</v>
      </c>
      <c r="N11" s="1">
        <v>10000</v>
      </c>
      <c r="O11" s="11"/>
      <c r="P11" s="11"/>
    </row>
    <row r="12" spans="1:16">
      <c r="A12" s="1">
        <v>1032</v>
      </c>
      <c r="B12" s="1" t="s">
        <v>118</v>
      </c>
      <c r="C12" s="1" t="s">
        <v>111</v>
      </c>
      <c r="D12" s="1">
        <v>3</v>
      </c>
      <c r="E12" s="1">
        <v>1032</v>
      </c>
      <c r="F12" s="1" cm="1">
        <f t="array" ref="F12">IF(INT(MID(E12,2,1))&lt;5,_xlfn.IFS(D12=3,INT(G12/10000*INT(_xlfn.XLOOKUP("player_module_size",'[3]battle_constant|战斗内常量'!$A:$A,'[3]battle_constant|战斗内常量'!$C:$C))),D12=4,INT(G12/10000*INT(_xlfn.XLOOKUP("monster_moudule_3",'[3]battle_constant|战斗内常量'!$A:$A,'[3]battle_constant|战斗内常量'!$C:$C))),D12=5,INT(G12/10000*INT(_xlfn.XLOOKUP("monster_moudule_4",'[3]battle_constant|战斗内常量'!$A:$A,'[3]battle_constant|战斗内常量'!$C:$C)))),INT(G12/10000*INT(_xlfn.XLOOKUP("monster_moudule_5",'[3]battle_constant|战斗内常量'!$A:$A,'[3]battle_constant|战斗内常量'!$C:$C))))</f>
        <v>89488</v>
      </c>
      <c r="G12" s="1">
        <f>IF(INT(MID(E12,2,1))&lt;5,_xlfn.XLOOKUP(_xlfn.XLOOKUP(E12,[2]怪物武器挂载坐标辅助表!$V:$V,[2]怪物武器挂载坐标辅助表!$X:$X),[2]怪物武器挂载坐标辅助表!$AB:$AB,[2]怪物武器挂载坐标辅助表!$AO:$AO),_xlfn.XLOOKUP(B12,[2]怪物武器挂载坐标辅助表!$AB:$AB,[2]怪物武器挂载坐标辅助表!$AO:$AO))</f>
        <v>11186</v>
      </c>
      <c r="H12" s="1">
        <v>2000</v>
      </c>
      <c r="I12" s="1">
        <v>9500</v>
      </c>
      <c r="J12" s="1">
        <f t="shared" si="0"/>
        <v>1</v>
      </c>
      <c r="K12" s="1">
        <v>10</v>
      </c>
      <c r="M12" s="1">
        <v>10000</v>
      </c>
      <c r="N12" s="1">
        <v>12000</v>
      </c>
      <c r="O12" s="11"/>
      <c r="P12" s="11"/>
    </row>
    <row r="13" spans="1:16">
      <c r="A13" s="1">
        <v>1033</v>
      </c>
      <c r="B13" s="1" t="s">
        <v>119</v>
      </c>
      <c r="C13" s="1" t="s">
        <v>111</v>
      </c>
      <c r="D13" s="1">
        <v>3</v>
      </c>
      <c r="E13" s="1">
        <v>1033</v>
      </c>
      <c r="F13" s="1" cm="1">
        <f t="array" ref="F13">IF(INT(MID(E13,2,1))&lt;5,_xlfn.IFS(D13=3,INT(G13/10000*INT(_xlfn.XLOOKUP("player_module_size",'[3]battle_constant|战斗内常量'!$A:$A,'[3]battle_constant|战斗内常量'!$C:$C))),D13=4,INT(G13/10000*INT(_xlfn.XLOOKUP("monster_moudule_3",'[3]battle_constant|战斗内常量'!$A:$A,'[3]battle_constant|战斗内常量'!$C:$C))),D13=5,INT(G13/10000*INT(_xlfn.XLOOKUP("monster_moudule_4",'[3]battle_constant|战斗内常量'!$A:$A,'[3]battle_constant|战斗内常量'!$C:$C)))),INT(G13/10000*INT(_xlfn.XLOOKUP("monster_moudule_5",'[3]battle_constant|战斗内常量'!$A:$A,'[3]battle_constant|战斗内常量'!$C:$C))))</f>
        <v>88128</v>
      </c>
      <c r="G13" s="1">
        <f>IF(INT(MID(E13,2,1))&lt;5,_xlfn.XLOOKUP(_xlfn.XLOOKUP(E13,[2]怪物武器挂载坐标辅助表!$V:$V,[2]怪物武器挂载坐标辅助表!$X:$X),[2]怪物武器挂载坐标辅助表!$AB:$AB,[2]怪物武器挂载坐标辅助表!$AO:$AO),_xlfn.XLOOKUP(B13,[2]怪物武器挂载坐标辅助表!$AB:$AB,[2]怪物武器挂载坐标辅助表!$AO:$AO))</f>
        <v>11016</v>
      </c>
      <c r="H13" s="1">
        <v>2000</v>
      </c>
      <c r="I13" s="1">
        <v>11500</v>
      </c>
      <c r="J13" s="1">
        <f t="shared" si="0"/>
        <v>1</v>
      </c>
      <c r="K13" s="1">
        <v>10</v>
      </c>
      <c r="M13" s="1">
        <v>10000</v>
      </c>
      <c r="N13" s="1">
        <v>8000</v>
      </c>
      <c r="O13" s="11"/>
      <c r="P13" s="11"/>
    </row>
    <row r="14" spans="1:16">
      <c r="A14" s="1">
        <v>1311</v>
      </c>
      <c r="B14" s="1" t="str">
        <f>CONCATENATE([1]背景设计!$D$17,"-精英-",A5,"变型")</f>
        <v>沃尔夫兄弟-精英-1011变型</v>
      </c>
      <c r="C14" s="1" t="s">
        <v>120</v>
      </c>
      <c r="D14" s="1">
        <v>4</v>
      </c>
      <c r="E14" s="1">
        <v>1011</v>
      </c>
      <c r="F14" s="1" cm="1">
        <f t="array" ref="F14">IF(INT(MID(E14,2,1))&lt;5,_xlfn.IFS(D14=3,INT(G14/10000*INT(_xlfn.XLOOKUP("player_module_size",'[3]battle_constant|战斗内常量'!$A:$A,'[3]battle_constant|战斗内常量'!$C:$C))),D14=4,INT(G14/10000*INT(_xlfn.XLOOKUP("monster_moudule_3",'[3]battle_constant|战斗内常量'!$A:$A,'[3]battle_constant|战斗内常量'!$C:$C))),D14=5,INT(G14/10000*INT(_xlfn.XLOOKUP("monster_moudule_4",'[3]battle_constant|战斗内常量'!$A:$A,'[3]battle_constant|战斗内常量'!$C:$C)))),INT(G14/10000*INT(_xlfn.XLOOKUP("monster_moudule_5",'[3]battle_constant|战斗内常量'!$A:$A,'[3]battle_constant|战斗内常量'!$C:$C))))</f>
        <v>125484</v>
      </c>
      <c r="G14" s="1">
        <f>IF(INT(MID(E14,2,1))&lt;5,_xlfn.XLOOKUP(_xlfn.XLOOKUP(E14,[2]怪物武器挂载坐标辅助表!$V:$V,[2]怪物武器挂载坐标辅助表!$X:$X),[2]怪物武器挂载坐标辅助表!$AB:$AB,[2]怪物武器挂载坐标辅助表!$AO:$AO),_xlfn.XLOOKUP(B14,[2]怪物武器挂载坐标辅助表!$AB:$AB,[2]怪物武器挂载坐标辅助表!$AO:$AO))</f>
        <v>10762</v>
      </c>
      <c r="H14" s="1">
        <v>2200</v>
      </c>
      <c r="I14" s="1">
        <v>9500</v>
      </c>
      <c r="J14" s="1">
        <f t="shared" si="0"/>
        <v>1</v>
      </c>
      <c r="K14" s="1">
        <v>12</v>
      </c>
      <c r="M14" s="1">
        <v>11000</v>
      </c>
      <c r="N14" s="1">
        <v>10000</v>
      </c>
      <c r="O14" s="11"/>
      <c r="P14" s="11"/>
    </row>
    <row r="15" spans="1:16">
      <c r="A15" s="1">
        <v>1312</v>
      </c>
      <c r="B15" s="1" t="str">
        <f>CONCATENATE([1]背景设计!$D$17,"-精英-",A6,"变型")</f>
        <v>沃尔夫兄弟-精英-1012变型</v>
      </c>
      <c r="C15" s="1" t="s">
        <v>120</v>
      </c>
      <c r="D15" s="1">
        <v>4</v>
      </c>
      <c r="E15" s="1">
        <v>1012</v>
      </c>
      <c r="F15" s="1" cm="1">
        <f t="array" ref="F15">IF(INT(MID(E15,2,1))&lt;5,_xlfn.IFS(D15=3,INT(G15/10000*INT(_xlfn.XLOOKUP("player_module_size",'[3]battle_constant|战斗内常量'!$A:$A,'[3]battle_constant|战斗内常量'!$C:$C))),D15=4,INT(G15/10000*INT(_xlfn.XLOOKUP("monster_moudule_3",'[3]battle_constant|战斗内常量'!$A:$A,'[3]battle_constant|战斗内常量'!$C:$C))),D15=5,INT(G15/10000*INT(_xlfn.XLOOKUP("monster_moudule_4",'[3]battle_constant|战斗内常量'!$A:$A,'[3]battle_constant|战斗内常量'!$C:$C)))),INT(G15/10000*INT(_xlfn.XLOOKUP("monster_moudule_5",'[3]battle_constant|战斗内常量'!$A:$A,'[3]battle_constant|战斗内常量'!$C:$C))))</f>
        <v>128446</v>
      </c>
      <c r="G15" s="1">
        <f>IF(INT(MID(E15,2,1))&lt;5,_xlfn.XLOOKUP(_xlfn.XLOOKUP(E15,[2]怪物武器挂载坐标辅助表!$V:$V,[2]怪物武器挂载坐标辅助表!$X:$X),[2]怪物武器挂载坐标辅助表!$AB:$AB,[2]怪物武器挂载坐标辅助表!$AO:$AO),_xlfn.XLOOKUP(B15,[2]怪物武器挂载坐标辅助表!$AB:$AB,[2]怪物武器挂载坐标辅助表!$AO:$AO))</f>
        <v>11016</v>
      </c>
      <c r="H15" s="1">
        <v>2200</v>
      </c>
      <c r="I15" s="1">
        <v>10500</v>
      </c>
      <c r="J15" s="1">
        <f t="shared" si="0"/>
        <v>1</v>
      </c>
      <c r="K15" s="1">
        <v>10</v>
      </c>
      <c r="M15" s="1">
        <v>11000</v>
      </c>
      <c r="N15" s="1">
        <v>8000</v>
      </c>
      <c r="O15" s="11"/>
      <c r="P15" s="11"/>
    </row>
    <row r="16" spans="1:16">
      <c r="A16" s="1">
        <v>1313</v>
      </c>
      <c r="B16" s="1" t="str">
        <f>CONCATENATE([1]背景设计!$D$17,"-精英-",A7,"变型")</f>
        <v>沃尔夫兄弟-精英-1013变型</v>
      </c>
      <c r="C16" s="1" t="s">
        <v>120</v>
      </c>
      <c r="D16" s="1">
        <v>4</v>
      </c>
      <c r="E16" s="1">
        <v>1013</v>
      </c>
      <c r="F16" s="1" cm="1">
        <f t="array" ref="F16">IF(INT(MID(E16,2,1))&lt;5,_xlfn.IFS(D16=3,INT(G16/10000*INT(_xlfn.XLOOKUP("player_module_size",'[3]battle_constant|战斗内常量'!$A:$A,'[3]battle_constant|战斗内常量'!$C:$C))),D16=4,INT(G16/10000*INT(_xlfn.XLOOKUP("monster_moudule_3",'[3]battle_constant|战斗内常量'!$A:$A,'[3]battle_constant|战斗内常量'!$C:$C))),D16=5,INT(G16/10000*INT(_xlfn.XLOOKUP("monster_moudule_4",'[3]battle_constant|战斗内常量'!$A:$A,'[3]battle_constant|战斗内常量'!$C:$C)))),INT(G16/10000*INT(_xlfn.XLOOKUP("monster_moudule_5",'[3]battle_constant|战斗内常量'!$A:$A,'[3]battle_constant|战斗内常量'!$C:$C))))</f>
        <v>130428</v>
      </c>
      <c r="G16" s="1">
        <f>IF(INT(MID(E16,2,1))&lt;5,_xlfn.XLOOKUP(_xlfn.XLOOKUP(E16,[2]怪物武器挂载坐标辅助表!$V:$V,[2]怪物武器挂载坐标辅助表!$X:$X),[2]怪物武器挂载坐标辅助表!$AB:$AB,[2]怪物武器挂载坐标辅助表!$AO:$AO),_xlfn.XLOOKUP(B16,[2]怪物武器挂载坐标辅助表!$AB:$AB,[2]怪物武器挂载坐标辅助表!$AO:$AO))</f>
        <v>11186</v>
      </c>
      <c r="H16" s="1">
        <v>2200</v>
      </c>
      <c r="I16" s="1">
        <v>9000</v>
      </c>
      <c r="J16" s="1">
        <f t="shared" ref="J16:J25" si="1">1</f>
        <v>1</v>
      </c>
      <c r="K16" s="1">
        <v>12</v>
      </c>
      <c r="M16" s="1">
        <v>11000</v>
      </c>
      <c r="N16" s="1">
        <v>12000</v>
      </c>
      <c r="O16" s="11"/>
      <c r="P16" s="11"/>
    </row>
    <row r="17" spans="1:16">
      <c r="A17" s="1">
        <v>1321</v>
      </c>
      <c r="B17" s="1" t="str">
        <f>CONCATENATE([1]背景设计!$D$17,"-精英-",A8,"变型")</f>
        <v>沃尔夫兄弟-精英-1021变型</v>
      </c>
      <c r="C17" s="1" t="s">
        <v>120</v>
      </c>
      <c r="D17" s="1">
        <v>4</v>
      </c>
      <c r="E17" s="1">
        <v>1021</v>
      </c>
      <c r="F17" s="1" cm="1">
        <f t="array" ref="F17">IF(INT(MID(E17,2,1))&lt;5,_xlfn.IFS(D17=3,INT(G17/10000*INT(_xlfn.XLOOKUP("player_module_size",'[3]battle_constant|战斗内常量'!$A:$A,'[3]battle_constant|战斗内常量'!$C:$C))),D17=4,INT(G17/10000*INT(_xlfn.XLOOKUP("monster_moudule_3",'[3]battle_constant|战斗内常量'!$A:$A,'[3]battle_constant|战斗内常量'!$C:$C))),D17=5,INT(G17/10000*INT(_xlfn.XLOOKUP("monster_moudule_4",'[3]battle_constant|战斗内常量'!$A:$A,'[3]battle_constant|战斗内常量'!$C:$C)))),INT(G17/10000*INT(_xlfn.XLOOKUP("monster_moudule_5",'[3]battle_constant|战斗内常量'!$A:$A,'[3]battle_constant|战斗内常量'!$C:$C))))</f>
        <v>130428</v>
      </c>
      <c r="G17" s="1">
        <f>IF(INT(MID(E17,2,1))&lt;5,_xlfn.XLOOKUP(_xlfn.XLOOKUP(E17,[2]怪物武器挂载坐标辅助表!$V:$V,[2]怪物武器挂载坐标辅助表!$X:$X),[2]怪物武器挂载坐标辅助表!$AB:$AB,[2]怪物武器挂载坐标辅助表!$AO:$AO),_xlfn.XLOOKUP(B17,[2]怪物武器挂载坐标辅助表!$AB:$AB,[2]怪物武器挂载坐标辅助表!$AO:$AO))</f>
        <v>11186</v>
      </c>
      <c r="H17" s="1">
        <v>2200</v>
      </c>
      <c r="I17" s="1">
        <v>9000</v>
      </c>
      <c r="J17" s="1">
        <f t="shared" si="1"/>
        <v>1</v>
      </c>
      <c r="K17" s="1">
        <v>12</v>
      </c>
      <c r="M17" s="1">
        <v>11000</v>
      </c>
      <c r="N17" s="1">
        <v>12000</v>
      </c>
      <c r="O17" s="11"/>
      <c r="P17" s="11"/>
    </row>
    <row r="18" spans="1:16">
      <c r="A18" s="1">
        <v>1322</v>
      </c>
      <c r="B18" s="1" t="str">
        <f>CONCATENATE([1]背景设计!$D$17,"-精英-",A9,"变型")</f>
        <v>沃尔夫兄弟-精英-1022变型</v>
      </c>
      <c r="C18" s="1" t="s">
        <v>120</v>
      </c>
      <c r="D18" s="1">
        <v>4</v>
      </c>
      <c r="E18" s="1">
        <v>1022</v>
      </c>
      <c r="F18" s="1" cm="1">
        <f t="array" ref="F18">IF(INT(MID(E18,2,1))&lt;5,_xlfn.IFS(D18=3,INT(G18/10000*INT(_xlfn.XLOOKUP("player_module_size",'[3]battle_constant|战斗内常量'!$A:$A,'[3]battle_constant|战斗内常量'!$C:$C))),D18=4,INT(G18/10000*INT(_xlfn.XLOOKUP("monster_moudule_3",'[3]battle_constant|战斗内常量'!$A:$A,'[3]battle_constant|战斗内常量'!$C:$C))),D18=5,INT(G18/10000*INT(_xlfn.XLOOKUP("monster_moudule_4",'[3]battle_constant|战斗内常量'!$A:$A,'[3]battle_constant|战斗内常量'!$C:$C)))),INT(G18/10000*INT(_xlfn.XLOOKUP("monster_moudule_5",'[3]battle_constant|战斗内常量'!$A:$A,'[3]battle_constant|战斗内常量'!$C:$C))))</f>
        <v>125484</v>
      </c>
      <c r="G18" s="1">
        <f>IF(INT(MID(E18,2,1))&lt;5,_xlfn.XLOOKUP(_xlfn.XLOOKUP(E18,[2]怪物武器挂载坐标辅助表!$V:$V,[2]怪物武器挂载坐标辅助表!$X:$X),[2]怪物武器挂载坐标辅助表!$AB:$AB,[2]怪物武器挂载坐标辅助表!$AO:$AO),_xlfn.XLOOKUP(B18,[2]怪物武器挂载坐标辅助表!$AB:$AB,[2]怪物武器挂载坐标辅助表!$AO:$AO))</f>
        <v>10762</v>
      </c>
      <c r="H18" s="1">
        <v>2200</v>
      </c>
      <c r="I18" s="1">
        <v>10000</v>
      </c>
      <c r="J18" s="1">
        <f t="shared" si="1"/>
        <v>1</v>
      </c>
      <c r="K18" s="1">
        <v>12</v>
      </c>
      <c r="M18" s="1">
        <v>11000</v>
      </c>
      <c r="N18" s="1">
        <v>10000</v>
      </c>
      <c r="O18" s="11"/>
      <c r="P18" s="11"/>
    </row>
    <row r="19" spans="1:16">
      <c r="A19" s="1">
        <v>1323</v>
      </c>
      <c r="B19" s="1" t="str">
        <f>CONCATENATE([1]背景设计!$D$17,"-精英-",A10,"变型")</f>
        <v>沃尔夫兄弟-精英-1023变型</v>
      </c>
      <c r="C19" s="1" t="s">
        <v>120</v>
      </c>
      <c r="D19" s="1">
        <v>4</v>
      </c>
      <c r="E19" s="1">
        <v>1023</v>
      </c>
      <c r="F19" s="1" cm="1">
        <f t="array" ref="F19">IF(INT(MID(E19,2,1))&lt;5,_xlfn.IFS(D19=3,INT(G19/10000*INT(_xlfn.XLOOKUP("player_module_size",'[3]battle_constant|战斗内常量'!$A:$A,'[3]battle_constant|战斗内常量'!$C:$C))),D19=4,INT(G19/10000*INT(_xlfn.XLOOKUP("monster_moudule_3",'[3]battle_constant|战斗内常量'!$A:$A,'[3]battle_constant|战斗内常量'!$C:$C))),D19=5,INT(G19/10000*INT(_xlfn.XLOOKUP("monster_moudule_4",'[3]battle_constant|战斗内常量'!$A:$A,'[3]battle_constant|战斗内常量'!$C:$C)))),INT(G19/10000*INT(_xlfn.XLOOKUP("monster_moudule_5",'[3]battle_constant|战斗内常量'!$A:$A,'[3]battle_constant|战斗内常量'!$C:$C))))</f>
        <v>128446</v>
      </c>
      <c r="G19" s="1">
        <f>IF(INT(MID(E19,2,1))&lt;5,_xlfn.XLOOKUP(_xlfn.XLOOKUP(E19,[2]怪物武器挂载坐标辅助表!$V:$V,[2]怪物武器挂载坐标辅助表!$X:$X),[2]怪物武器挂载坐标辅助表!$AB:$AB,[2]怪物武器挂载坐标辅助表!$AO:$AO),_xlfn.XLOOKUP(B19,[2]怪物武器挂载坐标辅助表!$AB:$AB,[2]怪物武器挂载坐标辅助表!$AO:$AO))</f>
        <v>11016</v>
      </c>
      <c r="H19" s="1">
        <v>2200</v>
      </c>
      <c r="I19" s="1">
        <v>11000</v>
      </c>
      <c r="J19" s="1">
        <f t="shared" si="1"/>
        <v>1</v>
      </c>
      <c r="K19" s="1">
        <v>10</v>
      </c>
      <c r="M19" s="1">
        <v>11000</v>
      </c>
      <c r="N19" s="1">
        <v>8000</v>
      </c>
      <c r="O19" s="11"/>
      <c r="P19" s="11"/>
    </row>
    <row r="20" spans="1:16">
      <c r="A20" s="1">
        <v>1331</v>
      </c>
      <c r="B20" s="1" t="str">
        <f>CONCATENATE([1]背景设计!$D$17,"-精英-",A11,"变型")</f>
        <v>沃尔夫兄弟-精英-1031变型</v>
      </c>
      <c r="C20" s="1" t="s">
        <v>120</v>
      </c>
      <c r="D20" s="1">
        <v>4</v>
      </c>
      <c r="E20" s="1">
        <v>1031</v>
      </c>
      <c r="F20" s="1" cm="1">
        <f t="array" ref="F20">IF(INT(MID(E20,2,1))&lt;5,_xlfn.IFS(D20=3,INT(G20/10000*INT(_xlfn.XLOOKUP("player_module_size",'[3]battle_constant|战斗内常量'!$A:$A,'[3]battle_constant|战斗内常量'!$C:$C))),D20=4,INT(G20/10000*INT(_xlfn.XLOOKUP("monster_moudule_3",'[3]battle_constant|战斗内常量'!$A:$A,'[3]battle_constant|战斗内常量'!$C:$C))),D20=5,INT(G20/10000*INT(_xlfn.XLOOKUP("monster_moudule_4",'[3]battle_constant|战斗内常量'!$A:$A,'[3]battle_constant|战斗内常量'!$C:$C)))),INT(G20/10000*INT(_xlfn.XLOOKUP("monster_moudule_5",'[3]battle_constant|战斗内常量'!$A:$A,'[3]battle_constant|战斗内常量'!$C:$C))))</f>
        <v>125484</v>
      </c>
      <c r="G20" s="1">
        <f>IF(INT(MID(E20,2,1))&lt;5,_xlfn.XLOOKUP(_xlfn.XLOOKUP(E20,[2]怪物武器挂载坐标辅助表!$V:$V,[2]怪物武器挂载坐标辅助表!$X:$X),[2]怪物武器挂载坐标辅助表!$AB:$AB,[2]怪物武器挂载坐标辅助表!$AO:$AO),_xlfn.XLOOKUP(B20,[2]怪物武器挂载坐标辅助表!$AB:$AB,[2]怪物武器挂载坐标辅助表!$AO:$AO))</f>
        <v>10762</v>
      </c>
      <c r="H20" s="1">
        <v>2200</v>
      </c>
      <c r="I20" s="1">
        <v>10000</v>
      </c>
      <c r="J20" s="1">
        <f t="shared" si="1"/>
        <v>1</v>
      </c>
      <c r="K20" s="1">
        <v>10</v>
      </c>
      <c r="M20" s="1">
        <v>11000</v>
      </c>
      <c r="N20" s="1">
        <v>10000</v>
      </c>
      <c r="O20" s="11"/>
      <c r="P20" s="11"/>
    </row>
    <row r="21" spans="1:16">
      <c r="A21" s="1">
        <v>1332</v>
      </c>
      <c r="B21" s="1" t="str">
        <f>CONCATENATE([1]背景设计!$D$17,"-精英-",A12,"变型")</f>
        <v>沃尔夫兄弟-精英-1032变型</v>
      </c>
      <c r="C21" s="1" t="s">
        <v>120</v>
      </c>
      <c r="D21" s="1">
        <v>4</v>
      </c>
      <c r="E21" s="1">
        <v>1032</v>
      </c>
      <c r="F21" s="1" cm="1">
        <f t="array" ref="F21">IF(INT(MID(E21,2,1))&lt;5,_xlfn.IFS(D21=3,INT(G21/10000*INT(_xlfn.XLOOKUP("player_module_size",'[3]battle_constant|战斗内常量'!$A:$A,'[3]battle_constant|战斗内常量'!$C:$C))),D21=4,INT(G21/10000*INT(_xlfn.XLOOKUP("monster_moudule_3",'[3]battle_constant|战斗内常量'!$A:$A,'[3]battle_constant|战斗内常量'!$C:$C))),D21=5,INT(G21/10000*INT(_xlfn.XLOOKUP("monster_moudule_4",'[3]battle_constant|战斗内常量'!$A:$A,'[3]battle_constant|战斗内常量'!$C:$C)))),INT(G21/10000*INT(_xlfn.XLOOKUP("monster_moudule_5",'[3]battle_constant|战斗内常量'!$A:$A,'[3]battle_constant|战斗内常量'!$C:$C))))</f>
        <v>130428</v>
      </c>
      <c r="G21" s="1">
        <f>IF(INT(MID(E21,2,1))&lt;5,_xlfn.XLOOKUP(_xlfn.XLOOKUP(E21,[2]怪物武器挂载坐标辅助表!$V:$V,[2]怪物武器挂载坐标辅助表!$X:$X),[2]怪物武器挂载坐标辅助表!$AB:$AB,[2]怪物武器挂载坐标辅助表!$AO:$AO),_xlfn.XLOOKUP(B21,[2]怪物武器挂载坐标辅助表!$AB:$AB,[2]怪物武器挂载坐标辅助表!$AO:$AO))</f>
        <v>11186</v>
      </c>
      <c r="H21" s="1">
        <v>2200</v>
      </c>
      <c r="I21" s="1">
        <v>9500</v>
      </c>
      <c r="J21" s="1">
        <f t="shared" si="1"/>
        <v>1</v>
      </c>
      <c r="K21" s="1">
        <v>12</v>
      </c>
      <c r="M21" s="1">
        <v>11000</v>
      </c>
      <c r="N21" s="1">
        <v>12000</v>
      </c>
      <c r="O21" s="11"/>
      <c r="P21" s="11"/>
    </row>
    <row r="22" spans="1:16">
      <c r="A22" s="1">
        <v>1333</v>
      </c>
      <c r="B22" s="1" t="str">
        <f>CONCATENATE([1]背景设计!$D$17,"-精英-",A13,"变型")</f>
        <v>沃尔夫兄弟-精英-1033变型</v>
      </c>
      <c r="C22" s="1" t="s">
        <v>120</v>
      </c>
      <c r="D22" s="1">
        <v>4</v>
      </c>
      <c r="E22" s="1">
        <v>1033</v>
      </c>
      <c r="F22" s="1" cm="1">
        <f t="array" ref="F22">IF(INT(MID(E22,2,1))&lt;5,_xlfn.IFS(D22=3,INT(G22/10000*INT(_xlfn.XLOOKUP("player_module_size",'[3]battle_constant|战斗内常量'!$A:$A,'[3]battle_constant|战斗内常量'!$C:$C))),D22=4,INT(G22/10000*INT(_xlfn.XLOOKUP("monster_moudule_3",'[3]battle_constant|战斗内常量'!$A:$A,'[3]battle_constant|战斗内常量'!$C:$C))),D22=5,INT(G22/10000*INT(_xlfn.XLOOKUP("monster_moudule_4",'[3]battle_constant|战斗内常量'!$A:$A,'[3]battle_constant|战斗内常量'!$C:$C)))),INT(G22/10000*INT(_xlfn.XLOOKUP("monster_moudule_5",'[3]battle_constant|战斗内常量'!$A:$A,'[3]battle_constant|战斗内常量'!$C:$C))))</f>
        <v>128446</v>
      </c>
      <c r="G22" s="1">
        <f>IF(INT(MID(E22,2,1))&lt;5,_xlfn.XLOOKUP(_xlfn.XLOOKUP(E22,[2]怪物武器挂载坐标辅助表!$V:$V,[2]怪物武器挂载坐标辅助表!$X:$X),[2]怪物武器挂载坐标辅助表!$AB:$AB,[2]怪物武器挂载坐标辅助表!$AO:$AO),_xlfn.XLOOKUP(B22,[2]怪物武器挂载坐标辅助表!$AB:$AB,[2]怪物武器挂载坐标辅助表!$AO:$AO))</f>
        <v>11016</v>
      </c>
      <c r="H22" s="1">
        <v>2200</v>
      </c>
      <c r="I22" s="1">
        <v>11500</v>
      </c>
      <c r="J22" s="1">
        <f t="shared" si="1"/>
        <v>1</v>
      </c>
      <c r="K22" s="1">
        <v>12</v>
      </c>
      <c r="M22" s="1">
        <v>11000</v>
      </c>
      <c r="N22" s="1">
        <v>8000</v>
      </c>
      <c r="O22" s="11"/>
      <c r="P22" s="11"/>
    </row>
    <row r="23" spans="1:16">
      <c r="A23" s="1">
        <v>1411</v>
      </c>
      <c r="B23" s="1" t="str">
        <f>CONCATENATE([1]背景设计!$D$17,"-Boss-",A5,"变型")</f>
        <v>沃尔夫兄弟-Boss-1011变型</v>
      </c>
      <c r="C23" s="1" t="s">
        <v>121</v>
      </c>
      <c r="D23" s="1">
        <v>5</v>
      </c>
      <c r="E23" s="1">
        <v>1011</v>
      </c>
      <c r="F23" s="1" cm="1">
        <f t="array" ref="F23">IF(INT(MID(E23,2,1))&lt;5,_xlfn.IFS(D23=3,INT(G23/10000*INT(_xlfn.XLOOKUP("player_module_size",'[3]battle_constant|战斗内常量'!$A:$A,'[3]battle_constant|战斗内常量'!$C:$C))),D23=4,INT(G23/10000*INT(_xlfn.XLOOKUP("monster_moudule_3",'[3]battle_constant|战斗内常量'!$A:$A,'[3]battle_constant|战斗内常量'!$C:$C))),D23=5,INT(G23/10000*INT(_xlfn.XLOOKUP("monster_moudule_4",'[3]battle_constant|战斗内常量'!$A:$A,'[3]battle_constant|战斗内常量'!$C:$C)))),INT(G23/10000*INT(_xlfn.XLOOKUP("monster_moudule_5",'[3]battle_constant|战斗内常量'!$A:$A,'[3]battle_constant|战斗内常量'!$C:$C))))</f>
        <v>223085</v>
      </c>
      <c r="G23" s="1">
        <f>IF(INT(MID(E23,2,1))&lt;5,_xlfn.XLOOKUP(_xlfn.XLOOKUP(E23,[2]怪物武器挂载坐标辅助表!$V:$V,[2]怪物武器挂载坐标辅助表!$X:$X),[2]怪物武器挂载坐标辅助表!$AB:$AB,[2]怪物武器挂载坐标辅助表!$AO:$AO),_xlfn.XLOOKUP(B23,[2]怪物武器挂载坐标辅助表!$AB:$AB,[2]怪物武器挂载坐标辅助表!$AO:$AO))</f>
        <v>10762</v>
      </c>
      <c r="H23" s="1">
        <v>2500</v>
      </c>
      <c r="I23" s="1">
        <v>9500</v>
      </c>
      <c r="J23" s="1">
        <f t="shared" si="1"/>
        <v>1</v>
      </c>
      <c r="K23" s="1">
        <f>K5*1.3</f>
        <v>13</v>
      </c>
      <c r="M23" s="1">
        <v>12500</v>
      </c>
      <c r="N23" s="1">
        <v>10000</v>
      </c>
      <c r="O23" s="11"/>
      <c r="P23" s="11"/>
    </row>
    <row r="24" spans="1:16">
      <c r="A24" s="1">
        <v>1412</v>
      </c>
      <c r="B24" s="1" t="str">
        <f>CONCATENATE([1]背景设计!$D$17,"-Boss-",A6,"变型")</f>
        <v>沃尔夫兄弟-Boss-1012变型</v>
      </c>
      <c r="C24" s="1" t="s">
        <v>121</v>
      </c>
      <c r="D24" s="1">
        <v>5</v>
      </c>
      <c r="E24" s="1">
        <v>1012</v>
      </c>
      <c r="F24" s="1" cm="1">
        <f t="array" ref="F24">IF(INT(MID(E24,2,1))&lt;5,_xlfn.IFS(D24=3,INT(G24/10000*INT(_xlfn.XLOOKUP("player_module_size",'[3]battle_constant|战斗内常量'!$A:$A,'[3]battle_constant|战斗内常量'!$C:$C))),D24=4,INT(G24/10000*INT(_xlfn.XLOOKUP("monster_moudule_3",'[3]battle_constant|战斗内常量'!$A:$A,'[3]battle_constant|战斗内常量'!$C:$C))),D24=5,INT(G24/10000*INT(_xlfn.XLOOKUP("monster_moudule_4",'[3]battle_constant|战斗内常量'!$A:$A,'[3]battle_constant|战斗内常量'!$C:$C)))),INT(G24/10000*INT(_xlfn.XLOOKUP("monster_moudule_5",'[3]battle_constant|战斗内常量'!$A:$A,'[3]battle_constant|战斗内常量'!$C:$C))))</f>
        <v>228350</v>
      </c>
      <c r="G24" s="1">
        <f>IF(INT(MID(E24,2,1))&lt;5,_xlfn.XLOOKUP(_xlfn.XLOOKUP(E24,[2]怪物武器挂载坐标辅助表!$V:$V,[2]怪物武器挂载坐标辅助表!$X:$X),[2]怪物武器挂载坐标辅助表!$AB:$AB,[2]怪物武器挂载坐标辅助表!$AO:$AO),_xlfn.XLOOKUP(B24,[2]怪物武器挂载坐标辅助表!$AB:$AB,[2]怪物武器挂载坐标辅助表!$AO:$AO))</f>
        <v>11016</v>
      </c>
      <c r="H24" s="1">
        <v>2500</v>
      </c>
      <c r="I24" s="1">
        <v>10500</v>
      </c>
      <c r="J24" s="1">
        <f t="shared" si="1"/>
        <v>1</v>
      </c>
      <c r="K24" s="1">
        <v>12</v>
      </c>
      <c r="M24" s="1">
        <v>12500</v>
      </c>
      <c r="N24" s="1">
        <v>8000</v>
      </c>
      <c r="O24" s="11"/>
      <c r="P24" s="11"/>
    </row>
    <row r="25" spans="1:16">
      <c r="A25" s="1">
        <v>1413</v>
      </c>
      <c r="B25" s="1" t="str">
        <f>CONCATENATE([1]背景设计!$D$17,"-Boss-",A7,"变型")</f>
        <v>沃尔夫兄弟-Boss-1013变型</v>
      </c>
      <c r="C25" s="1" t="s">
        <v>121</v>
      </c>
      <c r="D25" s="1">
        <v>5</v>
      </c>
      <c r="E25" s="1">
        <v>1013</v>
      </c>
      <c r="F25" s="1" cm="1">
        <f t="array" ref="F25">IF(INT(MID(E25,2,1))&lt;5,_xlfn.IFS(D25=3,INT(G25/10000*INT(_xlfn.XLOOKUP("player_module_size",'[3]battle_constant|战斗内常量'!$A:$A,'[3]battle_constant|战斗内常量'!$C:$C))),D25=4,INT(G25/10000*INT(_xlfn.XLOOKUP("monster_moudule_3",'[3]battle_constant|战斗内常量'!$A:$A,'[3]battle_constant|战斗内常量'!$C:$C))),D25=5,INT(G25/10000*INT(_xlfn.XLOOKUP("monster_moudule_4",'[3]battle_constant|战斗内常量'!$A:$A,'[3]battle_constant|战斗内常量'!$C:$C)))),INT(G25/10000*INT(_xlfn.XLOOKUP("monster_moudule_5",'[3]battle_constant|战斗内常量'!$A:$A,'[3]battle_constant|战斗内常量'!$C:$C))))</f>
        <v>231874</v>
      </c>
      <c r="G25" s="1">
        <f>IF(INT(MID(E25,2,1))&lt;5,_xlfn.XLOOKUP(_xlfn.XLOOKUP(E25,[2]怪物武器挂载坐标辅助表!$V:$V,[2]怪物武器挂载坐标辅助表!$X:$X),[2]怪物武器挂载坐标辅助表!$AB:$AB,[2]怪物武器挂载坐标辅助表!$AO:$AO),_xlfn.XLOOKUP(B25,[2]怪物武器挂载坐标辅助表!$AB:$AB,[2]怪物武器挂载坐标辅助表!$AO:$AO))</f>
        <v>11186</v>
      </c>
      <c r="H25" s="1">
        <v>2500</v>
      </c>
      <c r="I25" s="1">
        <v>9000</v>
      </c>
      <c r="J25" s="1">
        <f t="shared" si="1"/>
        <v>1</v>
      </c>
      <c r="K25" s="1">
        <f t="shared" ref="K24:K31" si="2">K7*1.3</f>
        <v>13</v>
      </c>
      <c r="M25" s="1">
        <v>12500</v>
      </c>
      <c r="N25" s="1">
        <v>12000</v>
      </c>
      <c r="O25" s="11"/>
      <c r="P25" s="11"/>
    </row>
    <row r="26" spans="1:16">
      <c r="A26" s="1">
        <v>1421</v>
      </c>
      <c r="B26" s="1" t="str">
        <f>CONCATENATE([1]背景设计!$D$17,"-Boss-",A8,"变型")</f>
        <v>沃尔夫兄弟-Boss-1021变型</v>
      </c>
      <c r="C26" s="1" t="s">
        <v>121</v>
      </c>
      <c r="D26" s="1">
        <v>5</v>
      </c>
      <c r="E26" s="1">
        <v>1021</v>
      </c>
      <c r="F26" s="1" cm="1">
        <f t="array" ref="F26">IF(INT(MID(E26,2,1))&lt;5,_xlfn.IFS(D26=3,INT(G26/10000*INT(_xlfn.XLOOKUP("player_module_size",'[3]battle_constant|战斗内常量'!$A:$A,'[3]battle_constant|战斗内常量'!$C:$C))),D26=4,INT(G26/10000*INT(_xlfn.XLOOKUP("monster_moudule_3",'[3]battle_constant|战斗内常量'!$A:$A,'[3]battle_constant|战斗内常量'!$C:$C))),D26=5,INT(G26/10000*INT(_xlfn.XLOOKUP("monster_moudule_4",'[3]battle_constant|战斗内常量'!$A:$A,'[3]battle_constant|战斗内常量'!$C:$C)))),INT(G26/10000*INT(_xlfn.XLOOKUP("monster_moudule_5",'[3]battle_constant|战斗内常量'!$A:$A,'[3]battle_constant|战斗内常量'!$C:$C))))</f>
        <v>231874</v>
      </c>
      <c r="G26" s="1">
        <f>IF(INT(MID(E26,2,1))&lt;5,_xlfn.XLOOKUP(_xlfn.XLOOKUP(E26,[2]怪物武器挂载坐标辅助表!$V:$V,[2]怪物武器挂载坐标辅助表!$X:$X),[2]怪物武器挂载坐标辅助表!$AB:$AB,[2]怪物武器挂载坐标辅助表!$AO:$AO),_xlfn.XLOOKUP(B26,[2]怪物武器挂载坐标辅助表!$AB:$AB,[2]怪物武器挂载坐标辅助表!$AO:$AO))</f>
        <v>11186</v>
      </c>
      <c r="H26" s="1">
        <v>2500</v>
      </c>
      <c r="I26" s="1">
        <v>9000</v>
      </c>
      <c r="J26" s="1">
        <f t="shared" ref="J26:J35" si="3">1</f>
        <v>1</v>
      </c>
      <c r="K26" s="1">
        <f t="shared" si="2"/>
        <v>13</v>
      </c>
      <c r="M26" s="1">
        <v>12500</v>
      </c>
      <c r="N26" s="1">
        <v>12000</v>
      </c>
      <c r="O26" s="11"/>
      <c r="P26" s="11"/>
    </row>
    <row r="27" spans="1:16">
      <c r="A27" s="1">
        <v>1422</v>
      </c>
      <c r="B27" s="1" t="str">
        <f>CONCATENATE([1]背景设计!$D$17,"-Boss-",A9,"变型")</f>
        <v>沃尔夫兄弟-Boss-1022变型</v>
      </c>
      <c r="C27" s="1" t="s">
        <v>121</v>
      </c>
      <c r="D27" s="1">
        <v>5</v>
      </c>
      <c r="E27" s="1">
        <v>1022</v>
      </c>
      <c r="F27" s="1" cm="1">
        <f t="array" ref="F27">IF(INT(MID(E27,2,1))&lt;5,_xlfn.IFS(D27=3,INT(G27/10000*INT(_xlfn.XLOOKUP("player_module_size",'[3]battle_constant|战斗内常量'!$A:$A,'[3]battle_constant|战斗内常量'!$C:$C))),D27=4,INT(G27/10000*INT(_xlfn.XLOOKUP("monster_moudule_3",'[3]battle_constant|战斗内常量'!$A:$A,'[3]battle_constant|战斗内常量'!$C:$C))),D27=5,INT(G27/10000*INT(_xlfn.XLOOKUP("monster_moudule_4",'[3]battle_constant|战斗内常量'!$A:$A,'[3]battle_constant|战斗内常量'!$C:$C)))),INT(G27/10000*INT(_xlfn.XLOOKUP("monster_moudule_5",'[3]battle_constant|战斗内常量'!$A:$A,'[3]battle_constant|战斗内常量'!$C:$C))))</f>
        <v>223085</v>
      </c>
      <c r="G27" s="1">
        <f>IF(INT(MID(E27,2,1))&lt;5,_xlfn.XLOOKUP(_xlfn.XLOOKUP(E27,[2]怪物武器挂载坐标辅助表!$V:$V,[2]怪物武器挂载坐标辅助表!$X:$X),[2]怪物武器挂载坐标辅助表!$AB:$AB,[2]怪物武器挂载坐标辅助表!$AO:$AO),_xlfn.XLOOKUP(B27,[2]怪物武器挂载坐标辅助表!$AB:$AB,[2]怪物武器挂载坐标辅助表!$AO:$AO))</f>
        <v>10762</v>
      </c>
      <c r="H27" s="1">
        <v>2500</v>
      </c>
      <c r="I27" s="1">
        <v>10000</v>
      </c>
      <c r="J27" s="1">
        <f t="shared" si="3"/>
        <v>1</v>
      </c>
      <c r="K27" s="1">
        <f t="shared" si="2"/>
        <v>13</v>
      </c>
      <c r="M27" s="1">
        <v>12500</v>
      </c>
      <c r="N27" s="1">
        <v>10000</v>
      </c>
      <c r="O27" s="11"/>
      <c r="P27" s="11"/>
    </row>
    <row r="28" spans="1:16">
      <c r="A28" s="1">
        <v>1423</v>
      </c>
      <c r="B28" s="1" t="str">
        <f>CONCATENATE([1]背景设计!$D$17,"-Boss-",A10,"变型")</f>
        <v>沃尔夫兄弟-Boss-1023变型</v>
      </c>
      <c r="C28" s="1" t="s">
        <v>121</v>
      </c>
      <c r="D28" s="1">
        <v>5</v>
      </c>
      <c r="E28" s="1">
        <v>1023</v>
      </c>
      <c r="F28" s="1" cm="1">
        <f t="array" ref="F28">IF(INT(MID(E28,2,1))&lt;5,_xlfn.IFS(D28=3,INT(G28/10000*INT(_xlfn.XLOOKUP("player_module_size",'[3]battle_constant|战斗内常量'!$A:$A,'[3]battle_constant|战斗内常量'!$C:$C))),D28=4,INT(G28/10000*INT(_xlfn.XLOOKUP("monster_moudule_3",'[3]battle_constant|战斗内常量'!$A:$A,'[3]battle_constant|战斗内常量'!$C:$C))),D28=5,INT(G28/10000*INT(_xlfn.XLOOKUP("monster_moudule_4",'[3]battle_constant|战斗内常量'!$A:$A,'[3]battle_constant|战斗内常量'!$C:$C)))),INT(G28/10000*INT(_xlfn.XLOOKUP("monster_moudule_5",'[3]battle_constant|战斗内常量'!$A:$A,'[3]battle_constant|战斗内常量'!$C:$C))))</f>
        <v>228350</v>
      </c>
      <c r="G28" s="1">
        <f>IF(INT(MID(E28,2,1))&lt;5,_xlfn.XLOOKUP(_xlfn.XLOOKUP(E28,[2]怪物武器挂载坐标辅助表!$V:$V,[2]怪物武器挂载坐标辅助表!$X:$X),[2]怪物武器挂载坐标辅助表!$AB:$AB,[2]怪物武器挂载坐标辅助表!$AO:$AO),_xlfn.XLOOKUP(B28,[2]怪物武器挂载坐标辅助表!$AB:$AB,[2]怪物武器挂载坐标辅助表!$AO:$AO))</f>
        <v>11016</v>
      </c>
      <c r="H28" s="1">
        <v>2500</v>
      </c>
      <c r="I28" s="1">
        <v>11000</v>
      </c>
      <c r="J28" s="1">
        <f t="shared" si="3"/>
        <v>1</v>
      </c>
      <c r="K28" s="1">
        <v>10</v>
      </c>
      <c r="M28" s="1">
        <v>12500</v>
      </c>
      <c r="N28" s="1">
        <v>8000</v>
      </c>
      <c r="O28" s="11"/>
      <c r="P28" s="11"/>
    </row>
    <row r="29" spans="1:16">
      <c r="A29" s="1">
        <v>1431</v>
      </c>
      <c r="B29" s="1" t="str">
        <f>CONCATENATE([1]背景设计!$D$17,"-Boss-",A11,"变型")</f>
        <v>沃尔夫兄弟-Boss-1031变型</v>
      </c>
      <c r="C29" s="1" t="s">
        <v>121</v>
      </c>
      <c r="D29" s="1">
        <v>5</v>
      </c>
      <c r="E29" s="1">
        <v>1031</v>
      </c>
      <c r="F29" s="1" cm="1">
        <f t="array" ref="F29">IF(INT(MID(E29,2,1))&lt;5,_xlfn.IFS(D29=3,INT(G29/10000*INT(_xlfn.XLOOKUP("player_module_size",'[3]battle_constant|战斗内常量'!$A:$A,'[3]battle_constant|战斗内常量'!$C:$C))),D29=4,INT(G29/10000*INT(_xlfn.XLOOKUP("monster_moudule_3",'[3]battle_constant|战斗内常量'!$A:$A,'[3]battle_constant|战斗内常量'!$C:$C))),D29=5,INT(G29/10000*INT(_xlfn.XLOOKUP("monster_moudule_4",'[3]battle_constant|战斗内常量'!$A:$A,'[3]battle_constant|战斗内常量'!$C:$C)))),INT(G29/10000*INT(_xlfn.XLOOKUP("monster_moudule_5",'[3]battle_constant|战斗内常量'!$A:$A,'[3]battle_constant|战斗内常量'!$C:$C))))</f>
        <v>223085</v>
      </c>
      <c r="G29" s="1">
        <f>IF(INT(MID(E29,2,1))&lt;5,_xlfn.XLOOKUP(_xlfn.XLOOKUP(E29,[2]怪物武器挂载坐标辅助表!$V:$V,[2]怪物武器挂载坐标辅助表!$X:$X),[2]怪物武器挂载坐标辅助表!$AB:$AB,[2]怪物武器挂载坐标辅助表!$AO:$AO),_xlfn.XLOOKUP(B29,[2]怪物武器挂载坐标辅助表!$AB:$AB,[2]怪物武器挂载坐标辅助表!$AO:$AO))</f>
        <v>10762</v>
      </c>
      <c r="H29" s="1">
        <v>2500</v>
      </c>
      <c r="I29" s="1">
        <v>10000</v>
      </c>
      <c r="J29" s="1">
        <f t="shared" si="3"/>
        <v>1</v>
      </c>
      <c r="K29" s="1">
        <v>12</v>
      </c>
      <c r="M29" s="1">
        <v>12500</v>
      </c>
      <c r="N29" s="1">
        <v>10000</v>
      </c>
      <c r="O29" s="11"/>
      <c r="P29" s="11"/>
    </row>
    <row r="30" spans="1:16">
      <c r="A30" s="1">
        <v>1432</v>
      </c>
      <c r="B30" s="1" t="str">
        <f>CONCATENATE([1]背景设计!$D$17,"-Boss-",A12,"变型")</f>
        <v>沃尔夫兄弟-Boss-1032变型</v>
      </c>
      <c r="C30" s="1" t="s">
        <v>121</v>
      </c>
      <c r="D30" s="1">
        <v>5</v>
      </c>
      <c r="E30" s="1">
        <v>1032</v>
      </c>
      <c r="F30" s="1" cm="1">
        <f t="array" ref="F30">IF(INT(MID(E30,2,1))&lt;5,_xlfn.IFS(D30=3,INT(G30/10000*INT(_xlfn.XLOOKUP("player_module_size",'[3]battle_constant|战斗内常量'!$A:$A,'[3]battle_constant|战斗内常量'!$C:$C))),D30=4,INT(G30/10000*INT(_xlfn.XLOOKUP("monster_moudule_3",'[3]battle_constant|战斗内常量'!$A:$A,'[3]battle_constant|战斗内常量'!$C:$C))),D30=5,INT(G30/10000*INT(_xlfn.XLOOKUP("monster_moudule_4",'[3]battle_constant|战斗内常量'!$A:$A,'[3]battle_constant|战斗内常量'!$C:$C)))),INT(G30/10000*INT(_xlfn.XLOOKUP("monster_moudule_5",'[3]battle_constant|战斗内常量'!$A:$A,'[3]battle_constant|战斗内常量'!$C:$C))))</f>
        <v>231874</v>
      </c>
      <c r="G30" s="1">
        <f>IF(INT(MID(E30,2,1))&lt;5,_xlfn.XLOOKUP(_xlfn.XLOOKUP(E30,[2]怪物武器挂载坐标辅助表!$V:$V,[2]怪物武器挂载坐标辅助表!$X:$X),[2]怪物武器挂载坐标辅助表!$AB:$AB,[2]怪物武器挂载坐标辅助表!$AO:$AO),_xlfn.XLOOKUP(B30,[2]怪物武器挂载坐标辅助表!$AB:$AB,[2]怪物武器挂载坐标辅助表!$AO:$AO))</f>
        <v>11186</v>
      </c>
      <c r="H30" s="1">
        <v>2500</v>
      </c>
      <c r="I30" s="1">
        <v>9500</v>
      </c>
      <c r="J30" s="1">
        <f t="shared" si="3"/>
        <v>1</v>
      </c>
      <c r="K30" s="1">
        <f t="shared" si="2"/>
        <v>13</v>
      </c>
      <c r="M30" s="1">
        <v>12500</v>
      </c>
      <c r="N30" s="1">
        <v>12000</v>
      </c>
      <c r="O30" s="11"/>
      <c r="P30" s="11"/>
    </row>
    <row r="31" ht="13" customHeight="1" spans="1:16">
      <c r="A31" s="1">
        <v>1433</v>
      </c>
      <c r="B31" s="1" t="str">
        <f>CONCATENATE([1]背景设计!$D$17,"-Boss-",A13,"变型")</f>
        <v>沃尔夫兄弟-Boss-1033变型</v>
      </c>
      <c r="C31" s="1" t="s">
        <v>121</v>
      </c>
      <c r="D31" s="1">
        <v>5</v>
      </c>
      <c r="E31" s="1">
        <v>1033</v>
      </c>
      <c r="F31" s="1" cm="1">
        <f t="array" ref="F31">IF(INT(MID(E31,2,1))&lt;5,_xlfn.IFS(D31=3,INT(G31/10000*INT(_xlfn.XLOOKUP("player_module_size",'[3]battle_constant|战斗内常量'!$A:$A,'[3]battle_constant|战斗内常量'!$C:$C))),D31=4,INT(G31/10000*INT(_xlfn.XLOOKUP("monster_moudule_3",'[3]battle_constant|战斗内常量'!$A:$A,'[3]battle_constant|战斗内常量'!$C:$C))),D31=5,INT(G31/10000*INT(_xlfn.XLOOKUP("monster_moudule_4",'[3]battle_constant|战斗内常量'!$A:$A,'[3]battle_constant|战斗内常量'!$C:$C)))),INT(G31/10000*INT(_xlfn.XLOOKUP("monster_moudule_5",'[3]battle_constant|战斗内常量'!$A:$A,'[3]battle_constant|战斗内常量'!$C:$C))))</f>
        <v>228350</v>
      </c>
      <c r="G31" s="1">
        <f>IF(INT(MID(E31,2,1))&lt;5,_xlfn.XLOOKUP(_xlfn.XLOOKUP(E31,[2]怪物武器挂载坐标辅助表!$V:$V,[2]怪物武器挂载坐标辅助表!$X:$X),[2]怪物武器挂载坐标辅助表!$AB:$AB,[2]怪物武器挂载坐标辅助表!$AO:$AO),_xlfn.XLOOKUP(B31,[2]怪物武器挂载坐标辅助表!$AB:$AB,[2]怪物武器挂载坐标辅助表!$AO:$AO))</f>
        <v>11016</v>
      </c>
      <c r="H31" s="1">
        <v>2500</v>
      </c>
      <c r="I31" s="1">
        <v>11500</v>
      </c>
      <c r="J31" s="1">
        <f t="shared" si="3"/>
        <v>1</v>
      </c>
      <c r="K31" s="1">
        <f t="shared" si="2"/>
        <v>13</v>
      </c>
      <c r="M31" s="1">
        <v>12500</v>
      </c>
      <c r="N31" s="1">
        <v>8000</v>
      </c>
      <c r="O31" s="11"/>
      <c r="P31" s="11"/>
    </row>
    <row r="32" spans="1:16">
      <c r="A32" s="1">
        <v>1501</v>
      </c>
      <c r="B32" s="1" t="s">
        <v>122</v>
      </c>
      <c r="C32" s="1" t="s">
        <v>121</v>
      </c>
      <c r="D32" s="1">
        <v>5</v>
      </c>
      <c r="E32" s="1">
        <f>IF(A32&lt;5,A32-#REF!*100,A32)</f>
        <v>1501</v>
      </c>
      <c r="F32" s="1" cm="1">
        <f t="array" ref="F32">IF(INT(MID(E32,2,1))&lt;5,_xlfn.IFS(D32=3,INT(G32/10000*INT(_xlfn.XLOOKUP("player_module_size",'[3]battle_constant|战斗内常量'!$A:$A,'[3]battle_constant|战斗内常量'!$C:$C))),D32=4,INT(G32/10000*INT(_xlfn.XLOOKUP("monster_moudule_3",'[3]battle_constant|战斗内常量'!$A:$A,'[3]battle_constant|战斗内常量'!$C:$C))),D32=5,INT(G32/10000*INT(_xlfn.XLOOKUP("monster_moudule_4",'[3]battle_constant|战斗内常量'!$A:$A,'[3]battle_constant|战斗内常量'!$C:$C)))),INT(G32/10000*INT(_xlfn.XLOOKUP("monster_moudule_5",'[3]battle_constant|战斗内常量'!$A:$A,'[3]battle_constant|战斗内常量'!$C:$C))))</f>
        <v>244512</v>
      </c>
      <c r="G32" s="1">
        <f>IF(INT(MID(E32,2,1))&lt;5,_xlfn.XLOOKUP(_xlfn.XLOOKUP(E32,[2]怪物武器挂载坐标辅助表!$V:$V,[2]怪物武器挂载坐标辅助表!$X:$X),[2]怪物武器挂载坐标辅助表!$AB:$AB,[2]怪物武器挂载坐标辅助表!$AO:$AO),_xlfn.XLOOKUP(B32,[2]怪物武器挂载坐标辅助表!$AB:$AB,[2]怪物武器挂载坐标辅助表!$AO:$AO))</f>
        <v>30564</v>
      </c>
      <c r="H32" s="1">
        <v>2800</v>
      </c>
      <c r="I32" s="1">
        <v>12000</v>
      </c>
      <c r="J32" s="1">
        <f t="shared" si="3"/>
        <v>1</v>
      </c>
      <c r="K32" s="1">
        <v>15</v>
      </c>
      <c r="M32" s="1">
        <v>15000</v>
      </c>
      <c r="N32" s="1">
        <v>18000</v>
      </c>
      <c r="O32" s="11"/>
      <c r="P32" s="11"/>
    </row>
    <row r="33" spans="1:16">
      <c r="A33" s="1">
        <v>1502</v>
      </c>
      <c r="B33" s="1" t="s">
        <v>123</v>
      </c>
      <c r="C33" s="1" t="s">
        <v>121</v>
      </c>
      <c r="D33" s="1">
        <v>5</v>
      </c>
      <c r="E33" s="1">
        <f>IF(A33&lt;5,A33-#REF!*100,A33)</f>
        <v>1502</v>
      </c>
      <c r="F33" s="1" cm="1">
        <f t="array" ref="F33">IF(INT(MID(E33,2,1))&lt;5,_xlfn.IFS(D33=3,INT(G33/10000*INT(_xlfn.XLOOKUP("player_module_size",'[3]battle_constant|战斗内常量'!$A:$A,'[3]battle_constant|战斗内常量'!$C:$C))),D33=4,INT(G33/10000*INT(_xlfn.XLOOKUP("monster_moudule_3",'[3]battle_constant|战斗内常量'!$A:$A,'[3]battle_constant|战斗内常量'!$C:$C))),D33=5,INT(G33/10000*INT(_xlfn.XLOOKUP("monster_moudule_4",'[3]battle_constant|战斗内常量'!$A:$A,'[3]battle_constant|战斗内常量'!$C:$C)))),INT(G33/10000*INT(_xlfn.XLOOKUP("monster_moudule_5",'[3]battle_constant|战斗内常量'!$A:$A,'[3]battle_constant|战斗内常量'!$C:$C))))</f>
        <v>234192</v>
      </c>
      <c r="G33" s="1">
        <f>IF(INT(MID(E33,2,1))&lt;5,_xlfn.XLOOKUP(_xlfn.XLOOKUP(E33,[2]怪物武器挂载坐标辅助表!$V:$V,[2]怪物武器挂载坐标辅助表!$X:$X),[2]怪物武器挂载坐标辅助表!$AB:$AB,[2]怪物武器挂载坐标辅助表!$AO:$AO),_xlfn.XLOOKUP(B33,[2]怪物武器挂载坐标辅助表!$AB:$AB,[2]怪物武器挂载坐标辅助表!$AO:$AO))</f>
        <v>29274</v>
      </c>
      <c r="H33" s="1">
        <v>2200</v>
      </c>
      <c r="I33" s="1">
        <v>15000</v>
      </c>
      <c r="J33" s="1">
        <f t="shared" si="3"/>
        <v>1</v>
      </c>
      <c r="K33" s="1">
        <v>15</v>
      </c>
      <c r="M33" s="1">
        <v>15000</v>
      </c>
      <c r="N33" s="1">
        <v>15000</v>
      </c>
      <c r="O33" s="11"/>
      <c r="P33" s="11"/>
    </row>
    <row r="34" spans="1:16">
      <c r="A34" s="1">
        <v>1503</v>
      </c>
      <c r="B34" s="1" t="s">
        <v>124</v>
      </c>
      <c r="C34" s="1" t="s">
        <v>121</v>
      </c>
      <c r="D34" s="1">
        <v>5</v>
      </c>
      <c r="E34" s="1">
        <f>IF(A34&lt;5,A34-#REF!*100,A34)</f>
        <v>1503</v>
      </c>
      <c r="F34" s="1" cm="1">
        <f t="array" ref="F34">IF(INT(MID(E34,2,1))&lt;5,_xlfn.IFS(D34=3,INT(G34/10000*INT(_xlfn.XLOOKUP("player_module_size",'[3]battle_constant|战斗内常量'!$A:$A,'[3]battle_constant|战斗内常量'!$C:$C))),D34=4,INT(G34/10000*INT(_xlfn.XLOOKUP("monster_moudule_3",'[3]battle_constant|战斗内常量'!$A:$A,'[3]battle_constant|战斗内常量'!$C:$C))),D34=5,INT(G34/10000*INT(_xlfn.XLOOKUP("monster_moudule_4",'[3]battle_constant|战斗内常量'!$A:$A,'[3]battle_constant|战斗内常量'!$C:$C)))),INT(G34/10000*INT(_xlfn.XLOOKUP("monster_moudule_5",'[3]battle_constant|战斗内常量'!$A:$A,'[3]battle_constant|战斗内常量'!$C:$C))))</f>
        <v>251608</v>
      </c>
      <c r="G34" s="1">
        <f>IF(INT(MID(E34,2,1))&lt;5,_xlfn.XLOOKUP(_xlfn.XLOOKUP(E34,[2]怪物武器挂载坐标辅助表!$V:$V,[2]怪物武器挂载坐标辅助表!$X:$X),[2]怪物武器挂载坐标辅助表!$AB:$AB,[2]怪物武器挂载坐标辅助表!$AO:$AO),_xlfn.XLOOKUP(B34,[2]怪物武器挂载坐标辅助表!$AB:$AB,[2]怪物武器挂载坐标辅助表!$AO:$AO))</f>
        <v>31451</v>
      </c>
      <c r="H34" s="1">
        <v>2400</v>
      </c>
      <c r="I34" s="1">
        <v>11000</v>
      </c>
      <c r="J34" s="1">
        <f t="shared" si="3"/>
        <v>1</v>
      </c>
      <c r="K34" s="1">
        <v>15</v>
      </c>
      <c r="M34" s="1">
        <v>15000</v>
      </c>
      <c r="N34" s="1">
        <v>17500</v>
      </c>
      <c r="O34" s="11"/>
      <c r="P34" s="11"/>
    </row>
    <row r="35" spans="1:16">
      <c r="A35" s="1">
        <f t="shared" ref="A35:A43" si="4">A5+1000</f>
        <v>2011</v>
      </c>
      <c r="B35" s="1" t="s">
        <v>125</v>
      </c>
      <c r="C35" s="1" t="s">
        <v>111</v>
      </c>
      <c r="D35" s="1">
        <v>3</v>
      </c>
      <c r="E35" s="1">
        <v>2011</v>
      </c>
      <c r="F35" s="1" cm="1">
        <f t="array" ref="F35">IF(INT(MID(E35,2,1))&lt;5,_xlfn.IFS(D35=3,INT(G35/10000*INT(_xlfn.XLOOKUP("player_module_size",'[3]battle_constant|战斗内常量'!$A:$A,'[3]battle_constant|战斗内常量'!$C:$C))),D35=4,INT(G35/10000*INT(_xlfn.XLOOKUP("monster_moudule_3",'[3]battle_constant|战斗内常量'!$A:$A,'[3]battle_constant|战斗内常量'!$C:$C))),D35=5,INT(G35/10000*INT(_xlfn.XLOOKUP("monster_moudule_4",'[3]battle_constant|战斗内常量'!$A:$A,'[3]battle_constant|战斗内常量'!$C:$C)))),INT(G35/10000*INT(_xlfn.XLOOKUP("monster_moudule_5",'[3]battle_constant|战斗内常量'!$A:$A,'[3]battle_constant|战斗内常量'!$C:$C))))</f>
        <v>82704</v>
      </c>
      <c r="G35" s="1">
        <f>IF(INT(MID(E35,2,1))&lt;5,_xlfn.XLOOKUP(_xlfn.XLOOKUP(E35,[2]怪物武器挂载坐标辅助表!$V:$V,[2]怪物武器挂载坐标辅助表!$X:$X),[2]怪物武器挂载坐标辅助表!$AB:$AB,[2]怪物武器挂载坐标辅助表!$AO:$AO),_xlfn.XLOOKUP(B35,[2]怪物武器挂载坐标辅助表!$AB:$AB,[2]怪物武器挂载坐标辅助表!$AO:$AO))</f>
        <v>10338</v>
      </c>
      <c r="H35" s="1">
        <v>2000</v>
      </c>
      <c r="I35" s="1">
        <v>11000</v>
      </c>
      <c r="J35" s="1">
        <f t="shared" si="3"/>
        <v>1</v>
      </c>
      <c r="K35" s="1">
        <v>10</v>
      </c>
      <c r="M35" s="1">
        <v>10000</v>
      </c>
      <c r="N35" s="1">
        <v>9000</v>
      </c>
      <c r="O35" s="11"/>
      <c r="P35" s="11"/>
    </row>
    <row r="36" spans="1:16">
      <c r="A36" s="1">
        <f t="shared" si="4"/>
        <v>2012</v>
      </c>
      <c r="B36" s="1" t="s">
        <v>126</v>
      </c>
      <c r="C36" s="1" t="s">
        <v>111</v>
      </c>
      <c r="D36" s="1">
        <v>3</v>
      </c>
      <c r="E36" s="1">
        <v>2012</v>
      </c>
      <c r="F36" s="1" cm="1">
        <f t="array" ref="F36">IF(INT(MID(E36,2,1))&lt;5,_xlfn.IFS(D36=3,INT(G36/10000*INT(_xlfn.XLOOKUP("player_module_size",'[3]battle_constant|战斗内常量'!$A:$A,'[3]battle_constant|战斗内常量'!$C:$C))),D36=4,INT(G36/10000*INT(_xlfn.XLOOKUP("monster_moudule_3",'[3]battle_constant|战斗内常量'!$A:$A,'[3]battle_constant|战斗内常量'!$C:$C))),D36=5,INT(G36/10000*INT(_xlfn.XLOOKUP("monster_moudule_4",'[3]battle_constant|战斗内常量'!$A:$A,'[3]battle_constant|战斗内常量'!$C:$C)))),INT(G36/10000*INT(_xlfn.XLOOKUP("monster_moudule_5",'[3]battle_constant|战斗内常量'!$A:$A,'[3]battle_constant|战斗内常量'!$C:$C))))</f>
        <v>119320</v>
      </c>
      <c r="G36" s="1">
        <f>IF(INT(MID(E36,2,1))&lt;5,_xlfn.XLOOKUP(_xlfn.XLOOKUP(E36,[2]怪物武器挂载坐标辅助表!$V:$V,[2]怪物武器挂载坐标辅助表!$X:$X),[2]怪物武器挂载坐标辅助表!$AB:$AB,[2]怪物武器挂载坐标辅助表!$AO:$AO),_xlfn.XLOOKUP(B36,[2]怪物武器挂载坐标辅助表!$AB:$AB,[2]怪物武器挂载坐标辅助表!$AO:$AO))</f>
        <v>14915</v>
      </c>
      <c r="H36" s="1">
        <v>2000</v>
      </c>
      <c r="I36" s="1">
        <v>9000</v>
      </c>
      <c r="J36" s="1">
        <f t="shared" ref="J36:J45" si="5">1</f>
        <v>1</v>
      </c>
      <c r="K36" s="1">
        <v>10</v>
      </c>
      <c r="M36" s="1">
        <v>10000</v>
      </c>
      <c r="N36" s="1">
        <v>11000</v>
      </c>
      <c r="O36" s="11"/>
      <c r="P36" s="11"/>
    </row>
    <row r="37" spans="1:16">
      <c r="A37" s="1">
        <f t="shared" si="4"/>
        <v>2013</v>
      </c>
      <c r="B37" s="1" t="s">
        <v>127</v>
      </c>
      <c r="C37" s="1" t="s">
        <v>111</v>
      </c>
      <c r="D37" s="1">
        <v>3</v>
      </c>
      <c r="E37" s="1">
        <v>2013</v>
      </c>
      <c r="F37" s="1" cm="1">
        <f t="array" ref="F37">IF(INT(MID(E37,2,1))&lt;5,_xlfn.IFS(D37=3,INT(G37/10000*INT(_xlfn.XLOOKUP("player_module_size",'[3]battle_constant|战斗内常量'!$A:$A,'[3]battle_constant|战斗内常量'!$C:$C))),D37=4,INT(G37/10000*INT(_xlfn.XLOOKUP("monster_moudule_3",'[3]battle_constant|战斗内常量'!$A:$A,'[3]battle_constant|战斗内常量'!$C:$C))),D37=5,INT(G37/10000*INT(_xlfn.XLOOKUP("monster_moudule_4",'[3]battle_constant|战斗内常量'!$A:$A,'[3]battle_constant|战斗内常量'!$C:$C)))),INT(G37/10000*INT(_xlfn.XLOOKUP("monster_moudule_5",'[3]battle_constant|战斗内常量'!$A:$A,'[3]battle_constant|战斗内常量'!$C:$C))))</f>
        <v>107792</v>
      </c>
      <c r="G37" s="1">
        <f>IF(INT(MID(E37,2,1))&lt;5,_xlfn.XLOOKUP(_xlfn.XLOOKUP(E37,[2]怪物武器挂载坐标辅助表!$V:$V,[2]怪物武器挂载坐标辅助表!$X:$X),[2]怪物武器挂载坐标辅助表!$AB:$AB,[2]怪物武器挂载坐标辅助表!$AO:$AO),_xlfn.XLOOKUP(B37,[2]怪物武器挂载坐标辅助表!$AB:$AB,[2]怪物武器挂载坐标辅助表!$AO:$AO))</f>
        <v>13474</v>
      </c>
      <c r="H37" s="1">
        <v>2000</v>
      </c>
      <c r="I37" s="1">
        <v>10000</v>
      </c>
      <c r="J37" s="1">
        <f t="shared" si="5"/>
        <v>1</v>
      </c>
      <c r="K37" s="1">
        <v>10</v>
      </c>
      <c r="M37" s="1">
        <v>10000</v>
      </c>
      <c r="N37" s="1">
        <v>10000</v>
      </c>
      <c r="O37" s="11"/>
      <c r="P37" s="11"/>
    </row>
    <row r="38" spans="1:16">
      <c r="A38" s="1">
        <f t="shared" si="4"/>
        <v>2021</v>
      </c>
      <c r="B38" s="1" t="s">
        <v>128</v>
      </c>
      <c r="C38" s="1" t="s">
        <v>111</v>
      </c>
      <c r="D38" s="1">
        <v>3</v>
      </c>
      <c r="E38" s="1">
        <v>2021</v>
      </c>
      <c r="F38" s="1" cm="1">
        <f t="array" ref="F38">IF(INT(MID(E38,2,1))&lt;5,_xlfn.IFS(D38=3,INT(G38/10000*INT(_xlfn.XLOOKUP("player_module_size",'[3]battle_constant|战斗内常量'!$A:$A,'[3]battle_constant|战斗内常量'!$C:$C))),D38=4,INT(G38/10000*INT(_xlfn.XLOOKUP("monster_moudule_3",'[3]battle_constant|战斗内常量'!$A:$A,'[3]battle_constant|战斗内常量'!$C:$C))),D38=5,INT(G38/10000*INT(_xlfn.XLOOKUP("monster_moudule_4",'[3]battle_constant|战斗内常量'!$A:$A,'[3]battle_constant|战斗内常量'!$C:$C)))),INT(G38/10000*INT(_xlfn.XLOOKUP("monster_moudule_5",'[3]battle_constant|战斗内常量'!$A:$A,'[3]battle_constant|战斗内常量'!$C:$C))))</f>
        <v>119320</v>
      </c>
      <c r="G38" s="1">
        <f>IF(INT(MID(E38,2,1))&lt;5,_xlfn.XLOOKUP(_xlfn.XLOOKUP(E38,[2]怪物武器挂载坐标辅助表!$V:$V,[2]怪物武器挂载坐标辅助表!$X:$X),[2]怪物武器挂载坐标辅助表!$AB:$AB,[2]怪物武器挂载坐标辅助表!$AO:$AO),_xlfn.XLOOKUP(B38,[2]怪物武器挂载坐标辅助表!$AB:$AB,[2]怪物武器挂载坐标辅助表!$AO:$AO))</f>
        <v>14915</v>
      </c>
      <c r="H38" s="1">
        <v>2000</v>
      </c>
      <c r="I38" s="1">
        <v>9500</v>
      </c>
      <c r="J38" s="1">
        <f t="shared" si="5"/>
        <v>1</v>
      </c>
      <c r="K38" s="1">
        <v>10</v>
      </c>
      <c r="M38" s="1">
        <v>10000</v>
      </c>
      <c r="N38" s="1">
        <v>11000</v>
      </c>
      <c r="O38" s="11"/>
      <c r="P38" s="11"/>
    </row>
    <row r="39" spans="1:16">
      <c r="A39" s="1">
        <f t="shared" si="4"/>
        <v>2022</v>
      </c>
      <c r="B39" s="1" t="s">
        <v>129</v>
      </c>
      <c r="C39" s="1" t="s">
        <v>111</v>
      </c>
      <c r="D39" s="1">
        <v>3</v>
      </c>
      <c r="E39" s="1">
        <v>2022</v>
      </c>
      <c r="F39" s="1" cm="1">
        <f t="array" ref="F39">IF(INT(MID(E39,2,1))&lt;5,_xlfn.IFS(D39=3,INT(G39/10000*INT(_xlfn.XLOOKUP("player_module_size",'[3]battle_constant|战斗内常量'!$A:$A,'[3]battle_constant|战斗内常量'!$C:$C))),D39=4,INT(G39/10000*INT(_xlfn.XLOOKUP("monster_moudule_3",'[3]battle_constant|战斗内常量'!$A:$A,'[3]battle_constant|战斗内常量'!$C:$C))),D39=5,INT(G39/10000*INT(_xlfn.XLOOKUP("monster_moudule_4",'[3]battle_constant|战斗内常量'!$A:$A,'[3]battle_constant|战斗内常量'!$C:$C)))),INT(G39/10000*INT(_xlfn.XLOOKUP("monster_moudule_5",'[3]battle_constant|战斗内常量'!$A:$A,'[3]battle_constant|战斗内常量'!$C:$C))))</f>
        <v>82704</v>
      </c>
      <c r="G39" s="1">
        <f>IF(INT(MID(E39,2,1))&lt;5,_xlfn.XLOOKUP(_xlfn.XLOOKUP(E39,[2]怪物武器挂载坐标辅助表!$V:$V,[2]怪物武器挂载坐标辅助表!$X:$X),[2]怪物武器挂载坐标辅助表!$AB:$AB,[2]怪物武器挂载坐标辅助表!$AO:$AO),_xlfn.XLOOKUP(B39,[2]怪物武器挂载坐标辅助表!$AB:$AB,[2]怪物武器挂载坐标辅助表!$AO:$AO))</f>
        <v>10338</v>
      </c>
      <c r="H39" s="1">
        <v>2000</v>
      </c>
      <c r="I39" s="1">
        <v>11000</v>
      </c>
      <c r="J39" s="1">
        <f t="shared" si="5"/>
        <v>1</v>
      </c>
      <c r="K39" s="1">
        <v>10</v>
      </c>
      <c r="M39" s="1">
        <v>10000</v>
      </c>
      <c r="N39" s="1">
        <v>9000</v>
      </c>
      <c r="O39" s="11"/>
      <c r="P39" s="11"/>
    </row>
    <row r="40" spans="1:16">
      <c r="A40" s="1">
        <f t="shared" si="4"/>
        <v>2023</v>
      </c>
      <c r="B40" s="1" t="s">
        <v>130</v>
      </c>
      <c r="C40" s="1" t="s">
        <v>111</v>
      </c>
      <c r="D40" s="1">
        <v>3</v>
      </c>
      <c r="E40" s="1">
        <v>2023</v>
      </c>
      <c r="F40" s="1" cm="1">
        <f t="array" ref="F40">IF(INT(MID(E40,2,1))&lt;5,_xlfn.IFS(D40=3,INT(G40/10000*INT(_xlfn.XLOOKUP("player_module_size",'[3]battle_constant|战斗内常量'!$A:$A,'[3]battle_constant|战斗内常量'!$C:$C))),D40=4,INT(G40/10000*INT(_xlfn.XLOOKUP("monster_moudule_3",'[3]battle_constant|战斗内常量'!$A:$A,'[3]battle_constant|战斗内常量'!$C:$C))),D40=5,INT(G40/10000*INT(_xlfn.XLOOKUP("monster_moudule_4",'[3]battle_constant|战斗内常量'!$A:$A,'[3]battle_constant|战斗内常量'!$C:$C)))),INT(G40/10000*INT(_xlfn.XLOOKUP("monster_moudule_5",'[3]battle_constant|战斗内常量'!$A:$A,'[3]battle_constant|战斗内常量'!$C:$C))))</f>
        <v>82704</v>
      </c>
      <c r="G40" s="1">
        <f>IF(INT(MID(E40,2,1))&lt;5,_xlfn.XLOOKUP(_xlfn.XLOOKUP(E40,[2]怪物武器挂载坐标辅助表!$V:$V,[2]怪物武器挂载坐标辅助表!$X:$X),[2]怪物武器挂载坐标辅助表!$AB:$AB,[2]怪物武器挂载坐标辅助表!$AO:$AO),_xlfn.XLOOKUP(B40,[2]怪物武器挂载坐标辅助表!$AB:$AB,[2]怪物武器挂载坐标辅助表!$AO:$AO))</f>
        <v>10338</v>
      </c>
      <c r="H40" s="1">
        <v>2000</v>
      </c>
      <c r="I40" s="1">
        <v>11000</v>
      </c>
      <c r="J40" s="1">
        <f t="shared" si="5"/>
        <v>1</v>
      </c>
      <c r="K40" s="1">
        <v>8</v>
      </c>
      <c r="M40" s="1">
        <v>10000</v>
      </c>
      <c r="N40" s="1">
        <v>9000</v>
      </c>
      <c r="O40" s="11"/>
      <c r="P40" s="11"/>
    </row>
    <row r="41" spans="1:16">
      <c r="A41" s="1">
        <f t="shared" si="4"/>
        <v>2031</v>
      </c>
      <c r="B41" s="1" t="s">
        <v>131</v>
      </c>
      <c r="C41" s="1" t="s">
        <v>111</v>
      </c>
      <c r="D41" s="1">
        <v>3</v>
      </c>
      <c r="E41" s="1">
        <v>2031</v>
      </c>
      <c r="F41" s="1" cm="1">
        <f t="array" ref="F41">IF(INT(MID(E41,2,1))&lt;5,_xlfn.IFS(D41=3,INT(G41/10000*INT(_xlfn.XLOOKUP("player_module_size",'[3]battle_constant|战斗内常量'!$A:$A,'[3]battle_constant|战斗内常量'!$C:$C))),D41=4,INT(G41/10000*INT(_xlfn.XLOOKUP("monster_moudule_3",'[3]battle_constant|战斗内常量'!$A:$A,'[3]battle_constant|战斗内常量'!$C:$C))),D41=5,INT(G41/10000*INT(_xlfn.XLOOKUP("monster_moudule_4",'[3]battle_constant|战斗内常量'!$A:$A,'[3]battle_constant|战斗内常量'!$C:$C)))),INT(G41/10000*INT(_xlfn.XLOOKUP("monster_moudule_5",'[3]battle_constant|战斗内常量'!$A:$A,'[3]battle_constant|战斗内常量'!$C:$C))))</f>
        <v>107792</v>
      </c>
      <c r="G41" s="1">
        <f>IF(INT(MID(E41,2,1))&lt;5,_xlfn.XLOOKUP(_xlfn.XLOOKUP(E41,[2]怪物武器挂载坐标辅助表!$V:$V,[2]怪物武器挂载坐标辅助表!$X:$X),[2]怪物武器挂载坐标辅助表!$AB:$AB,[2]怪物武器挂载坐标辅助表!$AO:$AO),_xlfn.XLOOKUP(B41,[2]怪物武器挂载坐标辅助表!$AB:$AB,[2]怪物武器挂载坐标辅助表!$AO:$AO))</f>
        <v>13474</v>
      </c>
      <c r="H41" s="1">
        <v>2000</v>
      </c>
      <c r="I41" s="1">
        <v>10500</v>
      </c>
      <c r="J41" s="1">
        <f t="shared" si="5"/>
        <v>1</v>
      </c>
      <c r="K41" s="1">
        <v>8</v>
      </c>
      <c r="M41" s="1">
        <v>10000</v>
      </c>
      <c r="N41" s="1">
        <v>10000</v>
      </c>
      <c r="O41" s="11"/>
      <c r="P41" s="11"/>
    </row>
    <row r="42" spans="1:16">
      <c r="A42" s="1">
        <f t="shared" si="4"/>
        <v>2032</v>
      </c>
      <c r="B42" s="1" t="s">
        <v>132</v>
      </c>
      <c r="C42" s="1" t="s">
        <v>111</v>
      </c>
      <c r="D42" s="1">
        <v>3</v>
      </c>
      <c r="E42" s="1">
        <v>2032</v>
      </c>
      <c r="F42" s="1" cm="1">
        <f t="array" ref="F42">IF(INT(MID(E42,2,1))&lt;5,_xlfn.IFS(D42=3,INT(G42/10000*INT(_xlfn.XLOOKUP("player_module_size",'[3]battle_constant|战斗内常量'!$A:$A,'[3]battle_constant|战斗内常量'!$C:$C))),D42=4,INT(G42/10000*INT(_xlfn.XLOOKUP("monster_moudule_3",'[3]battle_constant|战斗内常量'!$A:$A,'[3]battle_constant|战斗内常量'!$C:$C))),D42=5,INT(G42/10000*INT(_xlfn.XLOOKUP("monster_moudule_4",'[3]battle_constant|战斗内常量'!$A:$A,'[3]battle_constant|战斗内常量'!$C:$C)))),INT(G42/10000*INT(_xlfn.XLOOKUP("monster_moudule_5",'[3]battle_constant|战斗内常量'!$A:$A,'[3]battle_constant|战斗内常量'!$C:$C))))</f>
        <v>119320</v>
      </c>
      <c r="G42" s="1">
        <f>IF(INT(MID(E42,2,1))&lt;5,_xlfn.XLOOKUP(_xlfn.XLOOKUP(E42,[2]怪物武器挂载坐标辅助表!$V:$V,[2]怪物武器挂载坐标辅助表!$X:$X),[2]怪物武器挂载坐标辅助表!$AB:$AB,[2]怪物武器挂载坐标辅助表!$AO:$AO),_xlfn.XLOOKUP(B42,[2]怪物武器挂载坐标辅助表!$AB:$AB,[2]怪物武器挂载坐标辅助表!$AO:$AO))</f>
        <v>14915</v>
      </c>
      <c r="H42" s="1">
        <v>2000</v>
      </c>
      <c r="I42" s="1">
        <v>10000</v>
      </c>
      <c r="J42" s="1">
        <f t="shared" si="5"/>
        <v>1</v>
      </c>
      <c r="K42" s="1">
        <v>8</v>
      </c>
      <c r="M42" s="1">
        <v>10000</v>
      </c>
      <c r="N42" s="1">
        <v>11000</v>
      </c>
      <c r="O42" s="11"/>
      <c r="P42" s="11"/>
    </row>
    <row r="43" spans="1:16">
      <c r="A43" s="1">
        <f t="shared" si="4"/>
        <v>2033</v>
      </c>
      <c r="B43" s="1" t="s">
        <v>133</v>
      </c>
      <c r="C43" s="1" t="s">
        <v>111</v>
      </c>
      <c r="D43" s="1">
        <v>3</v>
      </c>
      <c r="E43" s="1">
        <v>2033</v>
      </c>
      <c r="F43" s="1" cm="1">
        <f t="array" ref="F43">IF(INT(MID(E43,2,1))&lt;5,_xlfn.IFS(D43=3,INT(G43/10000*INT(_xlfn.XLOOKUP("player_module_size",'[3]battle_constant|战斗内常量'!$A:$A,'[3]battle_constant|战斗内常量'!$C:$C))),D43=4,INT(G43/10000*INT(_xlfn.XLOOKUP("monster_moudule_3",'[3]battle_constant|战斗内常量'!$A:$A,'[3]battle_constant|战斗内常量'!$C:$C))),D43=5,INT(G43/10000*INT(_xlfn.XLOOKUP("monster_moudule_4",'[3]battle_constant|战斗内常量'!$A:$A,'[3]battle_constant|战斗内常量'!$C:$C)))),INT(G43/10000*INT(_xlfn.XLOOKUP("monster_moudule_5",'[3]battle_constant|战斗内常量'!$A:$A,'[3]battle_constant|战斗内常量'!$C:$C))))</f>
        <v>107792</v>
      </c>
      <c r="G43" s="1">
        <f>IF(INT(MID(E43,2,1))&lt;5,_xlfn.XLOOKUP(_xlfn.XLOOKUP(E43,[2]怪物武器挂载坐标辅助表!$V:$V,[2]怪物武器挂载坐标辅助表!$X:$X),[2]怪物武器挂载坐标辅助表!$AB:$AB,[2]怪物武器挂载坐标辅助表!$AO:$AO),_xlfn.XLOOKUP(B43,[2]怪物武器挂载坐标辅助表!$AB:$AB,[2]怪物武器挂载坐标辅助表!$AO:$AO))</f>
        <v>13474</v>
      </c>
      <c r="H43" s="1">
        <v>2000</v>
      </c>
      <c r="I43" s="1">
        <v>9500</v>
      </c>
      <c r="J43" s="1">
        <f t="shared" si="5"/>
        <v>1</v>
      </c>
      <c r="K43" s="1">
        <v>10</v>
      </c>
      <c r="M43" s="1">
        <v>10000</v>
      </c>
      <c r="N43" s="1">
        <v>10000</v>
      </c>
      <c r="O43" s="11"/>
      <c r="P43" s="11"/>
    </row>
    <row r="44" spans="1:16">
      <c r="A44" s="1">
        <f t="shared" ref="A44:A53" si="6">A35+300</f>
        <v>2311</v>
      </c>
      <c r="B44" s="1" t="str">
        <f>CONCATENATE([1]背景设计!$D$17,"-精英-",A35,"变型")</f>
        <v>沃尔夫兄弟-精英-2011变型</v>
      </c>
      <c r="C44" s="1" t="s">
        <v>120</v>
      </c>
      <c r="D44" s="1">
        <v>4</v>
      </c>
      <c r="E44" s="1">
        <v>2011</v>
      </c>
      <c r="F44" s="1" cm="1">
        <f t="array" ref="F44">IF(INT(MID(E44,2,1))&lt;5,_xlfn.IFS(D44=3,INT(G44/10000*INT(_xlfn.XLOOKUP("player_module_size",'[3]battle_constant|战斗内常量'!$A:$A,'[3]battle_constant|战斗内常量'!$C:$C))),D44=4,INT(G44/10000*INT(_xlfn.XLOOKUP("monster_moudule_3",'[3]battle_constant|战斗内常量'!$A:$A,'[3]battle_constant|战斗内常量'!$C:$C))),D44=5,INT(G44/10000*INT(_xlfn.XLOOKUP("monster_moudule_4",'[3]battle_constant|战斗内常量'!$A:$A,'[3]battle_constant|战斗内常量'!$C:$C)))),INT(G44/10000*INT(_xlfn.XLOOKUP("monster_moudule_5",'[3]battle_constant|战斗内常量'!$A:$A,'[3]battle_constant|战斗内常量'!$C:$C))))</f>
        <v>120541</v>
      </c>
      <c r="G44" s="1">
        <f>IF(INT(MID(E44,2,1))&lt;5,_xlfn.XLOOKUP(_xlfn.XLOOKUP(E44,[2]怪物武器挂载坐标辅助表!$V:$V,[2]怪物武器挂载坐标辅助表!$X:$X),[2]怪物武器挂载坐标辅助表!$AB:$AB,[2]怪物武器挂载坐标辅助表!$AO:$AO),_xlfn.XLOOKUP(B44,[2]怪物武器挂载坐标辅助表!$AB:$AB,[2]怪物武器挂载坐标辅助表!$AO:$AO))</f>
        <v>10338</v>
      </c>
      <c r="H44" s="1">
        <v>2200</v>
      </c>
      <c r="I44" s="1">
        <v>11000</v>
      </c>
      <c r="J44" s="1">
        <f t="shared" si="5"/>
        <v>1</v>
      </c>
      <c r="K44" s="1">
        <v>10</v>
      </c>
      <c r="M44" s="1">
        <v>11000</v>
      </c>
      <c r="N44" s="1">
        <v>9000</v>
      </c>
      <c r="O44" s="11"/>
      <c r="P44" s="11"/>
    </row>
    <row r="45" spans="1:16">
      <c r="A45" s="1">
        <f t="shared" si="6"/>
        <v>2312</v>
      </c>
      <c r="B45" s="1" t="str">
        <f>CONCATENATE([1]背景设计!$D$17,"-精英-",A36,"变型")</f>
        <v>沃尔夫兄弟-精英-2012变型</v>
      </c>
      <c r="C45" s="1" t="s">
        <v>120</v>
      </c>
      <c r="D45" s="1">
        <v>4</v>
      </c>
      <c r="E45" s="1">
        <v>2012</v>
      </c>
      <c r="F45" s="1" cm="1">
        <f t="array" ref="F45">IF(INT(MID(E45,2,1))&lt;5,_xlfn.IFS(D45=3,INT(G45/10000*INT(_xlfn.XLOOKUP("player_module_size",'[3]battle_constant|战斗内常量'!$A:$A,'[3]battle_constant|战斗内常量'!$C:$C))),D45=4,INT(G45/10000*INT(_xlfn.XLOOKUP("monster_moudule_3",'[3]battle_constant|战斗内常量'!$A:$A,'[3]battle_constant|战斗内常量'!$C:$C))),D45=5,INT(G45/10000*INT(_xlfn.XLOOKUP("monster_moudule_4",'[3]battle_constant|战斗内常量'!$A:$A,'[3]battle_constant|战斗内常量'!$C:$C)))),INT(G45/10000*INT(_xlfn.XLOOKUP("monster_moudule_5",'[3]battle_constant|战斗内常量'!$A:$A,'[3]battle_constant|战斗内常量'!$C:$C))))</f>
        <v>173908</v>
      </c>
      <c r="G45" s="1">
        <f>IF(INT(MID(E45,2,1))&lt;5,_xlfn.XLOOKUP(_xlfn.XLOOKUP(E45,[2]怪物武器挂载坐标辅助表!$V:$V,[2]怪物武器挂载坐标辅助表!$X:$X),[2]怪物武器挂载坐标辅助表!$AB:$AB,[2]怪物武器挂载坐标辅助表!$AO:$AO),_xlfn.XLOOKUP(B45,[2]怪物武器挂载坐标辅助表!$AB:$AB,[2]怪物武器挂载坐标辅助表!$AO:$AO))</f>
        <v>14915</v>
      </c>
      <c r="H45" s="1">
        <v>2200</v>
      </c>
      <c r="I45" s="1">
        <v>9000</v>
      </c>
      <c r="J45" s="1">
        <f t="shared" si="5"/>
        <v>1</v>
      </c>
      <c r="K45" s="1">
        <v>10</v>
      </c>
      <c r="M45" s="1">
        <v>11000</v>
      </c>
      <c r="N45" s="1">
        <v>11000</v>
      </c>
      <c r="O45" s="11"/>
      <c r="P45" s="11"/>
    </row>
    <row r="46" spans="1:16">
      <c r="A46" s="1">
        <f t="shared" si="6"/>
        <v>2313</v>
      </c>
      <c r="B46" s="1" t="str">
        <f>CONCATENATE([1]背景设计!$D$17,"-精英-",A37,"变型")</f>
        <v>沃尔夫兄弟-精英-2013变型</v>
      </c>
      <c r="C46" s="1" t="s">
        <v>120</v>
      </c>
      <c r="D46" s="1">
        <v>4</v>
      </c>
      <c r="E46" s="1">
        <v>2013</v>
      </c>
      <c r="F46" s="1" cm="1">
        <f t="array" ref="F46">IF(INT(MID(E46,2,1))&lt;5,_xlfn.IFS(D46=3,INT(G46/10000*INT(_xlfn.XLOOKUP("player_module_size",'[3]battle_constant|战斗内常量'!$A:$A,'[3]battle_constant|战斗内常量'!$C:$C))),D46=4,INT(G46/10000*INT(_xlfn.XLOOKUP("monster_moudule_3",'[3]battle_constant|战斗内常量'!$A:$A,'[3]battle_constant|战斗内常量'!$C:$C))),D46=5,INT(G46/10000*INT(_xlfn.XLOOKUP("monster_moudule_4",'[3]battle_constant|战斗内常量'!$A:$A,'[3]battle_constant|战斗内常量'!$C:$C)))),INT(G46/10000*INT(_xlfn.XLOOKUP("monster_moudule_5",'[3]battle_constant|战斗内常量'!$A:$A,'[3]battle_constant|战斗内常量'!$C:$C))))</f>
        <v>157106</v>
      </c>
      <c r="G46" s="1">
        <f>IF(INT(MID(E46,2,1))&lt;5,_xlfn.XLOOKUP(_xlfn.XLOOKUP(E46,[2]怪物武器挂载坐标辅助表!$V:$V,[2]怪物武器挂载坐标辅助表!$X:$X),[2]怪物武器挂载坐标辅助表!$AB:$AB,[2]怪物武器挂载坐标辅助表!$AO:$AO),_xlfn.XLOOKUP(B46,[2]怪物武器挂载坐标辅助表!$AB:$AB,[2]怪物武器挂载坐标辅助表!$AO:$AO))</f>
        <v>13474</v>
      </c>
      <c r="H46" s="1">
        <v>2200</v>
      </c>
      <c r="I46" s="1">
        <v>10000</v>
      </c>
      <c r="J46" s="1">
        <f t="shared" ref="J46:J55" si="7">1</f>
        <v>1</v>
      </c>
      <c r="K46" s="1">
        <v>10</v>
      </c>
      <c r="M46" s="1">
        <v>11000</v>
      </c>
      <c r="N46" s="1">
        <v>10000</v>
      </c>
      <c r="O46" s="11"/>
      <c r="P46" s="11"/>
    </row>
    <row r="47" spans="1:16">
      <c r="A47" s="1">
        <f t="shared" si="6"/>
        <v>2321</v>
      </c>
      <c r="B47" s="1" t="str">
        <f>CONCATENATE([1]背景设计!$D$17,"-精英-",A38,"变型")</f>
        <v>沃尔夫兄弟-精英-2021变型</v>
      </c>
      <c r="C47" s="1" t="s">
        <v>120</v>
      </c>
      <c r="D47" s="1">
        <v>4</v>
      </c>
      <c r="E47" s="1">
        <v>2021</v>
      </c>
      <c r="F47" s="1" cm="1">
        <f t="array" ref="F47">IF(INT(MID(E47,2,1))&lt;5,_xlfn.IFS(D47=3,INT(G47/10000*INT(_xlfn.XLOOKUP("player_module_size",'[3]battle_constant|战斗内常量'!$A:$A,'[3]battle_constant|战斗内常量'!$C:$C))),D47=4,INT(G47/10000*INT(_xlfn.XLOOKUP("monster_moudule_3",'[3]battle_constant|战斗内常量'!$A:$A,'[3]battle_constant|战斗内常量'!$C:$C))),D47=5,INT(G47/10000*INT(_xlfn.XLOOKUP("monster_moudule_4",'[3]battle_constant|战斗内常量'!$A:$A,'[3]battle_constant|战斗内常量'!$C:$C)))),INT(G47/10000*INT(_xlfn.XLOOKUP("monster_moudule_5",'[3]battle_constant|战斗内常量'!$A:$A,'[3]battle_constant|战斗内常量'!$C:$C))))</f>
        <v>173908</v>
      </c>
      <c r="G47" s="1">
        <f>IF(INT(MID(E47,2,1))&lt;5,_xlfn.XLOOKUP(_xlfn.XLOOKUP(E47,[2]怪物武器挂载坐标辅助表!$V:$V,[2]怪物武器挂载坐标辅助表!$X:$X),[2]怪物武器挂载坐标辅助表!$AB:$AB,[2]怪物武器挂载坐标辅助表!$AO:$AO),_xlfn.XLOOKUP(B47,[2]怪物武器挂载坐标辅助表!$AB:$AB,[2]怪物武器挂载坐标辅助表!$AO:$AO))</f>
        <v>14915</v>
      </c>
      <c r="H47" s="1">
        <v>2200</v>
      </c>
      <c r="I47" s="1">
        <v>9500</v>
      </c>
      <c r="J47" s="1">
        <f t="shared" si="7"/>
        <v>1</v>
      </c>
      <c r="K47" s="1">
        <v>10</v>
      </c>
      <c r="M47" s="1">
        <v>11000</v>
      </c>
      <c r="N47" s="1">
        <v>11000</v>
      </c>
      <c r="O47" s="11"/>
      <c r="P47" s="11"/>
    </row>
    <row r="48" spans="1:16">
      <c r="A48" s="1">
        <f t="shared" si="6"/>
        <v>2322</v>
      </c>
      <c r="B48" s="1" t="str">
        <f>CONCATENATE([1]背景设计!$D$17,"-精英-",A39,"变型")</f>
        <v>沃尔夫兄弟-精英-2022变型</v>
      </c>
      <c r="C48" s="1" t="s">
        <v>120</v>
      </c>
      <c r="D48" s="1">
        <v>4</v>
      </c>
      <c r="E48" s="1">
        <v>2022</v>
      </c>
      <c r="F48" s="1" cm="1">
        <f t="array" ref="F48">IF(INT(MID(E48,2,1))&lt;5,_xlfn.IFS(D48=3,INT(G48/10000*INT(_xlfn.XLOOKUP("player_module_size",'[3]battle_constant|战斗内常量'!$A:$A,'[3]battle_constant|战斗内常量'!$C:$C))),D48=4,INT(G48/10000*INT(_xlfn.XLOOKUP("monster_moudule_3",'[3]battle_constant|战斗内常量'!$A:$A,'[3]battle_constant|战斗内常量'!$C:$C))),D48=5,INT(G48/10000*INT(_xlfn.XLOOKUP("monster_moudule_4",'[3]battle_constant|战斗内常量'!$A:$A,'[3]battle_constant|战斗内常量'!$C:$C)))),INT(G48/10000*INT(_xlfn.XLOOKUP("monster_moudule_5",'[3]battle_constant|战斗内常量'!$A:$A,'[3]battle_constant|战斗内常量'!$C:$C))))</f>
        <v>120541</v>
      </c>
      <c r="G48" s="1">
        <f>IF(INT(MID(E48,2,1))&lt;5,_xlfn.XLOOKUP(_xlfn.XLOOKUP(E48,[2]怪物武器挂载坐标辅助表!$V:$V,[2]怪物武器挂载坐标辅助表!$X:$X),[2]怪物武器挂载坐标辅助表!$AB:$AB,[2]怪物武器挂载坐标辅助表!$AO:$AO),_xlfn.XLOOKUP(B48,[2]怪物武器挂载坐标辅助表!$AB:$AB,[2]怪物武器挂载坐标辅助表!$AO:$AO))</f>
        <v>10338</v>
      </c>
      <c r="H48" s="1">
        <v>2200</v>
      </c>
      <c r="I48" s="1">
        <v>11000</v>
      </c>
      <c r="J48" s="1">
        <f t="shared" si="7"/>
        <v>1</v>
      </c>
      <c r="K48" s="1">
        <v>10</v>
      </c>
      <c r="M48" s="1">
        <v>11000</v>
      </c>
      <c r="N48" s="1">
        <v>9000</v>
      </c>
      <c r="O48" s="11"/>
      <c r="P48" s="11"/>
    </row>
    <row r="49" spans="1:16">
      <c r="A49" s="1">
        <f t="shared" si="6"/>
        <v>2323</v>
      </c>
      <c r="B49" s="1" t="str">
        <f>CONCATENATE([1]背景设计!$D$17,"-精英-",A40,"变型")</f>
        <v>沃尔夫兄弟-精英-2023变型</v>
      </c>
      <c r="C49" s="1" t="s">
        <v>120</v>
      </c>
      <c r="D49" s="1">
        <v>4</v>
      </c>
      <c r="E49" s="1">
        <v>2023</v>
      </c>
      <c r="F49" s="1" cm="1">
        <f t="array" ref="F49">IF(INT(MID(E49,2,1))&lt;5,_xlfn.IFS(D49=3,INT(G49/10000*INT(_xlfn.XLOOKUP("player_module_size",'[3]battle_constant|战斗内常量'!$A:$A,'[3]battle_constant|战斗内常量'!$C:$C))),D49=4,INT(G49/10000*INT(_xlfn.XLOOKUP("monster_moudule_3",'[3]battle_constant|战斗内常量'!$A:$A,'[3]battle_constant|战斗内常量'!$C:$C))),D49=5,INT(G49/10000*INT(_xlfn.XLOOKUP("monster_moudule_4",'[3]battle_constant|战斗内常量'!$A:$A,'[3]battle_constant|战斗内常量'!$C:$C)))),INT(G49/10000*INT(_xlfn.XLOOKUP("monster_moudule_5",'[3]battle_constant|战斗内常量'!$A:$A,'[3]battle_constant|战斗内常量'!$C:$C))))</f>
        <v>120541</v>
      </c>
      <c r="G49" s="1">
        <f>IF(INT(MID(E49,2,1))&lt;5,_xlfn.XLOOKUP(_xlfn.XLOOKUP(E49,[2]怪物武器挂载坐标辅助表!$V:$V,[2]怪物武器挂载坐标辅助表!$X:$X),[2]怪物武器挂载坐标辅助表!$AB:$AB,[2]怪物武器挂载坐标辅助表!$AO:$AO),_xlfn.XLOOKUP(B49,[2]怪物武器挂载坐标辅助表!$AB:$AB,[2]怪物武器挂载坐标辅助表!$AO:$AO))</f>
        <v>10338</v>
      </c>
      <c r="H49" s="1">
        <v>2200</v>
      </c>
      <c r="I49" s="1">
        <v>11000</v>
      </c>
      <c r="J49" s="1">
        <f t="shared" si="7"/>
        <v>1</v>
      </c>
      <c r="K49" s="1">
        <v>10</v>
      </c>
      <c r="M49" s="1">
        <v>11000</v>
      </c>
      <c r="N49" s="1">
        <v>9000</v>
      </c>
      <c r="O49" s="11"/>
      <c r="P49" s="11"/>
    </row>
    <row r="50" spans="1:16">
      <c r="A50" s="1">
        <f t="shared" si="6"/>
        <v>2331</v>
      </c>
      <c r="B50" s="1" t="str">
        <f>CONCATENATE([1]背景设计!$D$17,"-精英-",A41,"变型")</f>
        <v>沃尔夫兄弟-精英-2031变型</v>
      </c>
      <c r="C50" s="1" t="s">
        <v>120</v>
      </c>
      <c r="D50" s="1">
        <v>4</v>
      </c>
      <c r="E50" s="1">
        <v>2031</v>
      </c>
      <c r="F50" s="1" cm="1">
        <f t="array" ref="F50">IF(INT(MID(E50,2,1))&lt;5,_xlfn.IFS(D50=3,INT(G50/10000*INT(_xlfn.XLOOKUP("player_module_size",'[3]battle_constant|战斗内常量'!$A:$A,'[3]battle_constant|战斗内常量'!$C:$C))),D50=4,INT(G50/10000*INT(_xlfn.XLOOKUP("monster_moudule_3",'[3]battle_constant|战斗内常量'!$A:$A,'[3]battle_constant|战斗内常量'!$C:$C))),D50=5,INT(G50/10000*INT(_xlfn.XLOOKUP("monster_moudule_4",'[3]battle_constant|战斗内常量'!$A:$A,'[3]battle_constant|战斗内常量'!$C:$C)))),INT(G50/10000*INT(_xlfn.XLOOKUP("monster_moudule_5",'[3]battle_constant|战斗内常量'!$A:$A,'[3]battle_constant|战斗内常量'!$C:$C))))</f>
        <v>157106</v>
      </c>
      <c r="G50" s="1">
        <f>IF(INT(MID(E50,2,1))&lt;5,_xlfn.XLOOKUP(_xlfn.XLOOKUP(E50,[2]怪物武器挂载坐标辅助表!$V:$V,[2]怪物武器挂载坐标辅助表!$X:$X),[2]怪物武器挂载坐标辅助表!$AB:$AB,[2]怪物武器挂载坐标辅助表!$AO:$AO),_xlfn.XLOOKUP(B50,[2]怪物武器挂载坐标辅助表!$AB:$AB,[2]怪物武器挂载坐标辅助表!$AO:$AO))</f>
        <v>13474</v>
      </c>
      <c r="H50" s="1">
        <v>2200</v>
      </c>
      <c r="I50" s="1">
        <v>10500</v>
      </c>
      <c r="J50" s="1">
        <f t="shared" si="7"/>
        <v>1</v>
      </c>
      <c r="K50" s="1">
        <v>10</v>
      </c>
      <c r="M50" s="1">
        <v>11000</v>
      </c>
      <c r="N50" s="1">
        <v>10000</v>
      </c>
      <c r="O50" s="11"/>
      <c r="P50" s="11"/>
    </row>
    <row r="51" spans="1:16">
      <c r="A51" s="1">
        <f t="shared" si="6"/>
        <v>2332</v>
      </c>
      <c r="B51" s="1" t="str">
        <f>CONCATENATE([1]背景设计!$D$17,"-精英-",A42,"变型")</f>
        <v>沃尔夫兄弟-精英-2032变型</v>
      </c>
      <c r="C51" s="1" t="s">
        <v>120</v>
      </c>
      <c r="D51" s="1">
        <v>4</v>
      </c>
      <c r="E51" s="1">
        <v>2032</v>
      </c>
      <c r="F51" s="1" cm="1">
        <f t="array" ref="F51">IF(INT(MID(E51,2,1))&lt;5,_xlfn.IFS(D51=3,INT(G51/10000*INT(_xlfn.XLOOKUP("player_module_size",'[3]battle_constant|战斗内常量'!$A:$A,'[3]battle_constant|战斗内常量'!$C:$C))),D51=4,INT(G51/10000*INT(_xlfn.XLOOKUP("monster_moudule_3",'[3]battle_constant|战斗内常量'!$A:$A,'[3]battle_constant|战斗内常量'!$C:$C))),D51=5,INT(G51/10000*INT(_xlfn.XLOOKUP("monster_moudule_4",'[3]battle_constant|战斗内常量'!$A:$A,'[3]battle_constant|战斗内常量'!$C:$C)))),INT(G51/10000*INT(_xlfn.XLOOKUP("monster_moudule_5",'[3]battle_constant|战斗内常量'!$A:$A,'[3]battle_constant|战斗内常量'!$C:$C))))</f>
        <v>173908</v>
      </c>
      <c r="G51" s="1">
        <f>IF(INT(MID(E51,2,1))&lt;5,_xlfn.XLOOKUP(_xlfn.XLOOKUP(E51,[2]怪物武器挂载坐标辅助表!$V:$V,[2]怪物武器挂载坐标辅助表!$X:$X),[2]怪物武器挂载坐标辅助表!$AB:$AB,[2]怪物武器挂载坐标辅助表!$AO:$AO),_xlfn.XLOOKUP(B51,[2]怪物武器挂载坐标辅助表!$AB:$AB,[2]怪物武器挂载坐标辅助表!$AO:$AO))</f>
        <v>14915</v>
      </c>
      <c r="H51" s="1">
        <v>2200</v>
      </c>
      <c r="I51" s="1">
        <v>10000</v>
      </c>
      <c r="J51" s="1">
        <f t="shared" si="7"/>
        <v>1</v>
      </c>
      <c r="K51" s="1">
        <v>10</v>
      </c>
      <c r="M51" s="1">
        <v>11000</v>
      </c>
      <c r="N51" s="1">
        <v>11000</v>
      </c>
      <c r="O51" s="11"/>
      <c r="P51" s="11"/>
    </row>
    <row r="52" spans="1:16">
      <c r="A52" s="1">
        <f t="shared" si="6"/>
        <v>2333</v>
      </c>
      <c r="B52" s="1" t="str">
        <f>CONCATENATE([1]背景设计!$D$17,"-精英-",A43,"变型")</f>
        <v>沃尔夫兄弟-精英-2033变型</v>
      </c>
      <c r="C52" s="1" t="s">
        <v>120</v>
      </c>
      <c r="D52" s="1">
        <v>4</v>
      </c>
      <c r="E52" s="1">
        <v>2033</v>
      </c>
      <c r="F52" s="1" cm="1">
        <f t="array" ref="F52">IF(INT(MID(E52,2,1))&lt;5,_xlfn.IFS(D52=3,INT(G52/10000*INT(_xlfn.XLOOKUP("player_module_size",'[3]battle_constant|战斗内常量'!$A:$A,'[3]battle_constant|战斗内常量'!$C:$C))),D52=4,INT(G52/10000*INT(_xlfn.XLOOKUP("monster_moudule_3",'[3]battle_constant|战斗内常量'!$A:$A,'[3]battle_constant|战斗内常量'!$C:$C))),D52=5,INT(G52/10000*INT(_xlfn.XLOOKUP("monster_moudule_4",'[3]battle_constant|战斗内常量'!$A:$A,'[3]battle_constant|战斗内常量'!$C:$C)))),INT(G52/10000*INT(_xlfn.XLOOKUP("monster_moudule_5",'[3]battle_constant|战斗内常量'!$A:$A,'[3]battle_constant|战斗内常量'!$C:$C))))</f>
        <v>157106</v>
      </c>
      <c r="G52" s="1">
        <f>IF(INT(MID(E52,2,1))&lt;5,_xlfn.XLOOKUP(_xlfn.XLOOKUP(E52,[2]怪物武器挂载坐标辅助表!$V:$V,[2]怪物武器挂载坐标辅助表!$X:$X),[2]怪物武器挂载坐标辅助表!$AB:$AB,[2]怪物武器挂载坐标辅助表!$AO:$AO),_xlfn.XLOOKUP(B52,[2]怪物武器挂载坐标辅助表!$AB:$AB,[2]怪物武器挂载坐标辅助表!$AO:$AO))</f>
        <v>13474</v>
      </c>
      <c r="H52" s="1">
        <v>2200</v>
      </c>
      <c r="I52" s="1">
        <v>9500</v>
      </c>
      <c r="J52" s="1">
        <f t="shared" si="7"/>
        <v>1</v>
      </c>
      <c r="K52" s="1">
        <v>10</v>
      </c>
      <c r="M52" s="1">
        <v>11000</v>
      </c>
      <c r="N52" s="1">
        <v>10000</v>
      </c>
      <c r="O52" s="11"/>
      <c r="P52" s="11"/>
    </row>
    <row r="53" spans="1:16">
      <c r="A53" s="14">
        <v>2391</v>
      </c>
      <c r="B53" s="14" t="s">
        <v>134</v>
      </c>
      <c r="C53" s="14" t="s">
        <v>135</v>
      </c>
      <c r="D53" s="14">
        <v>4</v>
      </c>
      <c r="E53" s="14">
        <f>IF(A53&lt;5,A53-#REF!*100,A53)</f>
        <v>2391</v>
      </c>
      <c r="F53" s="14" cm="1">
        <f t="array" ref="F53">IF(INT(MID(E53,2,1))&lt;5,_xlfn.IFS(D53=3,INT(G53/10000*INT(_xlfn.XLOOKUP("player_module_size",'[3]battle_constant|战斗内常量'!$A:$A,'[3]battle_constant|战斗内常量'!$C:$C))),D53=4,INT(G53/10000*INT(_xlfn.XLOOKUP("monster_moudule_3",'[3]battle_constant|战斗内常量'!$A:$A,'[3]battle_constant|战斗内常量'!$C:$C))),D53=5,INT(G53/10000*INT(_xlfn.XLOOKUP("monster_moudule_4",'[3]battle_constant|战斗内常量'!$A:$A,'[3]battle_constant|战斗内常量'!$C:$C)))),INT(G53/10000*INT(_xlfn.XLOOKUP("monster_moudule_5",'[3]battle_constant|战斗内常量'!$A:$A,'[3]battle_constant|战斗内常量'!$C:$C))))</f>
        <v>146402</v>
      </c>
      <c r="G53" s="14">
        <v>12556</v>
      </c>
      <c r="H53" s="1">
        <v>2000</v>
      </c>
      <c r="I53" s="1">
        <v>12500</v>
      </c>
      <c r="J53" s="1">
        <f t="shared" si="7"/>
        <v>1</v>
      </c>
      <c r="K53" s="1">
        <v>10</v>
      </c>
      <c r="M53" s="1">
        <v>500</v>
      </c>
      <c r="N53" s="1">
        <v>500</v>
      </c>
      <c r="O53" s="11"/>
      <c r="P53" s="11"/>
    </row>
    <row r="54" spans="1:16">
      <c r="A54" s="14">
        <v>2392</v>
      </c>
      <c r="B54" s="14" t="s">
        <v>136</v>
      </c>
      <c r="C54" s="14" t="s">
        <v>135</v>
      </c>
      <c r="D54" s="14">
        <v>4</v>
      </c>
      <c r="E54" s="14">
        <f>IF(A54&lt;5,A54-#REF!*100,A54)</f>
        <v>2392</v>
      </c>
      <c r="F54" s="14" cm="1">
        <f t="array" ref="F54">IF(INT(MID(E54,2,1))&lt;5,_xlfn.IFS(D54=3,INT(G54/10000*INT(_xlfn.XLOOKUP("player_module_size",'[3]battle_constant|战斗内常量'!$A:$A,'[3]battle_constant|战斗内常量'!$C:$C))),D54=4,INT(G54/10000*INT(_xlfn.XLOOKUP("monster_moudule_3",'[3]battle_constant|战斗内常量'!$A:$A,'[3]battle_constant|战斗内常量'!$C:$C))),D54=5,INT(G54/10000*INT(_xlfn.XLOOKUP("monster_moudule_4",'[3]battle_constant|战斗内常量'!$A:$A,'[3]battle_constant|战斗内常量'!$C:$C)))),INT(G54/10000*INT(_xlfn.XLOOKUP("monster_moudule_5",'[3]battle_constant|战斗内常量'!$A:$A,'[3]battle_constant|战斗内常量'!$C:$C))))</f>
        <v>70741</v>
      </c>
      <c r="G54" s="14">
        <v>6067</v>
      </c>
      <c r="H54" s="1">
        <v>2000</v>
      </c>
      <c r="I54" s="1">
        <v>12500</v>
      </c>
      <c r="J54" s="1">
        <v>0</v>
      </c>
      <c r="K54" s="1">
        <v>10</v>
      </c>
      <c r="M54" s="1">
        <v>250</v>
      </c>
      <c r="N54" s="1">
        <v>250</v>
      </c>
      <c r="O54" s="11"/>
      <c r="P54" s="11"/>
    </row>
    <row r="55" spans="1:16">
      <c r="A55" s="1">
        <f t="shared" ref="A55:A75" si="8">A23+1000</f>
        <v>2411</v>
      </c>
      <c r="B55" s="1" t="str">
        <f>CONCATENATE([1]背景设计!$D$18,"-Boss-",A35,"变型")</f>
        <v>四联会-Boss-2011变型</v>
      </c>
      <c r="C55" s="1" t="s">
        <v>121</v>
      </c>
      <c r="D55" s="1">
        <v>5</v>
      </c>
      <c r="E55" s="1">
        <v>2011</v>
      </c>
      <c r="F55" s="1" cm="1">
        <f t="array" ref="F55">IF(INT(MID(E55,2,1))&lt;5,_xlfn.IFS(D55=3,INT(G55/10000*INT(_xlfn.XLOOKUP("player_module_size",'[3]battle_constant|战斗内常量'!$A:$A,'[3]battle_constant|战斗内常量'!$C:$C))),D55=4,INT(G55/10000*INT(_xlfn.XLOOKUP("monster_moudule_3",'[3]battle_constant|战斗内常量'!$A:$A,'[3]battle_constant|战斗内常量'!$C:$C))),D55=5,INT(G55/10000*INT(_xlfn.XLOOKUP("monster_moudule_4",'[3]battle_constant|战斗内常量'!$A:$A,'[3]battle_constant|战斗内常量'!$C:$C)))),INT(G55/10000*INT(_xlfn.XLOOKUP("monster_moudule_5",'[3]battle_constant|战斗内常量'!$A:$A,'[3]battle_constant|战斗内常量'!$C:$C))))</f>
        <v>214296</v>
      </c>
      <c r="G55" s="1">
        <f>IF(INT(MID(E55,2,1))&lt;5,_xlfn.XLOOKUP(_xlfn.XLOOKUP(E55,[2]怪物武器挂载坐标辅助表!$V:$V,[2]怪物武器挂载坐标辅助表!$X:$X),[2]怪物武器挂载坐标辅助表!$AB:$AB,[2]怪物武器挂载坐标辅助表!$AO:$AO),_xlfn.XLOOKUP(B55,[2]怪物武器挂载坐标辅助表!$AB:$AB,[2]怪物武器挂载坐标辅助表!$AO:$AO))</f>
        <v>10338</v>
      </c>
      <c r="H55" s="1">
        <v>2500</v>
      </c>
      <c r="I55" s="1">
        <v>11000</v>
      </c>
      <c r="J55" s="1">
        <f t="shared" si="7"/>
        <v>1</v>
      </c>
      <c r="K55" s="1">
        <v>15</v>
      </c>
      <c r="M55" s="1">
        <v>12500</v>
      </c>
      <c r="N55" s="1">
        <v>9000</v>
      </c>
      <c r="O55" s="11"/>
      <c r="P55" s="11"/>
    </row>
    <row r="56" spans="1:16">
      <c r="A56" s="1">
        <f t="shared" si="8"/>
        <v>2412</v>
      </c>
      <c r="B56" s="1" t="str">
        <f>CONCATENATE([1]背景设计!$D$18,"-Boss-",A36,"变型")</f>
        <v>四联会-Boss-2012变型</v>
      </c>
      <c r="C56" s="1" t="s">
        <v>121</v>
      </c>
      <c r="D56" s="1">
        <v>5</v>
      </c>
      <c r="E56" s="1">
        <v>2012</v>
      </c>
      <c r="F56" s="1" cm="1">
        <f t="array" ref="F56">IF(INT(MID(E56,2,1))&lt;5,_xlfn.IFS(D56=3,INT(G56/10000*INT(_xlfn.XLOOKUP("player_module_size",'[3]battle_constant|战斗内常量'!$A:$A,'[3]battle_constant|战斗内常量'!$C:$C))),D56=4,INT(G56/10000*INT(_xlfn.XLOOKUP("monster_moudule_3",'[3]battle_constant|战斗内常量'!$A:$A,'[3]battle_constant|战斗内常量'!$C:$C))),D56=5,INT(G56/10000*INT(_xlfn.XLOOKUP("monster_moudule_4",'[3]battle_constant|战斗内常量'!$A:$A,'[3]battle_constant|战斗内常量'!$C:$C)))),INT(G56/10000*INT(_xlfn.XLOOKUP("monster_moudule_5",'[3]battle_constant|战斗内常量'!$A:$A,'[3]battle_constant|战斗内常量'!$C:$C))))</f>
        <v>309173</v>
      </c>
      <c r="G56" s="1">
        <f>IF(INT(MID(E56,2,1))&lt;5,_xlfn.XLOOKUP(_xlfn.XLOOKUP(E56,[2]怪物武器挂载坐标辅助表!$V:$V,[2]怪物武器挂载坐标辅助表!$X:$X),[2]怪物武器挂载坐标辅助表!$AB:$AB,[2]怪物武器挂载坐标辅助表!$AO:$AO),_xlfn.XLOOKUP(B56,[2]怪物武器挂载坐标辅助表!$AB:$AB,[2]怪物武器挂载坐标辅助表!$AO:$AO))</f>
        <v>14915</v>
      </c>
      <c r="H56" s="1">
        <v>2500</v>
      </c>
      <c r="I56" s="1">
        <v>9000</v>
      </c>
      <c r="J56" s="1">
        <f t="shared" ref="J56:J65" si="9">1</f>
        <v>1</v>
      </c>
      <c r="K56" s="1">
        <v>10</v>
      </c>
      <c r="M56" s="1">
        <v>12500</v>
      </c>
      <c r="N56" s="1">
        <v>11000</v>
      </c>
      <c r="O56" s="11"/>
      <c r="P56" s="11"/>
    </row>
    <row r="57" spans="1:16">
      <c r="A57" s="1">
        <f t="shared" si="8"/>
        <v>2413</v>
      </c>
      <c r="B57" s="1" t="str">
        <f>CONCATENATE([1]背景设计!$D$18,"-Boss-",A37,"变型")</f>
        <v>四联会-Boss-2013变型</v>
      </c>
      <c r="C57" s="1" t="s">
        <v>121</v>
      </c>
      <c r="D57" s="1">
        <v>5</v>
      </c>
      <c r="E57" s="1">
        <v>2013</v>
      </c>
      <c r="F57" s="1" cm="1">
        <f t="array" ref="F57">IF(INT(MID(E57,2,1))&lt;5,_xlfn.IFS(D57=3,INT(G57/10000*INT(_xlfn.XLOOKUP("player_module_size",'[3]battle_constant|战斗内常量'!$A:$A,'[3]battle_constant|战斗内常量'!$C:$C))),D57=4,INT(G57/10000*INT(_xlfn.XLOOKUP("monster_moudule_3",'[3]battle_constant|战斗内常量'!$A:$A,'[3]battle_constant|战斗内常量'!$C:$C))),D57=5,INT(G57/10000*INT(_xlfn.XLOOKUP("monster_moudule_4",'[3]battle_constant|战斗内常量'!$A:$A,'[3]battle_constant|战斗内常量'!$C:$C)))),INT(G57/10000*INT(_xlfn.XLOOKUP("monster_moudule_5",'[3]battle_constant|战斗内常量'!$A:$A,'[3]battle_constant|战斗内常量'!$C:$C))))</f>
        <v>279302</v>
      </c>
      <c r="G57" s="1">
        <f>IF(INT(MID(E57,2,1))&lt;5,_xlfn.XLOOKUP(_xlfn.XLOOKUP(E57,[2]怪物武器挂载坐标辅助表!$V:$V,[2]怪物武器挂载坐标辅助表!$X:$X),[2]怪物武器挂载坐标辅助表!$AB:$AB,[2]怪物武器挂载坐标辅助表!$AO:$AO),_xlfn.XLOOKUP(B57,[2]怪物武器挂载坐标辅助表!$AB:$AB,[2]怪物武器挂载坐标辅助表!$AO:$AO))</f>
        <v>13474</v>
      </c>
      <c r="H57" s="1">
        <v>2500</v>
      </c>
      <c r="I57" s="1">
        <v>10000</v>
      </c>
      <c r="J57" s="1">
        <f t="shared" si="9"/>
        <v>1</v>
      </c>
      <c r="K57" s="1">
        <v>12</v>
      </c>
      <c r="M57" s="1">
        <v>12500</v>
      </c>
      <c r="N57" s="1">
        <v>10000</v>
      </c>
      <c r="O57" s="11"/>
      <c r="P57" s="11"/>
    </row>
    <row r="58" spans="1:16">
      <c r="A58" s="1">
        <f t="shared" si="8"/>
        <v>2421</v>
      </c>
      <c r="B58" s="1" t="str">
        <f>CONCATENATE([1]背景设计!$D$18,"-Boss-",A38,"变型")</f>
        <v>四联会-Boss-2021变型</v>
      </c>
      <c r="C58" s="1" t="s">
        <v>121</v>
      </c>
      <c r="D58" s="1">
        <v>5</v>
      </c>
      <c r="E58" s="1">
        <v>2021</v>
      </c>
      <c r="F58" s="1" cm="1">
        <f t="array" ref="F58">IF(INT(MID(E58,2,1))&lt;5,_xlfn.IFS(D58=3,INT(G58/10000*INT(_xlfn.XLOOKUP("player_module_size",'[3]battle_constant|战斗内常量'!$A:$A,'[3]battle_constant|战斗内常量'!$C:$C))),D58=4,INT(G58/10000*INT(_xlfn.XLOOKUP("monster_moudule_3",'[3]battle_constant|战斗内常量'!$A:$A,'[3]battle_constant|战斗内常量'!$C:$C))),D58=5,INT(G58/10000*INT(_xlfn.XLOOKUP("monster_moudule_4",'[3]battle_constant|战斗内常量'!$A:$A,'[3]battle_constant|战斗内常量'!$C:$C)))),INT(G58/10000*INT(_xlfn.XLOOKUP("monster_moudule_5",'[3]battle_constant|战斗内常量'!$A:$A,'[3]battle_constant|战斗内常量'!$C:$C))))</f>
        <v>309173</v>
      </c>
      <c r="G58" s="1">
        <f>IF(INT(MID(E58,2,1))&lt;5,_xlfn.XLOOKUP(_xlfn.XLOOKUP(E58,[2]怪物武器挂载坐标辅助表!$V:$V,[2]怪物武器挂载坐标辅助表!$X:$X),[2]怪物武器挂载坐标辅助表!$AB:$AB,[2]怪物武器挂载坐标辅助表!$AO:$AO),_xlfn.XLOOKUP(B58,[2]怪物武器挂载坐标辅助表!$AB:$AB,[2]怪物武器挂载坐标辅助表!$AO:$AO))</f>
        <v>14915</v>
      </c>
      <c r="H58" s="1">
        <v>2500</v>
      </c>
      <c r="I58" s="1">
        <v>9500</v>
      </c>
      <c r="J58" s="1">
        <f t="shared" si="9"/>
        <v>1</v>
      </c>
      <c r="K58" s="1">
        <v>15</v>
      </c>
      <c r="M58" s="1">
        <v>12500</v>
      </c>
      <c r="N58" s="1">
        <v>11000</v>
      </c>
      <c r="O58" s="11"/>
      <c r="P58" s="11"/>
    </row>
    <row r="59" spans="1:16">
      <c r="A59" s="1">
        <f t="shared" si="8"/>
        <v>2422</v>
      </c>
      <c r="B59" s="1" t="str">
        <f>CONCATENATE([1]背景设计!$D$18,"-Boss-",A39,"变型")</f>
        <v>四联会-Boss-2022变型</v>
      </c>
      <c r="C59" s="1" t="s">
        <v>121</v>
      </c>
      <c r="D59" s="1">
        <v>5</v>
      </c>
      <c r="E59" s="1">
        <v>2022</v>
      </c>
      <c r="F59" s="1" cm="1">
        <f t="array" ref="F59">IF(INT(MID(E59,2,1))&lt;5,_xlfn.IFS(D59=3,INT(G59/10000*INT(_xlfn.XLOOKUP("player_module_size",'[3]battle_constant|战斗内常量'!$A:$A,'[3]battle_constant|战斗内常量'!$C:$C))),D59=4,INT(G59/10000*INT(_xlfn.XLOOKUP("monster_moudule_3",'[3]battle_constant|战斗内常量'!$A:$A,'[3]battle_constant|战斗内常量'!$C:$C))),D59=5,INT(G59/10000*INT(_xlfn.XLOOKUP("monster_moudule_4",'[3]battle_constant|战斗内常量'!$A:$A,'[3]battle_constant|战斗内常量'!$C:$C)))),INT(G59/10000*INT(_xlfn.XLOOKUP("monster_moudule_5",'[3]battle_constant|战斗内常量'!$A:$A,'[3]battle_constant|战斗内常量'!$C:$C))))</f>
        <v>214296</v>
      </c>
      <c r="G59" s="1">
        <f>IF(INT(MID(E59,2,1))&lt;5,_xlfn.XLOOKUP(_xlfn.XLOOKUP(E59,[2]怪物武器挂载坐标辅助表!$V:$V,[2]怪物武器挂载坐标辅助表!$X:$X),[2]怪物武器挂载坐标辅助表!$AB:$AB,[2]怪物武器挂载坐标辅助表!$AO:$AO),_xlfn.XLOOKUP(B59,[2]怪物武器挂载坐标辅助表!$AB:$AB,[2]怪物武器挂载坐标辅助表!$AO:$AO))</f>
        <v>10338</v>
      </c>
      <c r="H59" s="1">
        <v>2500</v>
      </c>
      <c r="I59" s="1">
        <v>11000</v>
      </c>
      <c r="J59" s="1">
        <f t="shared" si="9"/>
        <v>1</v>
      </c>
      <c r="K59" s="1">
        <v>10</v>
      </c>
      <c r="M59" s="1">
        <v>12500</v>
      </c>
      <c r="N59" s="1">
        <v>9000</v>
      </c>
      <c r="O59" s="11"/>
      <c r="P59" s="11"/>
    </row>
    <row r="60" spans="1:16">
      <c r="A60" s="1">
        <f t="shared" si="8"/>
        <v>2423</v>
      </c>
      <c r="B60" s="1" t="str">
        <f>CONCATENATE([1]背景设计!$D$18,"-Boss-",A40,"变型")</f>
        <v>四联会-Boss-2023变型</v>
      </c>
      <c r="C60" s="1" t="s">
        <v>121</v>
      </c>
      <c r="D60" s="1">
        <v>5</v>
      </c>
      <c r="E60" s="1">
        <v>2023</v>
      </c>
      <c r="F60" s="1" cm="1">
        <f t="array" ref="F60">IF(INT(MID(E60,2,1))&lt;5,_xlfn.IFS(D60=3,INT(G60/10000*INT(_xlfn.XLOOKUP("player_module_size",'[3]battle_constant|战斗内常量'!$A:$A,'[3]battle_constant|战斗内常量'!$C:$C))),D60=4,INT(G60/10000*INT(_xlfn.XLOOKUP("monster_moudule_3",'[3]battle_constant|战斗内常量'!$A:$A,'[3]battle_constant|战斗内常量'!$C:$C))),D60=5,INT(G60/10000*INT(_xlfn.XLOOKUP("monster_moudule_4",'[3]battle_constant|战斗内常量'!$A:$A,'[3]battle_constant|战斗内常量'!$C:$C)))),INT(G60/10000*INT(_xlfn.XLOOKUP("monster_moudule_5",'[3]battle_constant|战斗内常量'!$A:$A,'[3]battle_constant|战斗内常量'!$C:$C))))</f>
        <v>214296</v>
      </c>
      <c r="G60" s="1">
        <f>IF(INT(MID(E60,2,1))&lt;5,_xlfn.XLOOKUP(_xlfn.XLOOKUP(E60,[2]怪物武器挂载坐标辅助表!$V:$V,[2]怪物武器挂载坐标辅助表!$X:$X),[2]怪物武器挂载坐标辅助表!$AB:$AB,[2]怪物武器挂载坐标辅助表!$AO:$AO),_xlfn.XLOOKUP(B60,[2]怪物武器挂载坐标辅助表!$AB:$AB,[2]怪物武器挂载坐标辅助表!$AO:$AO))</f>
        <v>10338</v>
      </c>
      <c r="H60" s="1">
        <v>2500</v>
      </c>
      <c r="I60" s="1">
        <v>11000</v>
      </c>
      <c r="J60" s="1">
        <f t="shared" si="9"/>
        <v>1</v>
      </c>
      <c r="K60" s="1">
        <v>12</v>
      </c>
      <c r="M60" s="1">
        <v>12500</v>
      </c>
      <c r="N60" s="1">
        <v>9000</v>
      </c>
      <c r="O60" s="11"/>
      <c r="P60" s="11"/>
    </row>
    <row r="61" spans="1:16">
      <c r="A61" s="1">
        <f t="shared" si="8"/>
        <v>2431</v>
      </c>
      <c r="B61" s="1" t="str">
        <f>CONCATENATE([1]背景设计!$D$18,"-Boss-",A41,"变型")</f>
        <v>四联会-Boss-2031变型</v>
      </c>
      <c r="C61" s="1" t="s">
        <v>121</v>
      </c>
      <c r="D61" s="1">
        <v>5</v>
      </c>
      <c r="E61" s="1">
        <v>2031</v>
      </c>
      <c r="F61" s="1" cm="1">
        <f t="array" ref="F61">IF(INT(MID(E61,2,1))&lt;5,_xlfn.IFS(D61=3,INT(G61/10000*INT(_xlfn.XLOOKUP("player_module_size",'[3]battle_constant|战斗内常量'!$A:$A,'[3]battle_constant|战斗内常量'!$C:$C))),D61=4,INT(G61/10000*INT(_xlfn.XLOOKUP("monster_moudule_3",'[3]battle_constant|战斗内常量'!$A:$A,'[3]battle_constant|战斗内常量'!$C:$C))),D61=5,INT(G61/10000*INT(_xlfn.XLOOKUP("monster_moudule_4",'[3]battle_constant|战斗内常量'!$A:$A,'[3]battle_constant|战斗内常量'!$C:$C)))),INT(G61/10000*INT(_xlfn.XLOOKUP("monster_moudule_5",'[3]battle_constant|战斗内常量'!$A:$A,'[3]battle_constant|战斗内常量'!$C:$C))))</f>
        <v>279302</v>
      </c>
      <c r="G61" s="1">
        <f>IF(INT(MID(E61,2,1))&lt;5,_xlfn.XLOOKUP(_xlfn.XLOOKUP(E61,[2]怪物武器挂载坐标辅助表!$V:$V,[2]怪物武器挂载坐标辅助表!$X:$X),[2]怪物武器挂载坐标辅助表!$AB:$AB,[2]怪物武器挂载坐标辅助表!$AO:$AO),_xlfn.XLOOKUP(B61,[2]怪物武器挂载坐标辅助表!$AB:$AB,[2]怪物武器挂载坐标辅助表!$AO:$AO))</f>
        <v>13474</v>
      </c>
      <c r="H61" s="1">
        <v>2500</v>
      </c>
      <c r="I61" s="1">
        <v>10500</v>
      </c>
      <c r="J61" s="1">
        <f t="shared" si="9"/>
        <v>1</v>
      </c>
      <c r="K61" s="1">
        <v>15</v>
      </c>
      <c r="M61" s="1">
        <v>12500</v>
      </c>
      <c r="N61" s="1">
        <v>10000</v>
      </c>
      <c r="O61" s="11"/>
      <c r="P61" s="11"/>
    </row>
    <row r="62" spans="1:16">
      <c r="A62" s="1">
        <f t="shared" si="8"/>
        <v>2432</v>
      </c>
      <c r="B62" s="1" t="str">
        <f>CONCATENATE([1]背景设计!$D$18,"-Boss-",A42,"变型")</f>
        <v>四联会-Boss-2032变型</v>
      </c>
      <c r="C62" s="1" t="s">
        <v>121</v>
      </c>
      <c r="D62" s="1">
        <v>5</v>
      </c>
      <c r="E62" s="1">
        <v>2032</v>
      </c>
      <c r="F62" s="1" cm="1">
        <f t="array" ref="F62">IF(INT(MID(E62,2,1))&lt;5,_xlfn.IFS(D62=3,INT(G62/10000*INT(_xlfn.XLOOKUP("player_module_size",'[3]battle_constant|战斗内常量'!$A:$A,'[3]battle_constant|战斗内常量'!$C:$C))),D62=4,INT(G62/10000*INT(_xlfn.XLOOKUP("monster_moudule_3",'[3]battle_constant|战斗内常量'!$A:$A,'[3]battle_constant|战斗内常量'!$C:$C))),D62=5,INT(G62/10000*INT(_xlfn.XLOOKUP("monster_moudule_4",'[3]battle_constant|战斗内常量'!$A:$A,'[3]battle_constant|战斗内常量'!$C:$C)))),INT(G62/10000*INT(_xlfn.XLOOKUP("monster_moudule_5",'[3]battle_constant|战斗内常量'!$A:$A,'[3]battle_constant|战斗内常量'!$C:$C))))</f>
        <v>309173</v>
      </c>
      <c r="G62" s="1">
        <f>IF(INT(MID(E62,2,1))&lt;5,_xlfn.XLOOKUP(_xlfn.XLOOKUP(E62,[2]怪物武器挂载坐标辅助表!$V:$V,[2]怪物武器挂载坐标辅助表!$X:$X),[2]怪物武器挂载坐标辅助表!$AB:$AB,[2]怪物武器挂载坐标辅助表!$AO:$AO),_xlfn.XLOOKUP(B62,[2]怪物武器挂载坐标辅助表!$AB:$AB,[2]怪物武器挂载坐标辅助表!$AO:$AO))</f>
        <v>14915</v>
      </c>
      <c r="H62" s="1">
        <v>2500</v>
      </c>
      <c r="I62" s="1">
        <v>10000</v>
      </c>
      <c r="J62" s="1">
        <f t="shared" si="9"/>
        <v>1</v>
      </c>
      <c r="K62" s="1">
        <v>10</v>
      </c>
      <c r="M62" s="1">
        <v>12500</v>
      </c>
      <c r="N62" s="1">
        <v>11000</v>
      </c>
      <c r="O62" s="11"/>
      <c r="P62" s="11"/>
    </row>
    <row r="63" spans="1:16">
      <c r="A63" s="1">
        <f t="shared" si="8"/>
        <v>2433</v>
      </c>
      <c r="B63" s="1" t="str">
        <f>CONCATENATE([1]背景设计!$D$18,"-Boss-",A43,"变型")</f>
        <v>四联会-Boss-2033变型</v>
      </c>
      <c r="C63" s="1" t="s">
        <v>121</v>
      </c>
      <c r="D63" s="1">
        <v>5</v>
      </c>
      <c r="E63" s="1">
        <v>2033</v>
      </c>
      <c r="F63" s="1" cm="1">
        <f t="array" ref="F63">IF(INT(MID(E63,2,1))&lt;5,_xlfn.IFS(D63=3,INT(G63/10000*INT(_xlfn.XLOOKUP("player_module_size",'[3]battle_constant|战斗内常量'!$A:$A,'[3]battle_constant|战斗内常量'!$C:$C))),D63=4,INT(G63/10000*INT(_xlfn.XLOOKUP("monster_moudule_3",'[3]battle_constant|战斗内常量'!$A:$A,'[3]battle_constant|战斗内常量'!$C:$C))),D63=5,INT(G63/10000*INT(_xlfn.XLOOKUP("monster_moudule_4",'[3]battle_constant|战斗内常量'!$A:$A,'[3]battle_constant|战斗内常量'!$C:$C)))),INT(G63/10000*INT(_xlfn.XLOOKUP("monster_moudule_5",'[3]battle_constant|战斗内常量'!$A:$A,'[3]battle_constant|战斗内常量'!$C:$C))))</f>
        <v>279302</v>
      </c>
      <c r="G63" s="1">
        <f>IF(INT(MID(E63,2,1))&lt;5,_xlfn.XLOOKUP(_xlfn.XLOOKUP(E63,[2]怪物武器挂载坐标辅助表!$V:$V,[2]怪物武器挂载坐标辅助表!$X:$X),[2]怪物武器挂载坐标辅助表!$AB:$AB,[2]怪物武器挂载坐标辅助表!$AO:$AO),_xlfn.XLOOKUP(B63,[2]怪物武器挂载坐标辅助表!$AB:$AB,[2]怪物武器挂载坐标辅助表!$AO:$AO))</f>
        <v>13474</v>
      </c>
      <c r="H63" s="1">
        <v>2500</v>
      </c>
      <c r="I63" s="1">
        <v>9500</v>
      </c>
      <c r="J63" s="1">
        <f t="shared" si="9"/>
        <v>1</v>
      </c>
      <c r="K63" s="1">
        <v>12</v>
      </c>
      <c r="M63" s="1">
        <v>12500</v>
      </c>
      <c r="N63" s="1">
        <v>10000</v>
      </c>
      <c r="O63" s="11"/>
      <c r="P63" s="11"/>
    </row>
    <row r="64" spans="1:16">
      <c r="A64" s="1">
        <f t="shared" si="8"/>
        <v>2501</v>
      </c>
      <c r="B64" s="1" t="s">
        <v>137</v>
      </c>
      <c r="C64" s="1" t="s">
        <v>121</v>
      </c>
      <c r="D64" s="1">
        <v>5</v>
      </c>
      <c r="E64" s="1">
        <f>IF(A64&lt;5,A64-#REF!*100,A64)</f>
        <v>2501</v>
      </c>
      <c r="F64" s="1" cm="1">
        <f t="array" ref="F64">IF(INT(MID(E64,2,1))&lt;5,_xlfn.IFS(D64=3,INT(G64/10000*INT(_xlfn.XLOOKUP("player_module_size",'[3]battle_constant|战斗内常量'!$A:$A,'[3]battle_constant|战斗内常量'!$C:$C))),D64=4,INT(G64/10000*INT(_xlfn.XLOOKUP("monster_moudule_3",'[3]battle_constant|战斗内常量'!$A:$A,'[3]battle_constant|战斗内常量'!$C:$C))),D64=5,INT(G64/10000*INT(_xlfn.XLOOKUP("monster_moudule_4",'[3]battle_constant|战斗内常量'!$A:$A,'[3]battle_constant|战斗内常量'!$C:$C)))),INT(G64/10000*INT(_xlfn.XLOOKUP("monster_moudule_5",'[3]battle_constant|战斗内常量'!$A:$A,'[3]battle_constant|战斗内常量'!$C:$C))))</f>
        <v>233544</v>
      </c>
      <c r="G64" s="1">
        <f>IF(INT(MID(E64,2,1))&lt;5,_xlfn.XLOOKUP(_xlfn.XLOOKUP(E64,[2]怪物武器挂载坐标辅助表!$V:$V,[2]怪物武器挂载坐标辅助表!$X:$X),[2]怪物武器挂载坐标辅助表!$AB:$AB,[2]怪物武器挂载坐标辅助表!$AO:$AO),_xlfn.XLOOKUP(B64,[2]怪物武器挂载坐标辅助表!$AB:$AB,[2]怪物武器挂载坐标辅助表!$AO:$AO))</f>
        <v>29193</v>
      </c>
      <c r="H64" s="1">
        <v>2500</v>
      </c>
      <c r="I64" s="1">
        <v>12000</v>
      </c>
      <c r="J64" s="1">
        <f t="shared" si="9"/>
        <v>1</v>
      </c>
      <c r="K64" s="1">
        <v>15</v>
      </c>
      <c r="M64" s="1">
        <v>15000</v>
      </c>
      <c r="N64" s="1">
        <v>15000</v>
      </c>
      <c r="O64" s="11"/>
      <c r="P64" s="11"/>
    </row>
    <row r="65" spans="1:16">
      <c r="A65" s="1">
        <f t="shared" si="8"/>
        <v>2502</v>
      </c>
      <c r="B65" s="1" t="s">
        <v>138</v>
      </c>
      <c r="C65" s="1" t="s">
        <v>121</v>
      </c>
      <c r="D65" s="1">
        <v>5</v>
      </c>
      <c r="E65" s="1">
        <f>IF(A65&lt;5,A65-#REF!*100,A65)</f>
        <v>2502</v>
      </c>
      <c r="F65" s="1" cm="1">
        <f t="array" ref="F65">IF(INT(MID(E65,2,1))&lt;5,_xlfn.IFS(D65=3,INT(G65/10000*INT(_xlfn.XLOOKUP("player_module_size",'[3]battle_constant|战斗内常量'!$A:$A,'[3]battle_constant|战斗内常量'!$C:$C))),D65=4,INT(G65/10000*INT(_xlfn.XLOOKUP("monster_moudule_3",'[3]battle_constant|战斗内常量'!$A:$A,'[3]battle_constant|战斗内常量'!$C:$C))),D65=5,INT(G65/10000*INT(_xlfn.XLOOKUP("monster_moudule_4",'[3]battle_constant|战斗内常量'!$A:$A,'[3]battle_constant|战斗内常量'!$C:$C)))),INT(G65/10000*INT(_xlfn.XLOOKUP("monster_moudule_5",'[3]battle_constant|战斗内常量'!$A:$A,'[3]battle_constant|战斗内常量'!$C:$C))))</f>
        <v>230320</v>
      </c>
      <c r="G65" s="1">
        <f>IF(INT(MID(E65,2,1))&lt;5,_xlfn.XLOOKUP(_xlfn.XLOOKUP(E65,[2]怪物武器挂载坐标辅助表!$V:$V,[2]怪物武器挂载坐标辅助表!$X:$X),[2]怪物武器挂载坐标辅助表!$AB:$AB,[2]怪物武器挂载坐标辅助表!$AO:$AO),_xlfn.XLOOKUP(B65,[2]怪物武器挂载坐标辅助表!$AB:$AB,[2]怪物武器挂载坐标辅助表!$AO:$AO))</f>
        <v>28790</v>
      </c>
      <c r="H65" s="1">
        <v>2500</v>
      </c>
      <c r="I65" s="1">
        <v>15000</v>
      </c>
      <c r="J65" s="1">
        <f t="shared" si="9"/>
        <v>1</v>
      </c>
      <c r="K65" s="1">
        <v>10</v>
      </c>
      <c r="M65" s="1">
        <v>15000</v>
      </c>
      <c r="N65" s="1">
        <v>18000</v>
      </c>
      <c r="O65" s="11"/>
      <c r="P65" s="11"/>
    </row>
    <row r="66" spans="1:16">
      <c r="A66" s="1">
        <f t="shared" si="8"/>
        <v>2503</v>
      </c>
      <c r="B66" s="1" t="s">
        <v>139</v>
      </c>
      <c r="C66" s="1" t="s">
        <v>121</v>
      </c>
      <c r="D66" s="1">
        <v>5</v>
      </c>
      <c r="E66" s="1">
        <f>IF(A66&lt;5,A66-#REF!*100,A66)</f>
        <v>2503</v>
      </c>
      <c r="F66" s="1" cm="1">
        <f t="array" ref="F66">IF(INT(MID(E66,2,1))&lt;5,_xlfn.IFS(D66=3,INT(G66/10000*INT(_xlfn.XLOOKUP("player_module_size",'[3]battle_constant|战斗内常量'!$A:$A,'[3]battle_constant|战斗内常量'!$C:$C))),D66=4,INT(G66/10000*INT(_xlfn.XLOOKUP("monster_moudule_3",'[3]battle_constant|战斗内常量'!$A:$A,'[3]battle_constant|战斗内常量'!$C:$C))),D66=5,INT(G66/10000*INT(_xlfn.XLOOKUP("monster_moudule_4",'[3]battle_constant|战斗内常量'!$A:$A,'[3]battle_constant|战斗内常量'!$C:$C)))),INT(G66/10000*INT(_xlfn.XLOOKUP("monster_moudule_5",'[3]battle_constant|战斗内常量'!$A:$A,'[3]battle_constant|战斗内常量'!$C:$C))))</f>
        <v>236128</v>
      </c>
      <c r="G66" s="1">
        <f>IF(INT(MID(E66,2,1))&lt;5,_xlfn.XLOOKUP(_xlfn.XLOOKUP(E66,[2]怪物武器挂载坐标辅助表!$V:$V,[2]怪物武器挂载坐标辅助表!$X:$X),[2]怪物武器挂载坐标辅助表!$AB:$AB,[2]怪物武器挂载坐标辅助表!$AO:$AO),_xlfn.XLOOKUP(B66,[2]怪物武器挂载坐标辅助表!$AB:$AB,[2]怪物武器挂载坐标辅助表!$AO:$AO))</f>
        <v>29516</v>
      </c>
      <c r="H66" s="1">
        <v>2500</v>
      </c>
      <c r="I66" s="1">
        <v>11000</v>
      </c>
      <c r="J66" s="1">
        <f t="shared" ref="J66:J75" si="10">1</f>
        <v>1</v>
      </c>
      <c r="K66" s="1">
        <v>12</v>
      </c>
      <c r="M66" s="1">
        <v>15000</v>
      </c>
      <c r="N66" s="1">
        <v>18000</v>
      </c>
      <c r="O66" s="11"/>
      <c r="P66" s="11"/>
    </row>
    <row r="67" s="13" customFormat="1" spans="1:16">
      <c r="A67" s="16">
        <f t="shared" si="8"/>
        <v>3011</v>
      </c>
      <c r="B67" s="1" t="s">
        <v>140</v>
      </c>
      <c r="C67" s="1" t="s">
        <v>111</v>
      </c>
      <c r="D67" s="1">
        <v>3</v>
      </c>
      <c r="E67" s="1">
        <v>3011</v>
      </c>
      <c r="F67" s="1" cm="1">
        <f t="array" ref="F67">IF(INT(MID(E67,2,1))&lt;5,_xlfn.IFS(D67=3,INT(G67/10000*INT(_xlfn.XLOOKUP("player_module_size",'[3]battle_constant|战斗内常量'!$A:$A,'[3]battle_constant|战斗内常量'!$C:$C))),D67=4,INT(G67/10000*INT(_xlfn.XLOOKUP("monster_moudule_3",'[3]battle_constant|战斗内常量'!$A:$A,'[3]battle_constant|战斗内常量'!$C:$C))),D67=5,INT(G67/10000*INT(_xlfn.XLOOKUP("monster_moudule_4",'[3]battle_constant|战斗内常量'!$A:$A,'[3]battle_constant|战斗内常量'!$C:$C)))),INT(G67/10000*INT(_xlfn.XLOOKUP("monster_moudule_5",'[3]battle_constant|战斗内常量'!$A:$A,'[3]battle_constant|战斗内常量'!$C:$C))))</f>
        <v>0</v>
      </c>
      <c r="G67" s="1"/>
      <c r="H67" s="1">
        <v>2000</v>
      </c>
      <c r="I67" s="1">
        <v>9000</v>
      </c>
      <c r="J67" s="1">
        <f t="shared" si="10"/>
        <v>1</v>
      </c>
      <c r="K67" s="1">
        <v>10</v>
      </c>
      <c r="L67" s="1"/>
      <c r="M67" s="1">
        <v>10000</v>
      </c>
      <c r="N67" s="1">
        <v>10000</v>
      </c>
      <c r="O67" s="11"/>
      <c r="P67" s="11"/>
    </row>
    <row r="68" s="13" customFormat="1" spans="1:16">
      <c r="A68" s="16">
        <f t="shared" si="8"/>
        <v>3012</v>
      </c>
      <c r="B68" s="1" t="s">
        <v>141</v>
      </c>
      <c r="C68" s="1" t="s">
        <v>111</v>
      </c>
      <c r="D68" s="1">
        <v>3</v>
      </c>
      <c r="E68" s="1">
        <v>3012</v>
      </c>
      <c r="F68" s="1" cm="1">
        <f t="array" ref="F68">IF(INT(MID(E68,2,1))&lt;5,_xlfn.IFS(D68=3,INT(G68/10000*INT(_xlfn.XLOOKUP("player_module_size",'[3]battle_constant|战斗内常量'!$A:$A,'[3]battle_constant|战斗内常量'!$C:$C))),D68=4,INT(G68/10000*INT(_xlfn.XLOOKUP("monster_moudule_3",'[3]battle_constant|战斗内常量'!$A:$A,'[3]battle_constant|战斗内常量'!$C:$C))),D68=5,INT(G68/10000*INT(_xlfn.XLOOKUP("monster_moudule_4",'[3]battle_constant|战斗内常量'!$A:$A,'[3]battle_constant|战斗内常量'!$C:$C)))),INT(G68/10000*INT(_xlfn.XLOOKUP("monster_moudule_5",'[3]battle_constant|战斗内常量'!$A:$A,'[3]battle_constant|战斗内常量'!$C:$C))))</f>
        <v>0</v>
      </c>
      <c r="G68" s="1"/>
      <c r="H68" s="1">
        <v>2000</v>
      </c>
      <c r="I68" s="1">
        <v>8000</v>
      </c>
      <c r="J68" s="1">
        <f t="shared" si="10"/>
        <v>1</v>
      </c>
      <c r="K68" s="1">
        <v>10</v>
      </c>
      <c r="L68" s="1"/>
      <c r="M68" s="1">
        <v>10000</v>
      </c>
      <c r="N68" s="1">
        <v>10000</v>
      </c>
      <c r="O68" s="11"/>
      <c r="P68" s="11"/>
    </row>
    <row r="69" s="13" customFormat="1" spans="1:16">
      <c r="A69" s="16">
        <f t="shared" si="8"/>
        <v>3013</v>
      </c>
      <c r="B69" s="1" t="s">
        <v>142</v>
      </c>
      <c r="C69" s="1" t="s">
        <v>111</v>
      </c>
      <c r="D69" s="1">
        <v>3</v>
      </c>
      <c r="E69" s="1">
        <v>3013</v>
      </c>
      <c r="F69" s="1" cm="1">
        <f t="array" ref="F69">IF(INT(MID(E69,2,1))&lt;5,_xlfn.IFS(D69=3,INT(G69/10000*INT(_xlfn.XLOOKUP("player_module_size",'[3]battle_constant|战斗内常量'!$A:$A,'[3]battle_constant|战斗内常量'!$C:$C))),D69=4,INT(G69/10000*INT(_xlfn.XLOOKUP("monster_moudule_3",'[3]battle_constant|战斗内常量'!$A:$A,'[3]battle_constant|战斗内常量'!$C:$C))),D69=5,INT(G69/10000*INT(_xlfn.XLOOKUP("monster_moudule_4",'[3]battle_constant|战斗内常量'!$A:$A,'[3]battle_constant|战斗内常量'!$C:$C)))),INT(G69/10000*INT(_xlfn.XLOOKUP("monster_moudule_5",'[3]battle_constant|战斗内常量'!$A:$A,'[3]battle_constant|战斗内常量'!$C:$C))))</f>
        <v>0</v>
      </c>
      <c r="G69" s="1"/>
      <c r="H69" s="1">
        <v>2000</v>
      </c>
      <c r="I69" s="1">
        <v>13000</v>
      </c>
      <c r="J69" s="1">
        <f t="shared" si="10"/>
        <v>1</v>
      </c>
      <c r="K69" s="1">
        <v>10</v>
      </c>
      <c r="L69" s="1"/>
      <c r="M69" s="1">
        <v>10000</v>
      </c>
      <c r="N69" s="1">
        <v>10000</v>
      </c>
      <c r="O69" s="11"/>
      <c r="P69" s="11"/>
    </row>
    <row r="70" s="13" customFormat="1" spans="1:16">
      <c r="A70" s="16">
        <f t="shared" si="8"/>
        <v>3021</v>
      </c>
      <c r="B70" s="1" t="s">
        <v>143</v>
      </c>
      <c r="C70" s="1" t="s">
        <v>111</v>
      </c>
      <c r="D70" s="1">
        <v>3</v>
      </c>
      <c r="E70" s="1">
        <v>3021</v>
      </c>
      <c r="F70" s="1" cm="1">
        <f t="array" ref="F70">IF(INT(MID(E70,2,1))&lt;5,_xlfn.IFS(D70=3,INT(G70/10000*INT(_xlfn.XLOOKUP("player_module_size",'[3]battle_constant|战斗内常量'!$A:$A,'[3]battle_constant|战斗内常量'!$C:$C))),D70=4,INT(G70/10000*INT(_xlfn.XLOOKUP("monster_moudule_3",'[3]battle_constant|战斗内常量'!$A:$A,'[3]battle_constant|战斗内常量'!$C:$C))),D70=5,INT(G70/10000*INT(_xlfn.XLOOKUP("monster_moudule_4",'[3]battle_constant|战斗内常量'!$A:$A,'[3]battle_constant|战斗内常量'!$C:$C)))),INT(G70/10000*INT(_xlfn.XLOOKUP("monster_moudule_5",'[3]battle_constant|战斗内常量'!$A:$A,'[3]battle_constant|战斗内常量'!$C:$C))))</f>
        <v>0</v>
      </c>
      <c r="G70" s="1"/>
      <c r="H70" s="1">
        <v>2000</v>
      </c>
      <c r="I70" s="1">
        <v>10000</v>
      </c>
      <c r="J70" s="1">
        <f t="shared" si="10"/>
        <v>1</v>
      </c>
      <c r="K70" s="1">
        <v>10</v>
      </c>
      <c r="L70" s="1"/>
      <c r="M70" s="1">
        <v>10000</v>
      </c>
      <c r="N70" s="1">
        <v>10000</v>
      </c>
      <c r="O70" s="11"/>
      <c r="P70" s="11"/>
    </row>
    <row r="71" s="13" customFormat="1" spans="1:16">
      <c r="A71" s="16">
        <f t="shared" si="8"/>
        <v>3022</v>
      </c>
      <c r="B71" s="1" t="s">
        <v>144</v>
      </c>
      <c r="C71" s="1" t="s">
        <v>111</v>
      </c>
      <c r="D71" s="1">
        <v>3</v>
      </c>
      <c r="E71" s="1">
        <v>3022</v>
      </c>
      <c r="F71" s="1" cm="1">
        <f t="array" ref="F71">IF(INT(MID(E71,2,1))&lt;5,_xlfn.IFS(D71=3,INT(G71/10000*INT(_xlfn.XLOOKUP("player_module_size",'[3]battle_constant|战斗内常量'!$A:$A,'[3]battle_constant|战斗内常量'!$C:$C))),D71=4,INT(G71/10000*INT(_xlfn.XLOOKUP("monster_moudule_3",'[3]battle_constant|战斗内常量'!$A:$A,'[3]battle_constant|战斗内常量'!$C:$C))),D71=5,INT(G71/10000*INT(_xlfn.XLOOKUP("monster_moudule_4",'[3]battle_constant|战斗内常量'!$A:$A,'[3]battle_constant|战斗内常量'!$C:$C)))),INT(G71/10000*INT(_xlfn.XLOOKUP("monster_moudule_5",'[3]battle_constant|战斗内常量'!$A:$A,'[3]battle_constant|战斗内常量'!$C:$C))))</f>
        <v>0</v>
      </c>
      <c r="G71" s="1"/>
      <c r="H71" s="1">
        <v>2000</v>
      </c>
      <c r="I71" s="1">
        <v>10000</v>
      </c>
      <c r="J71" s="1">
        <f t="shared" si="10"/>
        <v>1</v>
      </c>
      <c r="K71" s="1">
        <v>10</v>
      </c>
      <c r="L71" s="1"/>
      <c r="M71" s="1">
        <v>10000</v>
      </c>
      <c r="N71" s="1">
        <v>10000</v>
      </c>
      <c r="O71" s="11"/>
      <c r="P71" s="11"/>
    </row>
    <row r="72" s="13" customFormat="1" spans="1:16">
      <c r="A72" s="16">
        <f t="shared" si="8"/>
        <v>3023</v>
      </c>
      <c r="B72" s="1" t="s">
        <v>145</v>
      </c>
      <c r="C72" s="1" t="s">
        <v>111</v>
      </c>
      <c r="D72" s="1">
        <v>3</v>
      </c>
      <c r="E72" s="1">
        <v>3023</v>
      </c>
      <c r="F72" s="1" cm="1">
        <f t="array" ref="F72">IF(INT(MID(E72,2,1))&lt;5,_xlfn.IFS(D72=3,INT(G72/10000*INT(_xlfn.XLOOKUP("player_module_size",'[3]battle_constant|战斗内常量'!$A:$A,'[3]battle_constant|战斗内常量'!$C:$C))),D72=4,INT(G72/10000*INT(_xlfn.XLOOKUP("monster_moudule_3",'[3]battle_constant|战斗内常量'!$A:$A,'[3]battle_constant|战斗内常量'!$C:$C))),D72=5,INT(G72/10000*INT(_xlfn.XLOOKUP("monster_moudule_4",'[3]battle_constant|战斗内常量'!$A:$A,'[3]battle_constant|战斗内常量'!$C:$C)))),INT(G72/10000*INT(_xlfn.XLOOKUP("monster_moudule_5",'[3]battle_constant|战斗内常量'!$A:$A,'[3]battle_constant|战斗内常量'!$C:$C))))</f>
        <v>0</v>
      </c>
      <c r="G72" s="1"/>
      <c r="H72" s="1">
        <v>2000</v>
      </c>
      <c r="I72" s="1">
        <v>15000</v>
      </c>
      <c r="J72" s="1">
        <f t="shared" si="10"/>
        <v>1</v>
      </c>
      <c r="K72" s="1">
        <v>8</v>
      </c>
      <c r="L72" s="1"/>
      <c r="M72" s="1">
        <v>10000</v>
      </c>
      <c r="N72" s="1">
        <v>10000</v>
      </c>
      <c r="O72" s="11"/>
      <c r="P72" s="11"/>
    </row>
    <row r="73" s="13" customFormat="1" spans="1:16">
      <c r="A73" s="16">
        <f t="shared" si="8"/>
        <v>3031</v>
      </c>
      <c r="B73" s="1" t="s">
        <v>146</v>
      </c>
      <c r="C73" s="1" t="s">
        <v>111</v>
      </c>
      <c r="D73" s="1">
        <v>3</v>
      </c>
      <c r="E73" s="1">
        <v>3031</v>
      </c>
      <c r="F73" s="1" cm="1">
        <f t="array" ref="F73">IF(INT(MID(E73,2,1))&lt;5,_xlfn.IFS(D73=3,INT(G73/10000*INT(_xlfn.XLOOKUP("player_module_size",'[3]battle_constant|战斗内常量'!$A:$A,'[3]battle_constant|战斗内常量'!$C:$C))),D73=4,INT(G73/10000*INT(_xlfn.XLOOKUP("monster_moudule_3",'[3]battle_constant|战斗内常量'!$A:$A,'[3]battle_constant|战斗内常量'!$C:$C))),D73=5,INT(G73/10000*INT(_xlfn.XLOOKUP("monster_moudule_4",'[3]battle_constant|战斗内常量'!$A:$A,'[3]battle_constant|战斗内常量'!$C:$C)))),INT(G73/10000*INT(_xlfn.XLOOKUP("monster_moudule_5",'[3]battle_constant|战斗内常量'!$A:$A,'[3]battle_constant|战斗内常量'!$C:$C))))</f>
        <v>0</v>
      </c>
      <c r="G73" s="1"/>
      <c r="H73" s="1">
        <v>2000</v>
      </c>
      <c r="I73" s="1">
        <v>15000</v>
      </c>
      <c r="J73" s="1">
        <f t="shared" si="10"/>
        <v>1</v>
      </c>
      <c r="K73" s="1">
        <v>8</v>
      </c>
      <c r="L73" s="1"/>
      <c r="M73" s="1">
        <v>10000</v>
      </c>
      <c r="N73" s="1">
        <v>10000</v>
      </c>
      <c r="O73" s="11"/>
      <c r="P73" s="11"/>
    </row>
    <row r="74" s="13" customFormat="1" spans="1:16">
      <c r="A74" s="16">
        <f t="shared" si="8"/>
        <v>3032</v>
      </c>
      <c r="B74" s="1" t="s">
        <v>147</v>
      </c>
      <c r="C74" s="1" t="s">
        <v>111</v>
      </c>
      <c r="D74" s="1">
        <v>3</v>
      </c>
      <c r="E74" s="1">
        <v>3032</v>
      </c>
      <c r="F74" s="1" cm="1">
        <f t="array" ref="F74">IF(INT(MID(E74,2,1))&lt;5,_xlfn.IFS(D74=3,INT(G74/10000*INT(_xlfn.XLOOKUP("player_module_size",'[3]battle_constant|战斗内常量'!$A:$A,'[3]battle_constant|战斗内常量'!$C:$C))),D74=4,INT(G74/10000*INT(_xlfn.XLOOKUP("monster_moudule_3",'[3]battle_constant|战斗内常量'!$A:$A,'[3]battle_constant|战斗内常量'!$C:$C))),D74=5,INT(G74/10000*INT(_xlfn.XLOOKUP("monster_moudule_4",'[3]battle_constant|战斗内常量'!$A:$A,'[3]battle_constant|战斗内常量'!$C:$C)))),INT(G74/10000*INT(_xlfn.XLOOKUP("monster_moudule_5",'[3]battle_constant|战斗内常量'!$A:$A,'[3]battle_constant|战斗内常量'!$C:$C))))</f>
        <v>0</v>
      </c>
      <c r="G74" s="1"/>
      <c r="H74" s="1">
        <v>2000</v>
      </c>
      <c r="I74" s="1">
        <v>15000</v>
      </c>
      <c r="J74" s="1">
        <f t="shared" si="10"/>
        <v>1</v>
      </c>
      <c r="K74" s="1">
        <v>8</v>
      </c>
      <c r="L74" s="1"/>
      <c r="M74" s="1">
        <v>10000</v>
      </c>
      <c r="N74" s="1">
        <v>10000</v>
      </c>
      <c r="O74" s="11"/>
      <c r="P74" s="11"/>
    </row>
    <row r="75" s="13" customFormat="1" spans="1:16">
      <c r="A75" s="16">
        <f t="shared" si="8"/>
        <v>3033</v>
      </c>
      <c r="B75" s="1" t="s">
        <v>148</v>
      </c>
      <c r="C75" s="1" t="s">
        <v>111</v>
      </c>
      <c r="D75" s="1">
        <v>3</v>
      </c>
      <c r="E75" s="1">
        <v>3033</v>
      </c>
      <c r="F75" s="1" cm="1">
        <f t="array" ref="F75">IF(INT(MID(E75,2,1))&lt;5,_xlfn.IFS(D75=3,INT(G75/10000*INT(_xlfn.XLOOKUP("player_module_size",'[3]battle_constant|战斗内常量'!$A:$A,'[3]battle_constant|战斗内常量'!$C:$C))),D75=4,INT(G75/10000*INT(_xlfn.XLOOKUP("monster_moudule_3",'[3]battle_constant|战斗内常量'!$A:$A,'[3]battle_constant|战斗内常量'!$C:$C))),D75=5,INT(G75/10000*INT(_xlfn.XLOOKUP("monster_moudule_4",'[3]battle_constant|战斗内常量'!$A:$A,'[3]battle_constant|战斗内常量'!$C:$C)))),INT(G75/10000*INT(_xlfn.XLOOKUP("monster_moudule_5",'[3]battle_constant|战斗内常量'!$A:$A,'[3]battle_constant|战斗内常量'!$C:$C))))</f>
        <v>0</v>
      </c>
      <c r="G75" s="1"/>
      <c r="H75" s="1">
        <v>2000</v>
      </c>
      <c r="I75" s="1">
        <v>12500</v>
      </c>
      <c r="J75" s="1">
        <f t="shared" si="10"/>
        <v>1</v>
      </c>
      <c r="K75" s="1">
        <v>10</v>
      </c>
      <c r="L75" s="1"/>
      <c r="M75" s="1">
        <v>10000</v>
      </c>
      <c r="N75" s="1">
        <v>10000</v>
      </c>
      <c r="O75" s="11"/>
      <c r="P75" s="11"/>
    </row>
    <row r="76" s="13" customFormat="1" spans="1:16">
      <c r="A76" s="16">
        <f t="shared" ref="A76:A84" si="11">A67+300</f>
        <v>3311</v>
      </c>
      <c r="B76" s="1" t="str">
        <f>CONCATENATE([1]背景设计!$D$17,"-精英-",A67,"变型")</f>
        <v>沃尔夫兄弟-精英-3011变型</v>
      </c>
      <c r="C76" s="1" t="s">
        <v>120</v>
      </c>
      <c r="D76" s="1">
        <v>4</v>
      </c>
      <c r="E76" s="1">
        <v>3011</v>
      </c>
      <c r="F76" s="1" cm="1">
        <f t="array" ref="F76">IF(INT(MID(E76,2,1))&lt;5,_xlfn.IFS(D76=3,INT(G76/10000*INT(_xlfn.XLOOKUP("player_module_size",'[3]battle_constant|战斗内常量'!$A:$A,'[3]battle_constant|战斗内常量'!$C:$C))),D76=4,INT(G76/10000*INT(_xlfn.XLOOKUP("monster_moudule_3",'[3]battle_constant|战斗内常量'!$A:$A,'[3]battle_constant|战斗内常量'!$C:$C))),D76=5,INT(G76/10000*INT(_xlfn.XLOOKUP("monster_moudule_4",'[3]battle_constant|战斗内常量'!$A:$A,'[3]battle_constant|战斗内常量'!$C:$C)))),INT(G76/10000*INT(_xlfn.XLOOKUP("monster_moudule_5",'[3]battle_constant|战斗内常量'!$A:$A,'[3]battle_constant|战斗内常量'!$C:$C))))</f>
        <v>0</v>
      </c>
      <c r="G76" s="1"/>
      <c r="H76" s="1">
        <v>2000</v>
      </c>
      <c r="I76" s="1">
        <v>12500</v>
      </c>
      <c r="J76" s="1">
        <f t="shared" ref="J76:J85" si="12">1</f>
        <v>1</v>
      </c>
      <c r="K76" s="1">
        <v>10</v>
      </c>
      <c r="L76" s="1"/>
      <c r="M76" s="1">
        <v>10000</v>
      </c>
      <c r="N76" s="1">
        <v>10000</v>
      </c>
      <c r="O76" s="11"/>
      <c r="P76" s="11"/>
    </row>
    <row r="77" s="13" customFormat="1" spans="1:16">
      <c r="A77" s="16">
        <f t="shared" si="11"/>
        <v>3312</v>
      </c>
      <c r="B77" s="1" t="str">
        <f>CONCATENATE([1]背景设计!$D$17,"-精英-",A68,"变型")</f>
        <v>沃尔夫兄弟-精英-3012变型</v>
      </c>
      <c r="C77" s="1" t="s">
        <v>120</v>
      </c>
      <c r="D77" s="1">
        <v>4</v>
      </c>
      <c r="E77" s="1">
        <v>3012</v>
      </c>
      <c r="F77" s="1" cm="1">
        <f t="array" ref="F77">IF(INT(MID(E77,2,1))&lt;5,_xlfn.IFS(D77=3,INT(G77/10000*INT(_xlfn.XLOOKUP("player_module_size",'[3]battle_constant|战斗内常量'!$A:$A,'[3]battle_constant|战斗内常量'!$C:$C))),D77=4,INT(G77/10000*INT(_xlfn.XLOOKUP("monster_moudule_3",'[3]battle_constant|战斗内常量'!$A:$A,'[3]battle_constant|战斗内常量'!$C:$C))),D77=5,INT(G77/10000*INT(_xlfn.XLOOKUP("monster_moudule_4",'[3]battle_constant|战斗内常量'!$A:$A,'[3]battle_constant|战斗内常量'!$C:$C)))),INT(G77/10000*INT(_xlfn.XLOOKUP("monster_moudule_5",'[3]battle_constant|战斗内常量'!$A:$A,'[3]battle_constant|战斗内常量'!$C:$C))))</f>
        <v>0</v>
      </c>
      <c r="G77" s="1"/>
      <c r="H77" s="1">
        <v>2000</v>
      </c>
      <c r="I77" s="1">
        <v>12500</v>
      </c>
      <c r="J77" s="1">
        <f t="shared" si="12"/>
        <v>1</v>
      </c>
      <c r="K77" s="1">
        <v>10</v>
      </c>
      <c r="L77" s="1"/>
      <c r="M77" s="1">
        <v>10000</v>
      </c>
      <c r="N77" s="1">
        <v>10000</v>
      </c>
      <c r="O77" s="11"/>
      <c r="P77" s="11"/>
    </row>
    <row r="78" s="13" customFormat="1" spans="1:16">
      <c r="A78" s="16">
        <f t="shared" si="11"/>
        <v>3313</v>
      </c>
      <c r="B78" s="1" t="str">
        <f>CONCATENATE([1]背景设计!$D$17,"-精英-",A69,"变型")</f>
        <v>沃尔夫兄弟-精英-3013变型</v>
      </c>
      <c r="C78" s="1" t="s">
        <v>120</v>
      </c>
      <c r="D78" s="1">
        <v>4</v>
      </c>
      <c r="E78" s="1">
        <v>3013</v>
      </c>
      <c r="F78" s="1" cm="1">
        <f t="array" ref="F78">IF(INT(MID(E78,2,1))&lt;5,_xlfn.IFS(D78=3,INT(G78/10000*INT(_xlfn.XLOOKUP("player_module_size",'[3]battle_constant|战斗内常量'!$A:$A,'[3]battle_constant|战斗内常量'!$C:$C))),D78=4,INT(G78/10000*INT(_xlfn.XLOOKUP("monster_moudule_3",'[3]battle_constant|战斗内常量'!$A:$A,'[3]battle_constant|战斗内常量'!$C:$C))),D78=5,INT(G78/10000*INT(_xlfn.XLOOKUP("monster_moudule_4",'[3]battle_constant|战斗内常量'!$A:$A,'[3]battle_constant|战斗内常量'!$C:$C)))),INT(G78/10000*INT(_xlfn.XLOOKUP("monster_moudule_5",'[3]battle_constant|战斗内常量'!$A:$A,'[3]battle_constant|战斗内常量'!$C:$C))))</f>
        <v>0</v>
      </c>
      <c r="G78" s="1"/>
      <c r="H78" s="1">
        <v>2000</v>
      </c>
      <c r="I78" s="1">
        <v>12500</v>
      </c>
      <c r="J78" s="1">
        <f t="shared" si="12"/>
        <v>1</v>
      </c>
      <c r="K78" s="1">
        <v>10</v>
      </c>
      <c r="L78" s="1"/>
      <c r="M78" s="1">
        <v>10000</v>
      </c>
      <c r="N78" s="1">
        <v>10000</v>
      </c>
      <c r="O78" s="11"/>
      <c r="P78" s="11"/>
    </row>
    <row r="79" s="13" customFormat="1" spans="1:16">
      <c r="A79" s="16">
        <f t="shared" si="11"/>
        <v>3321</v>
      </c>
      <c r="B79" s="1" t="str">
        <f>CONCATENATE([1]背景设计!$D$17,"-精英-",A70,"变型")</f>
        <v>沃尔夫兄弟-精英-3021变型</v>
      </c>
      <c r="C79" s="1" t="s">
        <v>120</v>
      </c>
      <c r="D79" s="1">
        <v>4</v>
      </c>
      <c r="E79" s="1">
        <v>3021</v>
      </c>
      <c r="F79" s="1" cm="1">
        <f t="array" ref="F79">IF(INT(MID(E79,2,1))&lt;5,_xlfn.IFS(D79=3,INT(G79/10000*INT(_xlfn.XLOOKUP("player_module_size",'[3]battle_constant|战斗内常量'!$A:$A,'[3]battle_constant|战斗内常量'!$C:$C))),D79=4,INT(G79/10000*INT(_xlfn.XLOOKUP("monster_moudule_3",'[3]battle_constant|战斗内常量'!$A:$A,'[3]battle_constant|战斗内常量'!$C:$C))),D79=5,INT(G79/10000*INT(_xlfn.XLOOKUP("monster_moudule_4",'[3]battle_constant|战斗内常量'!$A:$A,'[3]battle_constant|战斗内常量'!$C:$C)))),INT(G79/10000*INT(_xlfn.XLOOKUP("monster_moudule_5",'[3]battle_constant|战斗内常量'!$A:$A,'[3]battle_constant|战斗内常量'!$C:$C))))</f>
        <v>0</v>
      </c>
      <c r="G79" s="1"/>
      <c r="H79" s="1">
        <v>2000</v>
      </c>
      <c r="I79" s="1">
        <v>12500</v>
      </c>
      <c r="J79" s="1">
        <f t="shared" si="12"/>
        <v>1</v>
      </c>
      <c r="K79" s="1">
        <v>10</v>
      </c>
      <c r="L79" s="1"/>
      <c r="M79" s="1">
        <v>10000</v>
      </c>
      <c r="N79" s="1">
        <v>10000</v>
      </c>
      <c r="O79" s="11"/>
      <c r="P79" s="11"/>
    </row>
    <row r="80" s="13" customFormat="1" spans="1:16">
      <c r="A80" s="16">
        <f t="shared" si="11"/>
        <v>3322</v>
      </c>
      <c r="B80" s="1" t="str">
        <f>CONCATENATE([1]背景设计!$D$17,"-精英-",A71,"变型")</f>
        <v>沃尔夫兄弟-精英-3022变型</v>
      </c>
      <c r="C80" s="1" t="s">
        <v>120</v>
      </c>
      <c r="D80" s="1">
        <v>4</v>
      </c>
      <c r="E80" s="1">
        <v>3022</v>
      </c>
      <c r="F80" s="1" cm="1">
        <f t="array" ref="F80">IF(INT(MID(E80,2,1))&lt;5,_xlfn.IFS(D80=3,INT(G80/10000*INT(_xlfn.XLOOKUP("player_module_size",'[3]battle_constant|战斗内常量'!$A:$A,'[3]battle_constant|战斗内常量'!$C:$C))),D80=4,INT(G80/10000*INT(_xlfn.XLOOKUP("monster_moudule_3",'[3]battle_constant|战斗内常量'!$A:$A,'[3]battle_constant|战斗内常量'!$C:$C))),D80=5,INT(G80/10000*INT(_xlfn.XLOOKUP("monster_moudule_4",'[3]battle_constant|战斗内常量'!$A:$A,'[3]battle_constant|战斗内常量'!$C:$C)))),INT(G80/10000*INT(_xlfn.XLOOKUP("monster_moudule_5",'[3]battle_constant|战斗内常量'!$A:$A,'[3]battle_constant|战斗内常量'!$C:$C))))</f>
        <v>0</v>
      </c>
      <c r="G80" s="1"/>
      <c r="H80" s="1">
        <v>2000</v>
      </c>
      <c r="I80" s="1">
        <v>12500</v>
      </c>
      <c r="J80" s="1">
        <f t="shared" si="12"/>
        <v>1</v>
      </c>
      <c r="K80" s="1">
        <v>10</v>
      </c>
      <c r="L80" s="1"/>
      <c r="M80" s="1">
        <v>10000</v>
      </c>
      <c r="N80" s="1">
        <v>10000</v>
      </c>
      <c r="O80" s="11"/>
      <c r="P80" s="11"/>
    </row>
    <row r="81" s="13" customFormat="1" spans="1:16">
      <c r="A81" s="16">
        <f t="shared" si="11"/>
        <v>3323</v>
      </c>
      <c r="B81" s="1" t="str">
        <f>CONCATENATE([1]背景设计!$D$17,"-精英-",A72,"变型")</f>
        <v>沃尔夫兄弟-精英-3023变型</v>
      </c>
      <c r="C81" s="1" t="s">
        <v>120</v>
      </c>
      <c r="D81" s="1">
        <v>4</v>
      </c>
      <c r="E81" s="1">
        <v>3023</v>
      </c>
      <c r="F81" s="1" cm="1">
        <f t="array" ref="F81">IF(INT(MID(E81,2,1))&lt;5,_xlfn.IFS(D81=3,INT(G81/10000*INT(_xlfn.XLOOKUP("player_module_size",'[3]battle_constant|战斗内常量'!$A:$A,'[3]battle_constant|战斗内常量'!$C:$C))),D81=4,INT(G81/10000*INT(_xlfn.XLOOKUP("monster_moudule_3",'[3]battle_constant|战斗内常量'!$A:$A,'[3]battle_constant|战斗内常量'!$C:$C))),D81=5,INT(G81/10000*INT(_xlfn.XLOOKUP("monster_moudule_4",'[3]battle_constant|战斗内常量'!$A:$A,'[3]battle_constant|战斗内常量'!$C:$C)))),INT(G81/10000*INT(_xlfn.XLOOKUP("monster_moudule_5",'[3]battle_constant|战斗内常量'!$A:$A,'[3]battle_constant|战斗内常量'!$C:$C))))</f>
        <v>0</v>
      </c>
      <c r="G81" s="1"/>
      <c r="H81" s="1">
        <v>2000</v>
      </c>
      <c r="I81" s="1">
        <v>12500</v>
      </c>
      <c r="J81" s="1">
        <f t="shared" si="12"/>
        <v>1</v>
      </c>
      <c r="K81" s="1">
        <v>10</v>
      </c>
      <c r="L81" s="1"/>
      <c r="M81" s="1">
        <v>10000</v>
      </c>
      <c r="N81" s="1">
        <v>10000</v>
      </c>
      <c r="O81" s="11"/>
      <c r="P81" s="11"/>
    </row>
    <row r="82" s="13" customFormat="1" spans="1:16">
      <c r="A82" s="16">
        <f t="shared" si="11"/>
        <v>3331</v>
      </c>
      <c r="B82" s="1" t="str">
        <f>CONCATENATE([1]背景设计!$D$17,"-精英-",A73,"变型")</f>
        <v>沃尔夫兄弟-精英-3031变型</v>
      </c>
      <c r="C82" s="1" t="s">
        <v>120</v>
      </c>
      <c r="D82" s="1">
        <v>4</v>
      </c>
      <c r="E82" s="1">
        <v>3031</v>
      </c>
      <c r="F82" s="1" cm="1">
        <f t="array" ref="F82">IF(INT(MID(E82,2,1))&lt;5,_xlfn.IFS(D82=3,INT(G82/10000*INT(_xlfn.XLOOKUP("player_module_size",'[3]battle_constant|战斗内常量'!$A:$A,'[3]battle_constant|战斗内常量'!$C:$C))),D82=4,INT(G82/10000*INT(_xlfn.XLOOKUP("monster_moudule_3",'[3]battle_constant|战斗内常量'!$A:$A,'[3]battle_constant|战斗内常量'!$C:$C))),D82=5,INT(G82/10000*INT(_xlfn.XLOOKUP("monster_moudule_4",'[3]battle_constant|战斗内常量'!$A:$A,'[3]battle_constant|战斗内常量'!$C:$C)))),INT(G82/10000*INT(_xlfn.XLOOKUP("monster_moudule_5",'[3]battle_constant|战斗内常量'!$A:$A,'[3]battle_constant|战斗内常量'!$C:$C))))</f>
        <v>0</v>
      </c>
      <c r="G82" s="1"/>
      <c r="H82" s="1">
        <v>2000</v>
      </c>
      <c r="I82" s="1">
        <v>12500</v>
      </c>
      <c r="J82" s="1">
        <f t="shared" si="12"/>
        <v>1</v>
      </c>
      <c r="K82" s="1">
        <v>10</v>
      </c>
      <c r="L82" s="1"/>
      <c r="M82" s="1">
        <v>10000</v>
      </c>
      <c r="N82" s="1">
        <v>10000</v>
      </c>
      <c r="O82" s="11"/>
      <c r="P82" s="11"/>
    </row>
    <row r="83" s="13" customFormat="1" spans="1:16">
      <c r="A83" s="16">
        <f t="shared" si="11"/>
        <v>3332</v>
      </c>
      <c r="B83" s="1" t="str">
        <f>CONCATENATE([1]背景设计!$D$17,"-精英-",A74,"变型")</f>
        <v>沃尔夫兄弟-精英-3032变型</v>
      </c>
      <c r="C83" s="1" t="s">
        <v>120</v>
      </c>
      <c r="D83" s="1">
        <v>4</v>
      </c>
      <c r="E83" s="1">
        <v>3032</v>
      </c>
      <c r="F83" s="1" cm="1">
        <f t="array" ref="F83">IF(INT(MID(E83,2,1))&lt;5,_xlfn.IFS(D83=3,INT(G83/10000*INT(_xlfn.XLOOKUP("player_module_size",'[3]battle_constant|战斗内常量'!$A:$A,'[3]battle_constant|战斗内常量'!$C:$C))),D83=4,INT(G83/10000*INT(_xlfn.XLOOKUP("monster_moudule_3",'[3]battle_constant|战斗内常量'!$A:$A,'[3]battle_constant|战斗内常量'!$C:$C))),D83=5,INT(G83/10000*INT(_xlfn.XLOOKUP("monster_moudule_4",'[3]battle_constant|战斗内常量'!$A:$A,'[3]battle_constant|战斗内常量'!$C:$C)))),INT(G83/10000*INT(_xlfn.XLOOKUP("monster_moudule_5",'[3]battle_constant|战斗内常量'!$A:$A,'[3]battle_constant|战斗内常量'!$C:$C))))</f>
        <v>0</v>
      </c>
      <c r="G83" s="1"/>
      <c r="H83" s="1">
        <v>2000</v>
      </c>
      <c r="I83" s="1">
        <v>12500</v>
      </c>
      <c r="J83" s="1">
        <f t="shared" si="12"/>
        <v>1</v>
      </c>
      <c r="K83" s="1">
        <v>10</v>
      </c>
      <c r="L83" s="1"/>
      <c r="M83" s="1">
        <v>10000</v>
      </c>
      <c r="N83" s="1">
        <v>10000</v>
      </c>
      <c r="O83" s="11"/>
      <c r="P83" s="11"/>
    </row>
    <row r="84" s="13" customFormat="1" spans="1:16">
      <c r="A84" s="16">
        <f t="shared" si="11"/>
        <v>3333</v>
      </c>
      <c r="B84" s="1" t="str">
        <f>CONCATENATE([1]背景设计!$D$17,"-精英-",A75,"变型")</f>
        <v>沃尔夫兄弟-精英-3033变型</v>
      </c>
      <c r="C84" s="1" t="s">
        <v>120</v>
      </c>
      <c r="D84" s="1">
        <v>4</v>
      </c>
      <c r="E84" s="1">
        <v>3033</v>
      </c>
      <c r="F84" s="1" cm="1">
        <f t="array" ref="F84">IF(INT(MID(E84,2,1))&lt;5,_xlfn.IFS(D84=3,INT(G84/10000*INT(_xlfn.XLOOKUP("player_module_size",'[3]battle_constant|战斗内常量'!$A:$A,'[3]battle_constant|战斗内常量'!$C:$C))),D84=4,INT(G84/10000*INT(_xlfn.XLOOKUP("monster_moudule_3",'[3]battle_constant|战斗内常量'!$A:$A,'[3]battle_constant|战斗内常量'!$C:$C))),D84=5,INT(G84/10000*INT(_xlfn.XLOOKUP("monster_moudule_4",'[3]battle_constant|战斗内常量'!$A:$A,'[3]battle_constant|战斗内常量'!$C:$C)))),INT(G84/10000*INT(_xlfn.XLOOKUP("monster_moudule_5",'[3]battle_constant|战斗内常量'!$A:$A,'[3]battle_constant|战斗内常量'!$C:$C))))</f>
        <v>0</v>
      </c>
      <c r="G84" s="1"/>
      <c r="H84" s="1">
        <v>2000</v>
      </c>
      <c r="I84" s="1">
        <v>12500</v>
      </c>
      <c r="J84" s="1">
        <f t="shared" si="12"/>
        <v>1</v>
      </c>
      <c r="K84" s="1">
        <v>10</v>
      </c>
      <c r="L84" s="1"/>
      <c r="M84" s="1">
        <v>10000</v>
      </c>
      <c r="N84" s="1">
        <v>10000</v>
      </c>
      <c r="O84" s="11"/>
      <c r="P84" s="11"/>
    </row>
    <row r="85" s="13" customFormat="1" spans="1:16">
      <c r="A85" s="16">
        <f t="shared" ref="A85:A105" si="13">A55+1000</f>
        <v>3411</v>
      </c>
      <c r="B85" s="1" t="str">
        <f>CONCATENATE([1]背景设计!$D$19,"-Boss-",A67,"变型")</f>
        <v>佩里尼黑手党-Boss-3011变型</v>
      </c>
      <c r="C85" s="1" t="s">
        <v>121</v>
      </c>
      <c r="D85" s="1">
        <v>5</v>
      </c>
      <c r="E85" s="1">
        <v>3011</v>
      </c>
      <c r="F85" s="1" cm="1">
        <f t="array" ref="F85">IF(INT(MID(E85,2,1))&lt;5,_xlfn.IFS(D85=3,INT(G85/10000*INT(_xlfn.XLOOKUP("player_module_size",'[3]battle_constant|战斗内常量'!$A:$A,'[3]battle_constant|战斗内常量'!$C:$C))),D85=4,INT(G85/10000*INT(_xlfn.XLOOKUP("monster_moudule_3",'[3]battle_constant|战斗内常量'!$A:$A,'[3]battle_constant|战斗内常量'!$C:$C))),D85=5,INT(G85/10000*INT(_xlfn.XLOOKUP("monster_moudule_4",'[3]battle_constant|战斗内常量'!$A:$A,'[3]battle_constant|战斗内常量'!$C:$C)))),INT(G85/10000*INT(_xlfn.XLOOKUP("monster_moudule_5",'[3]battle_constant|战斗内常量'!$A:$A,'[3]battle_constant|战斗内常量'!$C:$C))))</f>
        <v>0</v>
      </c>
      <c r="G85" s="1"/>
      <c r="H85" s="1">
        <v>2000</v>
      </c>
      <c r="I85" s="1">
        <v>30000</v>
      </c>
      <c r="J85" s="1">
        <f t="shared" si="12"/>
        <v>1</v>
      </c>
      <c r="K85" s="1">
        <v>15</v>
      </c>
      <c r="L85" s="1"/>
      <c r="M85" s="1">
        <v>10000</v>
      </c>
      <c r="N85" s="1">
        <v>10000</v>
      </c>
      <c r="O85" s="11"/>
      <c r="P85" s="11"/>
    </row>
    <row r="86" s="13" customFormat="1" spans="1:16">
      <c r="A86" s="16">
        <f t="shared" si="13"/>
        <v>3412</v>
      </c>
      <c r="B86" s="1" t="str">
        <f>CONCATENATE([1]背景设计!$D$19,"-Boss-",A68,"变型")</f>
        <v>佩里尼黑手党-Boss-3012变型</v>
      </c>
      <c r="C86" s="1" t="s">
        <v>121</v>
      </c>
      <c r="D86" s="1">
        <v>5</v>
      </c>
      <c r="E86" s="1">
        <v>3012</v>
      </c>
      <c r="F86" s="1" cm="1">
        <f t="array" ref="F86">IF(INT(MID(E86,2,1))&lt;5,_xlfn.IFS(D86=3,INT(G86/10000*INT(_xlfn.XLOOKUP("player_module_size",'[3]battle_constant|战斗内常量'!$A:$A,'[3]battle_constant|战斗内常量'!$C:$C))),D86=4,INT(G86/10000*INT(_xlfn.XLOOKUP("monster_moudule_3",'[3]battle_constant|战斗内常量'!$A:$A,'[3]battle_constant|战斗内常量'!$C:$C))),D86=5,INT(G86/10000*INT(_xlfn.XLOOKUP("monster_moudule_4",'[3]battle_constant|战斗内常量'!$A:$A,'[3]battle_constant|战斗内常量'!$C:$C)))),INT(G86/10000*INT(_xlfn.XLOOKUP("monster_moudule_5",'[3]battle_constant|战斗内常量'!$A:$A,'[3]battle_constant|战斗内常量'!$C:$C))))</f>
        <v>0</v>
      </c>
      <c r="G86" s="1"/>
      <c r="H86" s="1">
        <v>2000</v>
      </c>
      <c r="I86" s="1">
        <v>40000</v>
      </c>
      <c r="J86" s="1">
        <f t="shared" ref="J86:J95" si="14">1</f>
        <v>1</v>
      </c>
      <c r="K86" s="1">
        <v>10</v>
      </c>
      <c r="L86" s="1"/>
      <c r="M86" s="1">
        <v>10000</v>
      </c>
      <c r="N86" s="1">
        <v>10000</v>
      </c>
      <c r="O86" s="11"/>
      <c r="P86" s="11"/>
    </row>
    <row r="87" s="13" customFormat="1" spans="1:16">
      <c r="A87" s="16">
        <f t="shared" si="13"/>
        <v>3413</v>
      </c>
      <c r="B87" s="1" t="str">
        <f>CONCATENATE([1]背景设计!$D$19,"-Boss-",A69,"变型")</f>
        <v>佩里尼黑手党-Boss-3013变型</v>
      </c>
      <c r="C87" s="1" t="s">
        <v>121</v>
      </c>
      <c r="D87" s="1">
        <v>5</v>
      </c>
      <c r="E87" s="1">
        <v>3013</v>
      </c>
      <c r="F87" s="1" cm="1">
        <f t="array" ref="F87">IF(INT(MID(E87,2,1))&lt;5,_xlfn.IFS(D87=3,INT(G87/10000*INT(_xlfn.XLOOKUP("player_module_size",'[3]battle_constant|战斗内常量'!$A:$A,'[3]battle_constant|战斗内常量'!$C:$C))),D87=4,INT(G87/10000*INT(_xlfn.XLOOKUP("monster_moudule_3",'[3]battle_constant|战斗内常量'!$A:$A,'[3]battle_constant|战斗内常量'!$C:$C))),D87=5,INT(G87/10000*INT(_xlfn.XLOOKUP("monster_moudule_4",'[3]battle_constant|战斗内常量'!$A:$A,'[3]battle_constant|战斗内常量'!$C:$C)))),INT(G87/10000*INT(_xlfn.XLOOKUP("monster_moudule_5",'[3]battle_constant|战斗内常量'!$A:$A,'[3]battle_constant|战斗内常量'!$C:$C))))</f>
        <v>0</v>
      </c>
      <c r="G87" s="1"/>
      <c r="H87" s="1">
        <v>2000</v>
      </c>
      <c r="I87" s="1">
        <v>20000</v>
      </c>
      <c r="J87" s="1">
        <f t="shared" si="14"/>
        <v>1</v>
      </c>
      <c r="K87" s="1">
        <v>12</v>
      </c>
      <c r="L87" s="1"/>
      <c r="M87" s="1">
        <v>10000</v>
      </c>
      <c r="N87" s="1">
        <v>10000</v>
      </c>
      <c r="O87" s="11"/>
      <c r="P87" s="11"/>
    </row>
    <row r="88" s="13" customFormat="1" spans="1:16">
      <c r="A88" s="16">
        <f t="shared" si="13"/>
        <v>3421</v>
      </c>
      <c r="B88" s="1" t="str">
        <f>CONCATENATE([1]背景设计!$D$19,"-Boss-",A70,"变型")</f>
        <v>佩里尼黑手党-Boss-3021变型</v>
      </c>
      <c r="C88" s="1" t="s">
        <v>121</v>
      </c>
      <c r="D88" s="1">
        <v>5</v>
      </c>
      <c r="E88" s="1">
        <v>3021</v>
      </c>
      <c r="F88" s="1" cm="1">
        <f t="array" ref="F88">IF(INT(MID(E88,2,1))&lt;5,_xlfn.IFS(D88=3,INT(G88/10000*INT(_xlfn.XLOOKUP("player_module_size",'[3]battle_constant|战斗内常量'!$A:$A,'[3]battle_constant|战斗内常量'!$C:$C))),D88=4,INT(G88/10000*INT(_xlfn.XLOOKUP("monster_moudule_3",'[3]battle_constant|战斗内常量'!$A:$A,'[3]battle_constant|战斗内常量'!$C:$C))),D88=5,INT(G88/10000*INT(_xlfn.XLOOKUP("monster_moudule_4",'[3]battle_constant|战斗内常量'!$A:$A,'[3]battle_constant|战斗内常量'!$C:$C)))),INT(G88/10000*INT(_xlfn.XLOOKUP("monster_moudule_5",'[3]battle_constant|战斗内常量'!$A:$A,'[3]battle_constant|战斗内常量'!$C:$C))))</f>
        <v>0</v>
      </c>
      <c r="G88" s="1"/>
      <c r="H88" s="1">
        <v>2000</v>
      </c>
      <c r="I88" s="1">
        <v>30000</v>
      </c>
      <c r="J88" s="1">
        <f t="shared" si="14"/>
        <v>1</v>
      </c>
      <c r="K88" s="1">
        <v>15</v>
      </c>
      <c r="L88" s="1"/>
      <c r="M88" s="1">
        <v>10000</v>
      </c>
      <c r="N88" s="1">
        <v>10000</v>
      </c>
      <c r="O88" s="11"/>
      <c r="P88" s="11"/>
    </row>
    <row r="89" s="13" customFormat="1" spans="1:16">
      <c r="A89" s="16">
        <f t="shared" si="13"/>
        <v>3422</v>
      </c>
      <c r="B89" s="1" t="str">
        <f>CONCATENATE([1]背景设计!$D$19,"-Boss-",A71,"变型")</f>
        <v>佩里尼黑手党-Boss-3022变型</v>
      </c>
      <c r="C89" s="1" t="s">
        <v>121</v>
      </c>
      <c r="D89" s="1">
        <v>5</v>
      </c>
      <c r="E89" s="1">
        <v>3022</v>
      </c>
      <c r="F89" s="1" cm="1">
        <f t="array" ref="F89">IF(INT(MID(E89,2,1))&lt;5,_xlfn.IFS(D89=3,INT(G89/10000*INT(_xlfn.XLOOKUP("player_module_size",'[3]battle_constant|战斗内常量'!$A:$A,'[3]battle_constant|战斗内常量'!$C:$C))),D89=4,INT(G89/10000*INT(_xlfn.XLOOKUP("monster_moudule_3",'[3]battle_constant|战斗内常量'!$A:$A,'[3]battle_constant|战斗内常量'!$C:$C))),D89=5,INT(G89/10000*INT(_xlfn.XLOOKUP("monster_moudule_4",'[3]battle_constant|战斗内常量'!$A:$A,'[3]battle_constant|战斗内常量'!$C:$C)))),INT(G89/10000*INT(_xlfn.XLOOKUP("monster_moudule_5",'[3]battle_constant|战斗内常量'!$A:$A,'[3]battle_constant|战斗内常量'!$C:$C))))</f>
        <v>0</v>
      </c>
      <c r="G89" s="1"/>
      <c r="H89" s="1">
        <v>2000</v>
      </c>
      <c r="I89" s="1">
        <v>40000</v>
      </c>
      <c r="J89" s="1">
        <f t="shared" si="14"/>
        <v>1</v>
      </c>
      <c r="K89" s="1">
        <v>10</v>
      </c>
      <c r="L89" s="1"/>
      <c r="M89" s="1">
        <v>10000</v>
      </c>
      <c r="N89" s="1">
        <v>10000</v>
      </c>
      <c r="O89" s="11"/>
      <c r="P89" s="11"/>
    </row>
    <row r="90" s="13" customFormat="1" spans="1:16">
      <c r="A90" s="16">
        <f t="shared" si="13"/>
        <v>3423</v>
      </c>
      <c r="B90" s="1" t="str">
        <f>CONCATENATE([1]背景设计!$D$19,"-Boss-",A72,"变型")</f>
        <v>佩里尼黑手党-Boss-3023变型</v>
      </c>
      <c r="C90" s="1" t="s">
        <v>121</v>
      </c>
      <c r="D90" s="1">
        <v>5</v>
      </c>
      <c r="E90" s="1">
        <v>3023</v>
      </c>
      <c r="F90" s="1" cm="1">
        <f t="array" ref="F90">IF(INT(MID(E90,2,1))&lt;5,_xlfn.IFS(D90=3,INT(G90/10000*INT(_xlfn.XLOOKUP("player_module_size",'[3]battle_constant|战斗内常量'!$A:$A,'[3]battle_constant|战斗内常量'!$C:$C))),D90=4,INT(G90/10000*INT(_xlfn.XLOOKUP("monster_moudule_3",'[3]battle_constant|战斗内常量'!$A:$A,'[3]battle_constant|战斗内常量'!$C:$C))),D90=5,INT(G90/10000*INT(_xlfn.XLOOKUP("monster_moudule_4",'[3]battle_constant|战斗内常量'!$A:$A,'[3]battle_constant|战斗内常量'!$C:$C)))),INT(G90/10000*INT(_xlfn.XLOOKUP("monster_moudule_5",'[3]battle_constant|战斗内常量'!$A:$A,'[3]battle_constant|战斗内常量'!$C:$C))))</f>
        <v>0</v>
      </c>
      <c r="G90" s="1"/>
      <c r="H90" s="1">
        <v>2000</v>
      </c>
      <c r="I90" s="1">
        <v>20000</v>
      </c>
      <c r="J90" s="1">
        <f t="shared" si="14"/>
        <v>1</v>
      </c>
      <c r="K90" s="1">
        <v>12</v>
      </c>
      <c r="L90" s="1"/>
      <c r="M90" s="1">
        <v>10000</v>
      </c>
      <c r="N90" s="1">
        <v>10000</v>
      </c>
      <c r="O90" s="11"/>
      <c r="P90" s="11"/>
    </row>
    <row r="91" s="13" customFormat="1" spans="1:16">
      <c r="A91" s="16">
        <f t="shared" si="13"/>
        <v>3431</v>
      </c>
      <c r="B91" s="1" t="str">
        <f>CONCATENATE([1]背景设计!$D$19,"-Boss-",A73,"变型")</f>
        <v>佩里尼黑手党-Boss-3031变型</v>
      </c>
      <c r="C91" s="1" t="s">
        <v>121</v>
      </c>
      <c r="D91" s="1">
        <v>5</v>
      </c>
      <c r="E91" s="1">
        <v>3031</v>
      </c>
      <c r="F91" s="1" cm="1">
        <f t="array" ref="F91">IF(INT(MID(E91,2,1))&lt;5,_xlfn.IFS(D91=3,INT(G91/10000*INT(_xlfn.XLOOKUP("player_module_size",'[3]battle_constant|战斗内常量'!$A:$A,'[3]battle_constant|战斗内常量'!$C:$C))),D91=4,INT(G91/10000*INT(_xlfn.XLOOKUP("monster_moudule_3",'[3]battle_constant|战斗内常量'!$A:$A,'[3]battle_constant|战斗内常量'!$C:$C))),D91=5,INT(G91/10000*INT(_xlfn.XLOOKUP("monster_moudule_4",'[3]battle_constant|战斗内常量'!$A:$A,'[3]battle_constant|战斗内常量'!$C:$C)))),INT(G91/10000*INT(_xlfn.XLOOKUP("monster_moudule_5",'[3]battle_constant|战斗内常量'!$A:$A,'[3]battle_constant|战斗内常量'!$C:$C))))</f>
        <v>0</v>
      </c>
      <c r="G91" s="1"/>
      <c r="H91" s="1">
        <v>2000</v>
      </c>
      <c r="I91" s="1">
        <v>30000</v>
      </c>
      <c r="J91" s="1">
        <f t="shared" si="14"/>
        <v>1</v>
      </c>
      <c r="K91" s="1">
        <v>15</v>
      </c>
      <c r="L91" s="1"/>
      <c r="M91" s="1">
        <v>10000</v>
      </c>
      <c r="N91" s="1">
        <v>10000</v>
      </c>
      <c r="O91" s="11"/>
      <c r="P91" s="11"/>
    </row>
    <row r="92" s="13" customFormat="1" spans="1:16">
      <c r="A92" s="16">
        <f t="shared" si="13"/>
        <v>3432</v>
      </c>
      <c r="B92" s="1" t="str">
        <f>CONCATENATE([1]背景设计!$D$19,"-Boss-",A74,"变型")</f>
        <v>佩里尼黑手党-Boss-3032变型</v>
      </c>
      <c r="C92" s="1" t="s">
        <v>121</v>
      </c>
      <c r="D92" s="1">
        <v>5</v>
      </c>
      <c r="E92" s="1">
        <v>3032</v>
      </c>
      <c r="F92" s="1" cm="1">
        <f t="array" ref="F92">IF(INT(MID(E92,2,1))&lt;5,_xlfn.IFS(D92=3,INT(G92/10000*INT(_xlfn.XLOOKUP("player_module_size",'[3]battle_constant|战斗内常量'!$A:$A,'[3]battle_constant|战斗内常量'!$C:$C))),D92=4,INT(G92/10000*INT(_xlfn.XLOOKUP("monster_moudule_3",'[3]battle_constant|战斗内常量'!$A:$A,'[3]battle_constant|战斗内常量'!$C:$C))),D92=5,INT(G92/10000*INT(_xlfn.XLOOKUP("monster_moudule_4",'[3]battle_constant|战斗内常量'!$A:$A,'[3]battle_constant|战斗内常量'!$C:$C)))),INT(G92/10000*INT(_xlfn.XLOOKUP("monster_moudule_5",'[3]battle_constant|战斗内常量'!$A:$A,'[3]battle_constant|战斗内常量'!$C:$C))))</f>
        <v>0</v>
      </c>
      <c r="G92" s="1"/>
      <c r="H92" s="1">
        <v>2000</v>
      </c>
      <c r="I92" s="1">
        <v>40000</v>
      </c>
      <c r="J92" s="1">
        <f t="shared" si="14"/>
        <v>1</v>
      </c>
      <c r="K92" s="1">
        <v>10</v>
      </c>
      <c r="L92" s="1"/>
      <c r="M92" s="1">
        <v>10000</v>
      </c>
      <c r="N92" s="1">
        <v>10000</v>
      </c>
      <c r="O92" s="11"/>
      <c r="P92" s="11"/>
    </row>
    <row r="93" s="13" customFormat="1" spans="1:16">
      <c r="A93" s="16">
        <f t="shared" si="13"/>
        <v>3433</v>
      </c>
      <c r="B93" s="1" t="str">
        <f>CONCATENATE([1]背景设计!$D$19,"-Boss-",A75,"变型")</f>
        <v>佩里尼黑手党-Boss-3033变型</v>
      </c>
      <c r="C93" s="1" t="s">
        <v>121</v>
      </c>
      <c r="D93" s="1">
        <v>5</v>
      </c>
      <c r="E93" s="1">
        <v>3033</v>
      </c>
      <c r="F93" s="1" cm="1">
        <f t="array" ref="F93">IF(INT(MID(E93,2,1))&lt;5,_xlfn.IFS(D93=3,INT(G93/10000*INT(_xlfn.XLOOKUP("player_module_size",'[3]battle_constant|战斗内常量'!$A:$A,'[3]battle_constant|战斗内常量'!$C:$C))),D93=4,INT(G93/10000*INT(_xlfn.XLOOKUP("monster_moudule_3",'[3]battle_constant|战斗内常量'!$A:$A,'[3]battle_constant|战斗内常量'!$C:$C))),D93=5,INT(G93/10000*INT(_xlfn.XLOOKUP("monster_moudule_4",'[3]battle_constant|战斗内常量'!$A:$A,'[3]battle_constant|战斗内常量'!$C:$C)))),INT(G93/10000*INT(_xlfn.XLOOKUP("monster_moudule_5",'[3]battle_constant|战斗内常量'!$A:$A,'[3]battle_constant|战斗内常量'!$C:$C))))</f>
        <v>0</v>
      </c>
      <c r="G93" s="1"/>
      <c r="H93" s="1">
        <v>2000</v>
      </c>
      <c r="I93" s="1">
        <v>20000</v>
      </c>
      <c r="J93" s="1">
        <f t="shared" si="14"/>
        <v>1</v>
      </c>
      <c r="K93" s="1">
        <v>12</v>
      </c>
      <c r="L93" s="1"/>
      <c r="M93" s="1">
        <v>10000</v>
      </c>
      <c r="N93" s="1">
        <v>10000</v>
      </c>
      <c r="O93" s="11"/>
      <c r="P93" s="11"/>
    </row>
    <row r="94" s="13" customFormat="1" spans="1:16">
      <c r="A94" s="16">
        <f t="shared" si="13"/>
        <v>3501</v>
      </c>
      <c r="B94" s="1" t="s">
        <v>149</v>
      </c>
      <c r="C94" s="1" t="s">
        <v>121</v>
      </c>
      <c r="D94" s="1">
        <v>5</v>
      </c>
      <c r="E94" s="1">
        <f>IF(A94&lt;5,A94-#REF!*100,A94)</f>
        <v>3501</v>
      </c>
      <c r="F94" s="1" cm="1">
        <f t="array" ref="F94">IF(INT(MID(E94,2,1))&lt;5,_xlfn.IFS(D94=3,INT(G94/10000*INT(_xlfn.XLOOKUP("player_module_size",'[3]battle_constant|战斗内常量'!$A:$A,'[3]battle_constant|战斗内常量'!$C:$C))),D94=4,INT(G94/10000*INT(_xlfn.XLOOKUP("monster_moudule_3",'[3]battle_constant|战斗内常量'!$A:$A,'[3]battle_constant|战斗内常量'!$C:$C))),D94=5,INT(G94/10000*INT(_xlfn.XLOOKUP("monster_moudule_4",'[3]battle_constant|战斗内常量'!$A:$A,'[3]battle_constant|战斗内常量'!$C:$C)))),INT(G94/10000*INT(_xlfn.XLOOKUP("monster_moudule_5",'[3]battle_constant|战斗内常量'!$A:$A,'[3]battle_constant|战斗内常量'!$C:$C))))</f>
        <v>0</v>
      </c>
      <c r="G94" s="1"/>
      <c r="H94" s="1">
        <v>2000</v>
      </c>
      <c r="I94" s="1">
        <v>30000</v>
      </c>
      <c r="J94" s="1">
        <f t="shared" si="14"/>
        <v>1</v>
      </c>
      <c r="K94" s="1">
        <v>15</v>
      </c>
      <c r="L94" s="1"/>
      <c r="M94" s="1">
        <v>10000</v>
      </c>
      <c r="N94" s="1">
        <v>10000</v>
      </c>
      <c r="O94" s="11"/>
      <c r="P94" s="11"/>
    </row>
    <row r="95" s="13" customFormat="1" spans="1:16">
      <c r="A95" s="16">
        <f t="shared" si="13"/>
        <v>3502</v>
      </c>
      <c r="B95" s="1" t="s">
        <v>150</v>
      </c>
      <c r="C95" s="1" t="s">
        <v>121</v>
      </c>
      <c r="D95" s="1">
        <v>5</v>
      </c>
      <c r="E95" s="1">
        <f>IF(A95&lt;5,A95-#REF!*100,A95)</f>
        <v>3502</v>
      </c>
      <c r="F95" s="1" cm="1">
        <f t="array" ref="F95">IF(INT(MID(E95,2,1))&lt;5,_xlfn.IFS(D95=3,INT(G95/10000*INT(_xlfn.XLOOKUP("player_module_size",'[3]battle_constant|战斗内常量'!$A:$A,'[3]battle_constant|战斗内常量'!$C:$C))),D95=4,INT(G95/10000*INT(_xlfn.XLOOKUP("monster_moudule_3",'[3]battle_constant|战斗内常量'!$A:$A,'[3]battle_constant|战斗内常量'!$C:$C))),D95=5,INT(G95/10000*INT(_xlfn.XLOOKUP("monster_moudule_4",'[3]battle_constant|战斗内常量'!$A:$A,'[3]battle_constant|战斗内常量'!$C:$C)))),INT(G95/10000*INT(_xlfn.XLOOKUP("monster_moudule_5",'[3]battle_constant|战斗内常量'!$A:$A,'[3]battle_constant|战斗内常量'!$C:$C))))</f>
        <v>0</v>
      </c>
      <c r="G95" s="1"/>
      <c r="H95" s="1">
        <v>2000</v>
      </c>
      <c r="I95" s="1">
        <v>40000</v>
      </c>
      <c r="J95" s="1">
        <f t="shared" si="14"/>
        <v>1</v>
      </c>
      <c r="K95" s="1">
        <v>10</v>
      </c>
      <c r="L95" s="1"/>
      <c r="M95" s="1">
        <v>10000</v>
      </c>
      <c r="N95" s="1">
        <v>10000</v>
      </c>
      <c r="O95" s="11"/>
      <c r="P95" s="11"/>
    </row>
    <row r="96" s="13" customFormat="1" spans="1:16">
      <c r="A96" s="16">
        <f t="shared" si="13"/>
        <v>3503</v>
      </c>
      <c r="B96" s="1" t="s">
        <v>151</v>
      </c>
      <c r="C96" s="1" t="s">
        <v>121</v>
      </c>
      <c r="D96" s="1">
        <v>5</v>
      </c>
      <c r="E96" s="1">
        <f>IF(A96&lt;5,A96-#REF!*100,A96)</f>
        <v>3503</v>
      </c>
      <c r="F96" s="1" cm="1">
        <f t="array" ref="F96">IF(INT(MID(E96,2,1))&lt;5,_xlfn.IFS(D96=3,INT(G96/10000*INT(_xlfn.XLOOKUP("player_module_size",'[3]battle_constant|战斗内常量'!$A:$A,'[3]battle_constant|战斗内常量'!$C:$C))),D96=4,INT(G96/10000*INT(_xlfn.XLOOKUP("monster_moudule_3",'[3]battle_constant|战斗内常量'!$A:$A,'[3]battle_constant|战斗内常量'!$C:$C))),D96=5,INT(G96/10000*INT(_xlfn.XLOOKUP("monster_moudule_4",'[3]battle_constant|战斗内常量'!$A:$A,'[3]battle_constant|战斗内常量'!$C:$C)))),INT(G96/10000*INT(_xlfn.XLOOKUP("monster_moudule_5",'[3]battle_constant|战斗内常量'!$A:$A,'[3]battle_constant|战斗内常量'!$C:$C))))</f>
        <v>0</v>
      </c>
      <c r="G96" s="1"/>
      <c r="H96" s="1">
        <v>2000</v>
      </c>
      <c r="I96" s="1">
        <v>20000</v>
      </c>
      <c r="J96" s="1">
        <f t="shared" ref="J96:J105" si="15">1</f>
        <v>1</v>
      </c>
      <c r="K96" s="1">
        <v>12</v>
      </c>
      <c r="L96" s="1"/>
      <c r="M96" s="1">
        <v>10000</v>
      </c>
      <c r="N96" s="1">
        <v>10000</v>
      </c>
      <c r="O96" s="11"/>
      <c r="P96" s="11"/>
    </row>
    <row r="97" spans="1:16">
      <c r="A97" s="1">
        <f t="shared" si="13"/>
        <v>4011</v>
      </c>
      <c r="B97" s="1" t="s">
        <v>152</v>
      </c>
      <c r="C97" s="1" t="s">
        <v>111</v>
      </c>
      <c r="D97" s="1">
        <v>3</v>
      </c>
      <c r="E97" s="1">
        <v>4011</v>
      </c>
      <c r="F97" s="1" cm="1">
        <f t="array" ref="F97">IF(INT(MID(E97,2,1))&lt;5,_xlfn.IFS(D97=3,INT(G97/10000*INT(_xlfn.XLOOKUP("player_module_size",'[3]battle_constant|战斗内常量'!$A:$A,'[3]battle_constant|战斗内常量'!$C:$C))),D97=4,INT(G97/10000*INT(_xlfn.XLOOKUP("monster_moudule_3",'[3]battle_constant|战斗内常量'!$A:$A,'[3]battle_constant|战斗内常量'!$C:$C))),D97=5,INT(G97/10000*INT(_xlfn.XLOOKUP("monster_moudule_4",'[3]battle_constant|战斗内常量'!$A:$A,'[3]battle_constant|战斗内常量'!$C:$C)))),INT(G97/10000*INT(_xlfn.XLOOKUP("monster_moudule_5",'[3]battle_constant|战斗内常量'!$A:$A,'[3]battle_constant|战斗内常量'!$C:$C))))</f>
        <v>107792</v>
      </c>
      <c r="G97" s="1">
        <f>IF(INT(MID(E97,2,1))&lt;5,_xlfn.XLOOKUP(_xlfn.XLOOKUP(E97,[2]怪物武器挂载坐标辅助表!$V:$V,[2]怪物武器挂载坐标辅助表!$X:$X),[2]怪物武器挂载坐标辅助表!$AB:$AB,[2]怪物武器挂载坐标辅助表!$AO:$AO),_xlfn.XLOOKUP(B97,[2]怪物武器挂载坐标辅助表!$AB:$AB,[2]怪物武器挂载坐标辅助表!$AO:$AO))</f>
        <v>13474</v>
      </c>
      <c r="H97" s="1">
        <v>1900</v>
      </c>
      <c r="I97" s="1">
        <v>10500</v>
      </c>
      <c r="J97" s="1">
        <f t="shared" si="15"/>
        <v>1</v>
      </c>
      <c r="K97" s="1">
        <v>11</v>
      </c>
      <c r="M97" s="1">
        <v>10000</v>
      </c>
      <c r="N97" s="1">
        <v>11000</v>
      </c>
      <c r="O97" s="11"/>
      <c r="P97" s="11"/>
    </row>
    <row r="98" spans="1:16">
      <c r="A98" s="1">
        <f t="shared" si="13"/>
        <v>4012</v>
      </c>
      <c r="B98" s="1" t="s">
        <v>153</v>
      </c>
      <c r="C98" s="1" t="s">
        <v>111</v>
      </c>
      <c r="D98" s="1">
        <v>3</v>
      </c>
      <c r="E98" s="1">
        <v>4012</v>
      </c>
      <c r="F98" s="1" cm="1">
        <f t="array" ref="F98">IF(INT(MID(E98,2,1))&lt;5,_xlfn.IFS(D98=3,INT(G98/10000*INT(_xlfn.XLOOKUP("player_module_size",'[3]battle_constant|战斗内常量'!$A:$A,'[3]battle_constant|战斗内常量'!$C:$C))),D98=4,INT(G98/10000*INT(_xlfn.XLOOKUP("monster_moudule_3",'[3]battle_constant|战斗内常量'!$A:$A,'[3]battle_constant|战斗内常量'!$C:$C))),D98=5,INT(G98/10000*INT(_xlfn.XLOOKUP("monster_moudule_4",'[3]battle_constant|战斗内常量'!$A:$A,'[3]battle_constant|战斗内常量'!$C:$C)))),INT(G98/10000*INT(_xlfn.XLOOKUP("monster_moudule_5",'[3]battle_constant|战斗内常量'!$A:$A,'[3]battle_constant|战斗内常量'!$C:$C))))</f>
        <v>107792</v>
      </c>
      <c r="G98" s="1">
        <f>IF(INT(MID(E98,2,1))&lt;5,_xlfn.XLOOKUP(_xlfn.XLOOKUP(E98,[2]怪物武器挂载坐标辅助表!$V:$V,[2]怪物武器挂载坐标辅助表!$X:$X),[2]怪物武器挂载坐标辅助表!$AB:$AB,[2]怪物武器挂载坐标辅助表!$AO:$AO),_xlfn.XLOOKUP(B98,[2]怪物武器挂载坐标辅助表!$AB:$AB,[2]怪物武器挂载坐标辅助表!$AO:$AO))</f>
        <v>13474</v>
      </c>
      <c r="H98" s="1">
        <v>1900</v>
      </c>
      <c r="I98" s="1">
        <v>10500</v>
      </c>
      <c r="J98" s="1">
        <f t="shared" si="15"/>
        <v>1</v>
      </c>
      <c r="K98" s="1">
        <v>11</v>
      </c>
      <c r="M98" s="1">
        <v>10000</v>
      </c>
      <c r="N98" s="1">
        <v>11000</v>
      </c>
      <c r="O98" s="11"/>
      <c r="P98" s="11"/>
    </row>
    <row r="99" spans="1:16">
      <c r="A99" s="1">
        <f t="shared" si="13"/>
        <v>4013</v>
      </c>
      <c r="B99" s="1" t="s">
        <v>154</v>
      </c>
      <c r="C99" s="1" t="s">
        <v>111</v>
      </c>
      <c r="D99" s="1">
        <v>3</v>
      </c>
      <c r="E99" s="1">
        <v>4013</v>
      </c>
      <c r="F99" s="1" cm="1">
        <f t="array" ref="F99">IF(INT(MID(E99,2,1))&lt;5,_xlfn.IFS(D99=3,INT(G99/10000*INT(_xlfn.XLOOKUP("player_module_size",'[3]battle_constant|战斗内常量'!$A:$A,'[3]battle_constant|战斗内常量'!$C:$C))),D99=4,INT(G99/10000*INT(_xlfn.XLOOKUP("monster_moudule_3",'[3]battle_constant|战斗内常量'!$A:$A,'[3]battle_constant|战斗内常量'!$C:$C))),D99=5,INT(G99/10000*INT(_xlfn.XLOOKUP("monster_moudule_4",'[3]battle_constant|战斗内常量'!$A:$A,'[3]battle_constant|战斗内常量'!$C:$C)))),INT(G99/10000*INT(_xlfn.XLOOKUP("monster_moudule_5",'[3]battle_constant|战斗内常量'!$A:$A,'[3]battle_constant|战斗内常量'!$C:$C))))</f>
        <v>72536</v>
      </c>
      <c r="G99" s="1">
        <f>IF(INT(MID(E99,2,1))&lt;5,_xlfn.XLOOKUP(_xlfn.XLOOKUP(E99,[2]怪物武器挂载坐标辅助表!$V:$V,[2]怪物武器挂载坐标辅助表!$X:$X),[2]怪物武器挂载坐标辅助表!$AB:$AB,[2]怪物武器挂载坐标辅助表!$AO:$AO),_xlfn.XLOOKUP(B99,[2]怪物武器挂载坐标辅助表!$AB:$AB,[2]怪物武器挂载坐标辅助表!$AO:$AO))</f>
        <v>9067</v>
      </c>
      <c r="H99" s="1">
        <v>2000</v>
      </c>
      <c r="I99" s="1">
        <v>12000</v>
      </c>
      <c r="J99" s="1">
        <f t="shared" si="15"/>
        <v>1</v>
      </c>
      <c r="K99" s="1">
        <v>10</v>
      </c>
      <c r="M99" s="1">
        <v>10000</v>
      </c>
      <c r="N99" s="1">
        <v>10000</v>
      </c>
      <c r="O99" s="11"/>
      <c r="P99" s="11"/>
    </row>
    <row r="100" spans="1:16">
      <c r="A100" s="1">
        <f t="shared" si="13"/>
        <v>4021</v>
      </c>
      <c r="B100" s="1" t="s">
        <v>155</v>
      </c>
      <c r="C100" s="1" t="s">
        <v>111</v>
      </c>
      <c r="D100" s="1">
        <v>3</v>
      </c>
      <c r="E100" s="1">
        <v>4021</v>
      </c>
      <c r="F100" s="1" cm="1">
        <f t="array" ref="F100">IF(INT(MID(E100,2,1))&lt;5,_xlfn.IFS(D100=3,INT(G100/10000*INT(_xlfn.XLOOKUP("player_module_size",'[3]battle_constant|战斗内常量'!$A:$A,'[3]battle_constant|战斗内常量'!$C:$C))),D100=4,INT(G100/10000*INT(_xlfn.XLOOKUP("monster_moudule_3",'[3]battle_constant|战斗内常量'!$A:$A,'[3]battle_constant|战斗内常量'!$C:$C))),D100=5,INT(G100/10000*INT(_xlfn.XLOOKUP("monster_moudule_4",'[3]battle_constant|战斗内常量'!$A:$A,'[3]battle_constant|战斗内常量'!$C:$C)))),INT(G100/10000*INT(_xlfn.XLOOKUP("monster_moudule_5",'[3]battle_constant|战斗内常量'!$A:$A,'[3]battle_constant|战斗内常量'!$C:$C))))</f>
        <v>72536</v>
      </c>
      <c r="G100" s="1">
        <f>IF(INT(MID(E100,2,1))&lt;5,_xlfn.XLOOKUP(_xlfn.XLOOKUP(E100,[2]怪物武器挂载坐标辅助表!$V:$V,[2]怪物武器挂载坐标辅助表!$X:$X),[2]怪物武器挂载坐标辅助表!$AB:$AB,[2]怪物武器挂载坐标辅助表!$AO:$AO),_xlfn.XLOOKUP(B100,[2]怪物武器挂载坐标辅助表!$AB:$AB,[2]怪物武器挂载坐标辅助表!$AO:$AO))</f>
        <v>9067</v>
      </c>
      <c r="H100" s="1">
        <v>2000</v>
      </c>
      <c r="I100" s="1">
        <v>11500</v>
      </c>
      <c r="J100" s="1">
        <f t="shared" si="15"/>
        <v>1</v>
      </c>
      <c r="K100" s="1">
        <v>10</v>
      </c>
      <c r="M100" s="1">
        <v>10000</v>
      </c>
      <c r="N100" s="1">
        <v>10000</v>
      </c>
      <c r="O100" s="11"/>
      <c r="P100" s="11"/>
    </row>
    <row r="101" spans="1:16">
      <c r="A101" s="1">
        <f t="shared" si="13"/>
        <v>4022</v>
      </c>
      <c r="B101" s="1" t="s">
        <v>156</v>
      </c>
      <c r="C101" s="1" t="s">
        <v>111</v>
      </c>
      <c r="D101" s="1">
        <v>3</v>
      </c>
      <c r="E101" s="1">
        <v>4022</v>
      </c>
      <c r="F101" s="1" cm="1">
        <f t="array" ref="F101">IF(INT(MID(E101,2,1))&lt;5,_xlfn.IFS(D101=3,INT(G101/10000*INT(_xlfn.XLOOKUP("player_module_size",'[3]battle_constant|战斗内常量'!$A:$A,'[3]battle_constant|战斗内常量'!$C:$C))),D101=4,INT(G101/10000*INT(_xlfn.XLOOKUP("monster_moudule_3",'[3]battle_constant|战斗内常量'!$A:$A,'[3]battle_constant|战斗内常量'!$C:$C))),D101=5,INT(G101/10000*INT(_xlfn.XLOOKUP("monster_moudule_4",'[3]battle_constant|战斗内常量'!$A:$A,'[3]battle_constant|战斗内常量'!$C:$C)))),INT(G101/10000*INT(_xlfn.XLOOKUP("monster_moudule_5",'[3]battle_constant|战斗内常量'!$A:$A,'[3]battle_constant|战斗内常量'!$C:$C))))</f>
        <v>101016</v>
      </c>
      <c r="G101" s="1">
        <f>IF(INT(MID(E101,2,1))&lt;5,_xlfn.XLOOKUP(_xlfn.XLOOKUP(E101,[2]怪物武器挂载坐标辅助表!$V:$V,[2]怪物武器挂载坐标辅助表!$X:$X),[2]怪物武器挂载坐标辅助表!$AB:$AB,[2]怪物武器挂载坐标辅助表!$AO:$AO),_xlfn.XLOOKUP(B101,[2]怪物武器挂载坐标辅助表!$AB:$AB,[2]怪物武器挂载坐标辅助表!$AO:$AO))</f>
        <v>12627</v>
      </c>
      <c r="H101" s="1">
        <v>2400</v>
      </c>
      <c r="I101" s="1">
        <v>8500</v>
      </c>
      <c r="J101" s="1">
        <f t="shared" si="15"/>
        <v>1</v>
      </c>
      <c r="K101" s="1">
        <v>12</v>
      </c>
      <c r="M101" s="1">
        <v>10000</v>
      </c>
      <c r="N101" s="1">
        <v>12000</v>
      </c>
      <c r="O101" s="11"/>
      <c r="P101" s="11"/>
    </row>
    <row r="102" spans="1:16">
      <c r="A102" s="1">
        <f t="shared" si="13"/>
        <v>4023</v>
      </c>
      <c r="B102" s="1" t="s">
        <v>157</v>
      </c>
      <c r="C102" s="1" t="s">
        <v>111</v>
      </c>
      <c r="D102" s="1">
        <v>3</v>
      </c>
      <c r="E102" s="1">
        <v>4023</v>
      </c>
      <c r="F102" s="1" cm="1">
        <f t="array" ref="F102">IF(INT(MID(E102,2,1))&lt;5,_xlfn.IFS(D102=3,INT(G102/10000*INT(_xlfn.XLOOKUP("player_module_size",'[3]battle_constant|战斗内常量'!$A:$A,'[3]battle_constant|战斗内常量'!$C:$C))),D102=4,INT(G102/10000*INT(_xlfn.XLOOKUP("monster_moudule_3",'[3]battle_constant|战斗内常量'!$A:$A,'[3]battle_constant|战斗内常量'!$C:$C))),D102=5,INT(G102/10000*INT(_xlfn.XLOOKUP("monster_moudule_4",'[3]battle_constant|战斗内常量'!$A:$A,'[3]battle_constant|战斗内常量'!$C:$C)))),INT(G102/10000*INT(_xlfn.XLOOKUP("monster_moudule_5",'[3]battle_constant|战斗内常量'!$A:$A,'[3]battle_constant|战斗内常量'!$C:$C))))</f>
        <v>101016</v>
      </c>
      <c r="G102" s="1">
        <f>IF(INT(MID(E102,2,1))&lt;5,_xlfn.XLOOKUP(_xlfn.XLOOKUP(E102,[2]怪物武器挂载坐标辅助表!$V:$V,[2]怪物武器挂载坐标辅助表!$X:$X),[2]怪物武器挂载坐标辅助表!$AB:$AB,[2]怪物武器挂载坐标辅助表!$AO:$AO),_xlfn.XLOOKUP(B102,[2]怪物武器挂载坐标辅助表!$AB:$AB,[2]怪物武器挂载坐标辅助表!$AO:$AO))</f>
        <v>12627</v>
      </c>
      <c r="H102" s="1">
        <v>2400</v>
      </c>
      <c r="I102" s="1">
        <v>8500</v>
      </c>
      <c r="J102" s="1">
        <f t="shared" si="15"/>
        <v>1</v>
      </c>
      <c r="K102" s="1">
        <v>12</v>
      </c>
      <c r="M102" s="1">
        <v>10000</v>
      </c>
      <c r="N102" s="1">
        <v>12000</v>
      </c>
      <c r="O102" s="11"/>
      <c r="P102" s="11"/>
    </row>
    <row r="103" spans="1:16">
      <c r="A103" s="1">
        <f t="shared" si="13"/>
        <v>4031</v>
      </c>
      <c r="B103" s="1" t="s">
        <v>158</v>
      </c>
      <c r="C103" s="1" t="s">
        <v>111</v>
      </c>
      <c r="D103" s="1">
        <v>3</v>
      </c>
      <c r="E103" s="1">
        <v>4031</v>
      </c>
      <c r="F103" s="1" cm="1">
        <f t="array" ref="F103">IF(INT(MID(E103,2,1))&lt;5,_xlfn.IFS(D103=3,INT(G103/10000*INT(_xlfn.XLOOKUP("player_module_size",'[3]battle_constant|战斗内常量'!$A:$A,'[3]battle_constant|战斗内常量'!$C:$C))),D103=4,INT(G103/10000*INT(_xlfn.XLOOKUP("monster_moudule_3",'[3]battle_constant|战斗内常量'!$A:$A,'[3]battle_constant|战斗内常量'!$C:$C))),D103=5,INT(G103/10000*INT(_xlfn.XLOOKUP("monster_moudule_4",'[3]battle_constant|战斗内常量'!$A:$A,'[3]battle_constant|战斗内常量'!$C:$C)))),INT(G103/10000*INT(_xlfn.XLOOKUP("monster_moudule_5",'[3]battle_constant|战斗内常量'!$A:$A,'[3]battle_constant|战斗内常量'!$C:$C))))</f>
        <v>101016</v>
      </c>
      <c r="G103" s="1">
        <f>IF(INT(MID(E103,2,1))&lt;5,_xlfn.XLOOKUP(_xlfn.XLOOKUP(E103,[2]怪物武器挂载坐标辅助表!$V:$V,[2]怪物武器挂载坐标辅助表!$X:$X),[2]怪物武器挂载坐标辅助表!$AB:$AB,[2]怪物武器挂载坐标辅助表!$AO:$AO),_xlfn.XLOOKUP(B103,[2]怪物武器挂载坐标辅助表!$AB:$AB,[2]怪物武器挂载坐标辅助表!$AO:$AO))</f>
        <v>12627</v>
      </c>
      <c r="H103" s="1">
        <v>2400</v>
      </c>
      <c r="I103" s="1">
        <v>8500</v>
      </c>
      <c r="J103" s="1">
        <f t="shared" si="15"/>
        <v>1</v>
      </c>
      <c r="K103" s="1">
        <v>12</v>
      </c>
      <c r="M103" s="1">
        <v>10000</v>
      </c>
      <c r="N103" s="1">
        <v>12000</v>
      </c>
      <c r="O103" s="11"/>
      <c r="P103" s="11"/>
    </row>
    <row r="104" spans="1:16">
      <c r="A104" s="1">
        <f t="shared" si="13"/>
        <v>4032</v>
      </c>
      <c r="B104" s="1" t="s">
        <v>159</v>
      </c>
      <c r="C104" s="1" t="s">
        <v>111</v>
      </c>
      <c r="D104" s="1">
        <v>3</v>
      </c>
      <c r="E104" s="1">
        <v>4032</v>
      </c>
      <c r="F104" s="1" cm="1">
        <f t="array" ref="F104">IF(INT(MID(E104,2,1))&lt;5,_xlfn.IFS(D104=3,INT(G104/10000*INT(_xlfn.XLOOKUP("player_module_size",'[3]battle_constant|战斗内常量'!$A:$A,'[3]battle_constant|战斗内常量'!$C:$C))),D104=4,INT(G104/10000*INT(_xlfn.XLOOKUP("monster_moudule_3",'[3]battle_constant|战斗内常量'!$A:$A,'[3]battle_constant|战斗内常量'!$C:$C))),D104=5,INT(G104/10000*INT(_xlfn.XLOOKUP("monster_moudule_4",'[3]battle_constant|战斗内常量'!$A:$A,'[3]battle_constant|战斗内常量'!$C:$C)))),INT(G104/10000*INT(_xlfn.XLOOKUP("monster_moudule_5",'[3]battle_constant|战斗内常量'!$A:$A,'[3]battle_constant|战斗内常量'!$C:$C))))</f>
        <v>107792</v>
      </c>
      <c r="G104" s="1">
        <f>IF(INT(MID(E104,2,1))&lt;5,_xlfn.XLOOKUP(_xlfn.XLOOKUP(E104,[2]怪物武器挂载坐标辅助表!$V:$V,[2]怪物武器挂载坐标辅助表!$X:$X),[2]怪物武器挂载坐标辅助表!$AB:$AB,[2]怪物武器挂载坐标辅助表!$AO:$AO),_xlfn.XLOOKUP(B104,[2]怪物武器挂载坐标辅助表!$AB:$AB,[2]怪物武器挂载坐标辅助表!$AO:$AO))</f>
        <v>13474</v>
      </c>
      <c r="H104" s="1">
        <v>2000</v>
      </c>
      <c r="I104" s="1">
        <v>10500</v>
      </c>
      <c r="J104" s="1">
        <f t="shared" si="15"/>
        <v>1</v>
      </c>
      <c r="K104" s="1">
        <v>11</v>
      </c>
      <c r="M104" s="1">
        <v>10000</v>
      </c>
      <c r="N104" s="1">
        <v>11000</v>
      </c>
      <c r="O104" s="11"/>
      <c r="P104" s="11"/>
    </row>
    <row r="105" spans="1:16">
      <c r="A105" s="1">
        <f t="shared" si="13"/>
        <v>4033</v>
      </c>
      <c r="B105" s="1" t="s">
        <v>160</v>
      </c>
      <c r="C105" s="1" t="s">
        <v>111</v>
      </c>
      <c r="D105" s="1">
        <v>3</v>
      </c>
      <c r="E105" s="1">
        <v>4033</v>
      </c>
      <c r="F105" s="1" cm="1">
        <f t="array" ref="F105">IF(INT(MID(E105,2,1))&lt;5,_xlfn.IFS(D105=3,INT(G105/10000*INT(_xlfn.XLOOKUP("player_module_size",'[3]battle_constant|战斗内常量'!$A:$A,'[3]battle_constant|战斗内常量'!$C:$C))),D105=4,INT(G105/10000*INT(_xlfn.XLOOKUP("monster_moudule_3",'[3]battle_constant|战斗内常量'!$A:$A,'[3]battle_constant|战斗内常量'!$C:$C))),D105=5,INT(G105/10000*INT(_xlfn.XLOOKUP("monster_moudule_4",'[3]battle_constant|战斗内常量'!$A:$A,'[3]battle_constant|战斗内常量'!$C:$C)))),INT(G105/10000*INT(_xlfn.XLOOKUP("monster_moudule_5",'[3]battle_constant|战斗内常量'!$A:$A,'[3]battle_constant|战斗内常量'!$C:$C))))</f>
        <v>72536</v>
      </c>
      <c r="G105" s="1">
        <f>IF(INT(MID(E105,2,1))&lt;5,_xlfn.XLOOKUP(_xlfn.XLOOKUP(E105,[2]怪物武器挂载坐标辅助表!$V:$V,[2]怪物武器挂载坐标辅助表!$X:$X),[2]怪物武器挂载坐标辅助表!$AB:$AB,[2]怪物武器挂载坐标辅助表!$AO:$AO),_xlfn.XLOOKUP(B105,[2]怪物武器挂载坐标辅助表!$AB:$AB,[2]怪物武器挂载坐标辅助表!$AO:$AO))</f>
        <v>9067</v>
      </c>
      <c r="H105" s="1">
        <v>2000</v>
      </c>
      <c r="I105" s="1">
        <v>12000</v>
      </c>
      <c r="J105" s="1">
        <f t="shared" si="15"/>
        <v>1</v>
      </c>
      <c r="K105" s="1">
        <v>10</v>
      </c>
      <c r="M105" s="1">
        <v>10000</v>
      </c>
      <c r="N105" s="1">
        <v>10000</v>
      </c>
      <c r="O105" s="11"/>
      <c r="P105" s="11"/>
    </row>
    <row r="106" spans="1:16">
      <c r="A106" s="1">
        <f t="shared" ref="A106:A114" si="16">A97+300</f>
        <v>4311</v>
      </c>
      <c r="B106" s="1" t="str">
        <f>CONCATENATE([1]背景设计!$D$17,"-精英-",A97,"变型")</f>
        <v>沃尔夫兄弟-精英-4011变型</v>
      </c>
      <c r="C106" s="1" t="s">
        <v>120</v>
      </c>
      <c r="D106" s="1">
        <v>4</v>
      </c>
      <c r="E106" s="1">
        <v>4011</v>
      </c>
      <c r="F106" s="1" cm="1">
        <f t="array" ref="F106">IF(INT(MID(E106,2,1))&lt;5,_xlfn.IFS(D106=3,INT(G106/10000*INT(_xlfn.XLOOKUP("player_module_size",'[3]battle_constant|战斗内常量'!$A:$A,'[3]battle_constant|战斗内常量'!$C:$C))),D106=4,INT(G106/10000*INT(_xlfn.XLOOKUP("monster_moudule_3",'[3]battle_constant|战斗内常量'!$A:$A,'[3]battle_constant|战斗内常量'!$C:$C))),D106=5,INT(G106/10000*INT(_xlfn.XLOOKUP("monster_moudule_4",'[3]battle_constant|战斗内常量'!$A:$A,'[3]battle_constant|战斗内常量'!$C:$C)))),INT(G106/10000*INT(_xlfn.XLOOKUP("monster_moudule_5",'[3]battle_constant|战斗内常量'!$A:$A,'[3]battle_constant|战斗内常量'!$C:$C))))</f>
        <v>157106</v>
      </c>
      <c r="G106" s="1">
        <f>IF(INT(MID(E106,2,1))&lt;5,_xlfn.XLOOKUP(_xlfn.XLOOKUP(E106,[2]怪物武器挂载坐标辅助表!$V:$V,[2]怪物武器挂载坐标辅助表!$X:$X),[2]怪物武器挂载坐标辅助表!$AB:$AB,[2]怪物武器挂载坐标辅助表!$AO:$AO),_xlfn.XLOOKUP(B106,[2]怪物武器挂载坐标辅助表!$AB:$AB,[2]怪物武器挂载坐标辅助表!$AO:$AO))</f>
        <v>13474</v>
      </c>
      <c r="H106" s="1">
        <v>2200</v>
      </c>
      <c r="I106" s="1">
        <v>10500</v>
      </c>
      <c r="J106" s="1">
        <f t="shared" ref="J106:J115" si="17">1</f>
        <v>1</v>
      </c>
      <c r="K106" s="1">
        <v>10</v>
      </c>
      <c r="M106" s="1">
        <v>11000</v>
      </c>
      <c r="N106" s="1">
        <v>11000</v>
      </c>
      <c r="O106" s="11"/>
      <c r="P106" s="11"/>
    </row>
    <row r="107" spans="1:16">
      <c r="A107" s="1">
        <f t="shared" si="16"/>
        <v>4312</v>
      </c>
      <c r="B107" s="1" t="str">
        <f>CONCATENATE([1]背景设计!$D$17,"-精英-",A98,"变型")</f>
        <v>沃尔夫兄弟-精英-4012变型</v>
      </c>
      <c r="C107" s="1" t="s">
        <v>120</v>
      </c>
      <c r="D107" s="1">
        <v>4</v>
      </c>
      <c r="E107" s="1">
        <v>4012</v>
      </c>
      <c r="F107" s="1" cm="1">
        <f t="array" ref="F107">IF(INT(MID(E107,2,1))&lt;5,_xlfn.IFS(D107=3,INT(G107/10000*INT(_xlfn.XLOOKUP("player_module_size",'[3]battle_constant|战斗内常量'!$A:$A,'[3]battle_constant|战斗内常量'!$C:$C))),D107=4,INT(G107/10000*INT(_xlfn.XLOOKUP("monster_moudule_3",'[3]battle_constant|战斗内常量'!$A:$A,'[3]battle_constant|战斗内常量'!$C:$C))),D107=5,INT(G107/10000*INT(_xlfn.XLOOKUP("monster_moudule_4",'[3]battle_constant|战斗内常量'!$A:$A,'[3]battle_constant|战斗内常量'!$C:$C)))),INT(G107/10000*INT(_xlfn.XLOOKUP("monster_moudule_5",'[3]battle_constant|战斗内常量'!$A:$A,'[3]battle_constant|战斗内常量'!$C:$C))))</f>
        <v>157106</v>
      </c>
      <c r="G107" s="1">
        <f>IF(INT(MID(E107,2,1))&lt;5,_xlfn.XLOOKUP(_xlfn.XLOOKUP(E107,[2]怪物武器挂载坐标辅助表!$V:$V,[2]怪物武器挂载坐标辅助表!$X:$X),[2]怪物武器挂载坐标辅助表!$AB:$AB,[2]怪物武器挂载坐标辅助表!$AO:$AO),_xlfn.XLOOKUP(B107,[2]怪物武器挂载坐标辅助表!$AB:$AB,[2]怪物武器挂载坐标辅助表!$AO:$AO))</f>
        <v>13474</v>
      </c>
      <c r="H107" s="1">
        <v>2200</v>
      </c>
      <c r="I107" s="1">
        <v>10500</v>
      </c>
      <c r="J107" s="1">
        <f t="shared" si="17"/>
        <v>1</v>
      </c>
      <c r="K107" s="1">
        <v>10</v>
      </c>
      <c r="M107" s="1">
        <v>11000</v>
      </c>
      <c r="N107" s="1">
        <v>11000</v>
      </c>
      <c r="O107" s="11"/>
      <c r="P107" s="11"/>
    </row>
    <row r="108" spans="1:16">
      <c r="A108" s="1">
        <f t="shared" si="16"/>
        <v>4313</v>
      </c>
      <c r="B108" s="1" t="str">
        <f>CONCATENATE([1]背景设计!$D$17,"-精英-",A99,"变型")</f>
        <v>沃尔夫兄弟-精英-4013变型</v>
      </c>
      <c r="C108" s="1" t="s">
        <v>120</v>
      </c>
      <c r="D108" s="1">
        <v>4</v>
      </c>
      <c r="E108" s="1">
        <v>4013</v>
      </c>
      <c r="F108" s="1" cm="1">
        <f t="array" ref="F108">IF(INT(MID(E108,2,1))&lt;5,_xlfn.IFS(D108=3,INT(G108/10000*INT(_xlfn.XLOOKUP("player_module_size",'[3]battle_constant|战斗内常量'!$A:$A,'[3]battle_constant|战斗内常量'!$C:$C))),D108=4,INT(G108/10000*INT(_xlfn.XLOOKUP("monster_moudule_3",'[3]battle_constant|战斗内常量'!$A:$A,'[3]battle_constant|战斗内常量'!$C:$C))),D108=5,INT(G108/10000*INT(_xlfn.XLOOKUP("monster_moudule_4",'[3]battle_constant|战斗内常量'!$A:$A,'[3]battle_constant|战斗内常量'!$C:$C)))),INT(G108/10000*INT(_xlfn.XLOOKUP("monster_moudule_5",'[3]battle_constant|战斗内常量'!$A:$A,'[3]battle_constant|战斗内常量'!$C:$C))))</f>
        <v>105721</v>
      </c>
      <c r="G108" s="1">
        <f>IF(INT(MID(E108,2,1))&lt;5,_xlfn.XLOOKUP(_xlfn.XLOOKUP(E108,[2]怪物武器挂载坐标辅助表!$V:$V,[2]怪物武器挂载坐标辅助表!$X:$X),[2]怪物武器挂载坐标辅助表!$AB:$AB,[2]怪物武器挂载坐标辅助表!$AO:$AO),_xlfn.XLOOKUP(B108,[2]怪物武器挂载坐标辅助表!$AB:$AB,[2]怪物武器挂载坐标辅助表!$AO:$AO))</f>
        <v>9067</v>
      </c>
      <c r="H108" s="1">
        <v>2200</v>
      </c>
      <c r="I108" s="1">
        <v>12000</v>
      </c>
      <c r="J108" s="1">
        <f t="shared" si="17"/>
        <v>1</v>
      </c>
      <c r="K108" s="1">
        <v>10</v>
      </c>
      <c r="M108" s="1">
        <v>11000</v>
      </c>
      <c r="N108" s="1">
        <v>10000</v>
      </c>
      <c r="O108" s="11"/>
      <c r="P108" s="11"/>
    </row>
    <row r="109" spans="1:16">
      <c r="A109" s="1">
        <f t="shared" si="16"/>
        <v>4321</v>
      </c>
      <c r="B109" s="1" t="str">
        <f>CONCATENATE([1]背景设计!$D$17,"-精英-",A100,"变型")</f>
        <v>沃尔夫兄弟-精英-4021变型</v>
      </c>
      <c r="C109" s="1" t="s">
        <v>120</v>
      </c>
      <c r="D109" s="1">
        <v>4</v>
      </c>
      <c r="E109" s="1">
        <v>4021</v>
      </c>
      <c r="F109" s="1" cm="1">
        <f t="array" ref="F109">IF(INT(MID(E109,2,1))&lt;5,_xlfn.IFS(D109=3,INT(G109/10000*INT(_xlfn.XLOOKUP("player_module_size",'[3]battle_constant|战斗内常量'!$A:$A,'[3]battle_constant|战斗内常量'!$C:$C))),D109=4,INT(G109/10000*INT(_xlfn.XLOOKUP("monster_moudule_3",'[3]battle_constant|战斗内常量'!$A:$A,'[3]battle_constant|战斗内常量'!$C:$C))),D109=5,INT(G109/10000*INT(_xlfn.XLOOKUP("monster_moudule_4",'[3]battle_constant|战斗内常量'!$A:$A,'[3]battle_constant|战斗内常量'!$C:$C)))),INT(G109/10000*INT(_xlfn.XLOOKUP("monster_moudule_5",'[3]battle_constant|战斗内常量'!$A:$A,'[3]battle_constant|战斗内常量'!$C:$C))))</f>
        <v>105721</v>
      </c>
      <c r="G109" s="1">
        <f>IF(INT(MID(E109,2,1))&lt;5,_xlfn.XLOOKUP(_xlfn.XLOOKUP(E109,[2]怪物武器挂载坐标辅助表!$V:$V,[2]怪物武器挂载坐标辅助表!$X:$X),[2]怪物武器挂载坐标辅助表!$AB:$AB,[2]怪物武器挂载坐标辅助表!$AO:$AO),_xlfn.XLOOKUP(B109,[2]怪物武器挂载坐标辅助表!$AB:$AB,[2]怪物武器挂载坐标辅助表!$AO:$AO))</f>
        <v>9067</v>
      </c>
      <c r="H109" s="1">
        <v>2200</v>
      </c>
      <c r="I109" s="1">
        <v>11500</v>
      </c>
      <c r="J109" s="1">
        <f t="shared" si="17"/>
        <v>1</v>
      </c>
      <c r="K109" s="1">
        <v>10</v>
      </c>
      <c r="M109" s="1">
        <v>11000</v>
      </c>
      <c r="N109" s="1">
        <v>10000</v>
      </c>
      <c r="O109" s="11"/>
      <c r="P109" s="11"/>
    </row>
    <row r="110" spans="1:16">
      <c r="A110" s="1">
        <f t="shared" si="16"/>
        <v>4322</v>
      </c>
      <c r="B110" s="1" t="str">
        <f>CONCATENATE([1]背景设计!$D$17,"-精英-",A101,"变型")</f>
        <v>沃尔夫兄弟-精英-4022变型</v>
      </c>
      <c r="C110" s="1" t="s">
        <v>120</v>
      </c>
      <c r="D110" s="1">
        <v>4</v>
      </c>
      <c r="E110" s="1">
        <v>4022</v>
      </c>
      <c r="F110" s="1" cm="1">
        <f t="array" ref="F110">IF(INT(MID(E110,2,1))&lt;5,_xlfn.IFS(D110=3,INT(G110/10000*INT(_xlfn.XLOOKUP("player_module_size",'[3]battle_constant|战斗内常量'!$A:$A,'[3]battle_constant|战斗内常量'!$C:$C))),D110=4,INT(G110/10000*INT(_xlfn.XLOOKUP("monster_moudule_3",'[3]battle_constant|战斗内常量'!$A:$A,'[3]battle_constant|战斗内常量'!$C:$C))),D110=5,INT(G110/10000*INT(_xlfn.XLOOKUP("monster_moudule_4",'[3]battle_constant|战斗内常量'!$A:$A,'[3]battle_constant|战斗内常量'!$C:$C)))),INT(G110/10000*INT(_xlfn.XLOOKUP("monster_moudule_5",'[3]battle_constant|战斗内常量'!$A:$A,'[3]battle_constant|战斗内常量'!$C:$C))))</f>
        <v>147230</v>
      </c>
      <c r="G110" s="1">
        <f>IF(INT(MID(E110,2,1))&lt;5,_xlfn.XLOOKUP(_xlfn.XLOOKUP(E110,[2]怪物武器挂载坐标辅助表!$V:$V,[2]怪物武器挂载坐标辅助表!$X:$X),[2]怪物武器挂载坐标辅助表!$AB:$AB,[2]怪物武器挂载坐标辅助表!$AO:$AO),_xlfn.XLOOKUP(B110,[2]怪物武器挂载坐标辅助表!$AB:$AB,[2]怪物武器挂载坐标辅助表!$AO:$AO))</f>
        <v>12627</v>
      </c>
      <c r="H110" s="1">
        <v>2200</v>
      </c>
      <c r="I110" s="1">
        <v>8500</v>
      </c>
      <c r="J110" s="1">
        <f t="shared" si="17"/>
        <v>1</v>
      </c>
      <c r="K110" s="1">
        <v>10</v>
      </c>
      <c r="M110" s="1">
        <v>11000</v>
      </c>
      <c r="N110" s="1">
        <v>12000</v>
      </c>
      <c r="O110" s="11"/>
      <c r="P110" s="11"/>
    </row>
    <row r="111" spans="1:16">
      <c r="A111" s="1">
        <f t="shared" si="16"/>
        <v>4323</v>
      </c>
      <c r="B111" s="1" t="str">
        <f>CONCATENATE([1]背景设计!$D$17,"-精英-",A102,"变型")</f>
        <v>沃尔夫兄弟-精英-4023变型</v>
      </c>
      <c r="C111" s="1" t="s">
        <v>120</v>
      </c>
      <c r="D111" s="1">
        <v>4</v>
      </c>
      <c r="E111" s="1">
        <v>4023</v>
      </c>
      <c r="F111" s="1" cm="1">
        <f t="array" ref="F111">IF(INT(MID(E111,2,1))&lt;5,_xlfn.IFS(D111=3,INT(G111/10000*INT(_xlfn.XLOOKUP("player_module_size",'[3]battle_constant|战斗内常量'!$A:$A,'[3]battle_constant|战斗内常量'!$C:$C))),D111=4,INT(G111/10000*INT(_xlfn.XLOOKUP("monster_moudule_3",'[3]battle_constant|战斗内常量'!$A:$A,'[3]battle_constant|战斗内常量'!$C:$C))),D111=5,INT(G111/10000*INT(_xlfn.XLOOKUP("monster_moudule_4",'[3]battle_constant|战斗内常量'!$A:$A,'[3]battle_constant|战斗内常量'!$C:$C)))),INT(G111/10000*INT(_xlfn.XLOOKUP("monster_moudule_5",'[3]battle_constant|战斗内常量'!$A:$A,'[3]battle_constant|战斗内常量'!$C:$C))))</f>
        <v>147230</v>
      </c>
      <c r="G111" s="1">
        <f>IF(INT(MID(E111,2,1))&lt;5,_xlfn.XLOOKUP(_xlfn.XLOOKUP(E111,[2]怪物武器挂载坐标辅助表!$V:$V,[2]怪物武器挂载坐标辅助表!$X:$X),[2]怪物武器挂载坐标辅助表!$AB:$AB,[2]怪物武器挂载坐标辅助表!$AO:$AO),_xlfn.XLOOKUP(B111,[2]怪物武器挂载坐标辅助表!$AB:$AB,[2]怪物武器挂载坐标辅助表!$AO:$AO))</f>
        <v>12627</v>
      </c>
      <c r="H111" s="1">
        <v>2200</v>
      </c>
      <c r="I111" s="1">
        <v>8500</v>
      </c>
      <c r="J111" s="1">
        <f t="shared" si="17"/>
        <v>1</v>
      </c>
      <c r="K111" s="1">
        <v>10</v>
      </c>
      <c r="M111" s="1">
        <v>11000</v>
      </c>
      <c r="N111" s="1">
        <v>12000</v>
      </c>
      <c r="O111" s="11"/>
      <c r="P111" s="11"/>
    </row>
    <row r="112" spans="1:16">
      <c r="A112" s="1">
        <f t="shared" si="16"/>
        <v>4331</v>
      </c>
      <c r="B112" s="1" t="str">
        <f>CONCATENATE([1]背景设计!$D$17,"-精英-",A103,"变型")</f>
        <v>沃尔夫兄弟-精英-4031变型</v>
      </c>
      <c r="C112" s="1" t="s">
        <v>120</v>
      </c>
      <c r="D112" s="1">
        <v>4</v>
      </c>
      <c r="E112" s="1">
        <v>4031</v>
      </c>
      <c r="F112" s="1" cm="1">
        <f t="array" ref="F112">IF(INT(MID(E112,2,1))&lt;5,_xlfn.IFS(D112=3,INT(G112/10000*INT(_xlfn.XLOOKUP("player_module_size",'[3]battle_constant|战斗内常量'!$A:$A,'[3]battle_constant|战斗内常量'!$C:$C))),D112=4,INT(G112/10000*INT(_xlfn.XLOOKUP("monster_moudule_3",'[3]battle_constant|战斗内常量'!$A:$A,'[3]battle_constant|战斗内常量'!$C:$C))),D112=5,INT(G112/10000*INT(_xlfn.XLOOKUP("monster_moudule_4",'[3]battle_constant|战斗内常量'!$A:$A,'[3]battle_constant|战斗内常量'!$C:$C)))),INT(G112/10000*INT(_xlfn.XLOOKUP("monster_moudule_5",'[3]battle_constant|战斗内常量'!$A:$A,'[3]battle_constant|战斗内常量'!$C:$C))))</f>
        <v>147230</v>
      </c>
      <c r="G112" s="1">
        <f>IF(INT(MID(E112,2,1))&lt;5,_xlfn.XLOOKUP(_xlfn.XLOOKUP(E112,[2]怪物武器挂载坐标辅助表!$V:$V,[2]怪物武器挂载坐标辅助表!$X:$X),[2]怪物武器挂载坐标辅助表!$AB:$AB,[2]怪物武器挂载坐标辅助表!$AO:$AO),_xlfn.XLOOKUP(B112,[2]怪物武器挂载坐标辅助表!$AB:$AB,[2]怪物武器挂载坐标辅助表!$AO:$AO))</f>
        <v>12627</v>
      </c>
      <c r="H112" s="1">
        <v>2200</v>
      </c>
      <c r="I112" s="1">
        <v>8500</v>
      </c>
      <c r="J112" s="1">
        <f t="shared" si="17"/>
        <v>1</v>
      </c>
      <c r="K112" s="1">
        <v>10</v>
      </c>
      <c r="M112" s="1">
        <v>11000</v>
      </c>
      <c r="N112" s="1">
        <v>12000</v>
      </c>
      <c r="O112" s="11"/>
      <c r="P112" s="11"/>
    </row>
    <row r="113" spans="1:16">
      <c r="A113" s="1">
        <f t="shared" si="16"/>
        <v>4332</v>
      </c>
      <c r="B113" s="1" t="str">
        <f>CONCATENATE([1]背景设计!$D$17,"-精英-",A104,"变型")</f>
        <v>沃尔夫兄弟-精英-4032变型</v>
      </c>
      <c r="C113" s="1" t="s">
        <v>120</v>
      </c>
      <c r="D113" s="1">
        <v>4</v>
      </c>
      <c r="E113" s="1">
        <v>4032</v>
      </c>
      <c r="F113" s="1" cm="1">
        <f t="array" ref="F113">IF(INT(MID(E113,2,1))&lt;5,_xlfn.IFS(D113=3,INT(G113/10000*INT(_xlfn.XLOOKUP("player_module_size",'[3]battle_constant|战斗内常量'!$A:$A,'[3]battle_constant|战斗内常量'!$C:$C))),D113=4,INT(G113/10000*INT(_xlfn.XLOOKUP("monster_moudule_3",'[3]battle_constant|战斗内常量'!$A:$A,'[3]battle_constant|战斗内常量'!$C:$C))),D113=5,INT(G113/10000*INT(_xlfn.XLOOKUP("monster_moudule_4",'[3]battle_constant|战斗内常量'!$A:$A,'[3]battle_constant|战斗内常量'!$C:$C)))),INT(G113/10000*INT(_xlfn.XLOOKUP("monster_moudule_5",'[3]battle_constant|战斗内常量'!$A:$A,'[3]battle_constant|战斗内常量'!$C:$C))))</f>
        <v>157106</v>
      </c>
      <c r="G113" s="1">
        <f>IF(INT(MID(E113,2,1))&lt;5,_xlfn.XLOOKUP(_xlfn.XLOOKUP(E113,[2]怪物武器挂载坐标辅助表!$V:$V,[2]怪物武器挂载坐标辅助表!$X:$X),[2]怪物武器挂载坐标辅助表!$AB:$AB,[2]怪物武器挂载坐标辅助表!$AO:$AO),_xlfn.XLOOKUP(B113,[2]怪物武器挂载坐标辅助表!$AB:$AB,[2]怪物武器挂载坐标辅助表!$AO:$AO))</f>
        <v>13474</v>
      </c>
      <c r="H113" s="1">
        <v>2200</v>
      </c>
      <c r="I113" s="1">
        <v>10500</v>
      </c>
      <c r="J113" s="1">
        <f t="shared" si="17"/>
        <v>1</v>
      </c>
      <c r="K113" s="1">
        <v>10</v>
      </c>
      <c r="M113" s="1">
        <v>11000</v>
      </c>
      <c r="N113" s="1">
        <v>11000</v>
      </c>
      <c r="O113" s="11"/>
      <c r="P113" s="11"/>
    </row>
    <row r="114" spans="1:16">
      <c r="A114" s="1">
        <f t="shared" si="16"/>
        <v>4333</v>
      </c>
      <c r="B114" s="1" t="str">
        <f>CONCATENATE([1]背景设计!$D$17,"-精英-",A105,"变型")</f>
        <v>沃尔夫兄弟-精英-4033变型</v>
      </c>
      <c r="C114" s="1" t="s">
        <v>120</v>
      </c>
      <c r="D114" s="1">
        <v>4</v>
      </c>
      <c r="E114" s="1">
        <v>4033</v>
      </c>
      <c r="F114" s="1" cm="1">
        <f t="array" ref="F114">IF(INT(MID(E114,2,1))&lt;5,_xlfn.IFS(D114=3,INT(G114/10000*INT(_xlfn.XLOOKUP("player_module_size",'[3]battle_constant|战斗内常量'!$A:$A,'[3]battle_constant|战斗内常量'!$C:$C))),D114=4,INT(G114/10000*INT(_xlfn.XLOOKUP("monster_moudule_3",'[3]battle_constant|战斗内常量'!$A:$A,'[3]battle_constant|战斗内常量'!$C:$C))),D114=5,INT(G114/10000*INT(_xlfn.XLOOKUP("monster_moudule_4",'[3]battle_constant|战斗内常量'!$A:$A,'[3]battle_constant|战斗内常量'!$C:$C)))),INT(G114/10000*INT(_xlfn.XLOOKUP("monster_moudule_5",'[3]battle_constant|战斗内常量'!$A:$A,'[3]battle_constant|战斗内常量'!$C:$C))))</f>
        <v>105721</v>
      </c>
      <c r="G114" s="1">
        <f>IF(INT(MID(E114,2,1))&lt;5,_xlfn.XLOOKUP(_xlfn.XLOOKUP(E114,[2]怪物武器挂载坐标辅助表!$V:$V,[2]怪物武器挂载坐标辅助表!$X:$X),[2]怪物武器挂载坐标辅助表!$AB:$AB,[2]怪物武器挂载坐标辅助表!$AO:$AO),_xlfn.XLOOKUP(B114,[2]怪物武器挂载坐标辅助表!$AB:$AB,[2]怪物武器挂载坐标辅助表!$AO:$AO))</f>
        <v>9067</v>
      </c>
      <c r="H114" s="1">
        <v>2200</v>
      </c>
      <c r="I114" s="1">
        <v>12000</v>
      </c>
      <c r="J114" s="1">
        <f t="shared" si="17"/>
        <v>1</v>
      </c>
      <c r="K114" s="1">
        <v>10</v>
      </c>
      <c r="M114" s="1">
        <v>11000</v>
      </c>
      <c r="N114" s="1">
        <v>10000</v>
      </c>
      <c r="O114" s="11"/>
      <c r="P114" s="11"/>
    </row>
    <row r="115" spans="1:16">
      <c r="A115" s="14">
        <v>4391</v>
      </c>
      <c r="B115" s="14" t="s">
        <v>161</v>
      </c>
      <c r="C115" s="14" t="s">
        <v>135</v>
      </c>
      <c r="D115" s="14">
        <v>4</v>
      </c>
      <c r="E115" s="14">
        <f>IF(A115&lt;5,A115-#REF!*100,A115)</f>
        <v>4391</v>
      </c>
      <c r="F115" s="14" cm="1">
        <f t="array" ref="F115">IF(INT(MID(E115,2,1))&lt;5,_xlfn.IFS(D115=3,INT(G115/10000*INT(_xlfn.XLOOKUP("player_module_size",'[3]battle_constant|战斗内常量'!$A:$A,'[3]battle_constant|战斗内常量'!$C:$C))),D115=4,INT(G115/10000*INT(_xlfn.XLOOKUP("monster_moudule_3",'[3]battle_constant|战斗内常量'!$A:$A,'[3]battle_constant|战斗内常量'!$C:$C))),D115=5,INT(G115/10000*INT(_xlfn.XLOOKUP("monster_moudule_4",'[3]battle_constant|战斗内常量'!$A:$A,'[3]battle_constant|战斗内常量'!$C:$C)))),INT(G115/10000*INT(_xlfn.XLOOKUP("monster_moudule_5",'[3]battle_constant|战斗内常量'!$A:$A,'[3]battle_constant|战斗内常量'!$C:$C))))</f>
        <v>80663</v>
      </c>
      <c r="G115" s="14">
        <v>6918</v>
      </c>
      <c r="H115" s="1">
        <v>2000</v>
      </c>
      <c r="I115" s="1">
        <v>12500</v>
      </c>
      <c r="J115" s="1">
        <f t="shared" si="17"/>
        <v>1</v>
      </c>
      <c r="K115" s="1">
        <v>10</v>
      </c>
      <c r="M115" s="1">
        <v>750</v>
      </c>
      <c r="N115" s="1">
        <v>750</v>
      </c>
      <c r="O115" s="11"/>
      <c r="P115" s="11"/>
    </row>
    <row r="116" spans="1:16">
      <c r="A116" s="1">
        <f t="shared" ref="A116:A136" si="18">A85+1000</f>
        <v>4411</v>
      </c>
      <c r="B116" s="1" t="str">
        <f>CONCATENATE([1]背景设计!$D$20,"-Boss-",A97,"变型")</f>
        <v>堕落摩托帮-Boss-4011变型</v>
      </c>
      <c r="C116" s="1" t="s">
        <v>121</v>
      </c>
      <c r="D116" s="1">
        <v>5</v>
      </c>
      <c r="E116" s="1">
        <v>4011</v>
      </c>
      <c r="F116" s="1" cm="1">
        <f t="array" ref="F116">IF(INT(MID(E116,2,1))&lt;5,_xlfn.IFS(D116=3,INT(G116/10000*INT(_xlfn.XLOOKUP("player_module_size",'[3]battle_constant|战斗内常量'!$A:$A,'[3]battle_constant|战斗内常量'!$C:$C))),D116=4,INT(G116/10000*INT(_xlfn.XLOOKUP("monster_moudule_3",'[3]battle_constant|战斗内常量'!$A:$A,'[3]battle_constant|战斗内常量'!$C:$C))),D116=5,INT(G116/10000*INT(_xlfn.XLOOKUP("monster_moudule_4",'[3]battle_constant|战斗内常量'!$A:$A,'[3]battle_constant|战斗内常量'!$C:$C)))),INT(G116/10000*INT(_xlfn.XLOOKUP("monster_moudule_5",'[3]battle_constant|战斗内常量'!$A:$A,'[3]battle_constant|战斗内常量'!$C:$C))))</f>
        <v>279302</v>
      </c>
      <c r="G116" s="1">
        <f>IF(INT(MID(E116,2,1))&lt;5,_xlfn.XLOOKUP(_xlfn.XLOOKUP(E116,[2]怪物武器挂载坐标辅助表!$V:$V,[2]怪物武器挂载坐标辅助表!$X:$X),[2]怪物武器挂载坐标辅助表!$AB:$AB,[2]怪物武器挂载坐标辅助表!$AO:$AO),_xlfn.XLOOKUP(B116,[2]怪物武器挂载坐标辅助表!$AB:$AB,[2]怪物武器挂载坐标辅助表!$AO:$AO))</f>
        <v>13474</v>
      </c>
      <c r="H116" s="1">
        <v>2500</v>
      </c>
      <c r="I116" s="1">
        <v>10500</v>
      </c>
      <c r="J116" s="1">
        <f t="shared" ref="J116:J125" si="19">1</f>
        <v>1</v>
      </c>
      <c r="K116" s="1">
        <v>15</v>
      </c>
      <c r="M116" s="1">
        <v>12500</v>
      </c>
      <c r="N116" s="1">
        <v>11000</v>
      </c>
      <c r="O116" s="11"/>
      <c r="P116" s="11"/>
    </row>
    <row r="117" spans="1:16">
      <c r="A117" s="1">
        <f t="shared" si="18"/>
        <v>4412</v>
      </c>
      <c r="B117" s="1" t="str">
        <f>CONCATENATE([1]背景设计!$D$20,"-Boss-",A98,"变型")</f>
        <v>堕落摩托帮-Boss-4012变型</v>
      </c>
      <c r="C117" s="1" t="s">
        <v>121</v>
      </c>
      <c r="D117" s="1">
        <v>5</v>
      </c>
      <c r="E117" s="1">
        <v>4012</v>
      </c>
      <c r="F117" s="1" cm="1">
        <f t="array" ref="F117">IF(INT(MID(E117,2,1))&lt;5,_xlfn.IFS(D117=3,INT(G117/10000*INT(_xlfn.XLOOKUP("player_module_size",'[3]battle_constant|战斗内常量'!$A:$A,'[3]battle_constant|战斗内常量'!$C:$C))),D117=4,INT(G117/10000*INT(_xlfn.XLOOKUP("monster_moudule_3",'[3]battle_constant|战斗内常量'!$A:$A,'[3]battle_constant|战斗内常量'!$C:$C))),D117=5,INT(G117/10000*INT(_xlfn.XLOOKUP("monster_moudule_4",'[3]battle_constant|战斗内常量'!$A:$A,'[3]battle_constant|战斗内常量'!$C:$C)))),INT(G117/10000*INT(_xlfn.XLOOKUP("monster_moudule_5",'[3]battle_constant|战斗内常量'!$A:$A,'[3]battle_constant|战斗内常量'!$C:$C))))</f>
        <v>279302</v>
      </c>
      <c r="G117" s="1">
        <f>IF(INT(MID(E117,2,1))&lt;5,_xlfn.XLOOKUP(_xlfn.XLOOKUP(E117,[2]怪物武器挂载坐标辅助表!$V:$V,[2]怪物武器挂载坐标辅助表!$X:$X),[2]怪物武器挂载坐标辅助表!$AB:$AB,[2]怪物武器挂载坐标辅助表!$AO:$AO),_xlfn.XLOOKUP(B117,[2]怪物武器挂载坐标辅助表!$AB:$AB,[2]怪物武器挂载坐标辅助表!$AO:$AO))</f>
        <v>13474</v>
      </c>
      <c r="H117" s="1">
        <v>2500</v>
      </c>
      <c r="I117" s="1">
        <v>10500</v>
      </c>
      <c r="J117" s="1">
        <f t="shared" si="19"/>
        <v>1</v>
      </c>
      <c r="K117" s="1">
        <v>10</v>
      </c>
      <c r="M117" s="1">
        <v>12500</v>
      </c>
      <c r="N117" s="1">
        <v>11000</v>
      </c>
      <c r="O117" s="11"/>
      <c r="P117" s="11"/>
    </row>
    <row r="118" spans="1:16">
      <c r="A118" s="1">
        <f t="shared" si="18"/>
        <v>4413</v>
      </c>
      <c r="B118" s="1" t="str">
        <f>CONCATENATE([1]背景设计!$D$20,"-Boss-",A99,"变型")</f>
        <v>堕落摩托帮-Boss-4013变型</v>
      </c>
      <c r="C118" s="1" t="s">
        <v>121</v>
      </c>
      <c r="D118" s="1">
        <v>5</v>
      </c>
      <c r="E118" s="1">
        <v>4013</v>
      </c>
      <c r="F118" s="1" cm="1">
        <f t="array" ref="F118">IF(INT(MID(E118,2,1))&lt;5,_xlfn.IFS(D118=3,INT(G118/10000*INT(_xlfn.XLOOKUP("player_module_size",'[3]battle_constant|战斗内常量'!$A:$A,'[3]battle_constant|战斗内常量'!$C:$C))),D118=4,INT(G118/10000*INT(_xlfn.XLOOKUP("monster_moudule_3",'[3]battle_constant|战斗内常量'!$A:$A,'[3]battle_constant|战斗内常量'!$C:$C))),D118=5,INT(G118/10000*INT(_xlfn.XLOOKUP("monster_moudule_4",'[3]battle_constant|战斗内常量'!$A:$A,'[3]battle_constant|战斗内常量'!$C:$C)))),INT(G118/10000*INT(_xlfn.XLOOKUP("monster_moudule_5",'[3]battle_constant|战斗内常量'!$A:$A,'[3]battle_constant|战斗内常量'!$C:$C))))</f>
        <v>187949</v>
      </c>
      <c r="G118" s="1">
        <f>IF(INT(MID(E118,2,1))&lt;5,_xlfn.XLOOKUP(_xlfn.XLOOKUP(E118,[2]怪物武器挂载坐标辅助表!$V:$V,[2]怪物武器挂载坐标辅助表!$X:$X),[2]怪物武器挂载坐标辅助表!$AB:$AB,[2]怪物武器挂载坐标辅助表!$AO:$AO),_xlfn.XLOOKUP(B118,[2]怪物武器挂载坐标辅助表!$AB:$AB,[2]怪物武器挂载坐标辅助表!$AO:$AO))</f>
        <v>9067</v>
      </c>
      <c r="H118" s="1">
        <v>2500</v>
      </c>
      <c r="I118" s="1">
        <v>12000</v>
      </c>
      <c r="J118" s="1">
        <f t="shared" si="19"/>
        <v>1</v>
      </c>
      <c r="K118" s="1">
        <v>12</v>
      </c>
      <c r="M118" s="1">
        <v>12500</v>
      </c>
      <c r="N118" s="1">
        <v>10000</v>
      </c>
      <c r="O118" s="11"/>
      <c r="P118" s="11"/>
    </row>
    <row r="119" spans="1:16">
      <c r="A119" s="1">
        <f t="shared" si="18"/>
        <v>4421</v>
      </c>
      <c r="B119" s="1" t="str">
        <f>CONCATENATE([1]背景设计!$D$20,"-Boss-",A100,"变型")</f>
        <v>堕落摩托帮-Boss-4021变型</v>
      </c>
      <c r="C119" s="1" t="s">
        <v>121</v>
      </c>
      <c r="D119" s="1">
        <v>5</v>
      </c>
      <c r="E119" s="1">
        <v>4021</v>
      </c>
      <c r="F119" s="1" cm="1">
        <f t="array" ref="F119">IF(INT(MID(E119,2,1))&lt;5,_xlfn.IFS(D119=3,INT(G119/10000*INT(_xlfn.XLOOKUP("player_module_size",'[3]battle_constant|战斗内常量'!$A:$A,'[3]battle_constant|战斗内常量'!$C:$C))),D119=4,INT(G119/10000*INT(_xlfn.XLOOKUP("monster_moudule_3",'[3]battle_constant|战斗内常量'!$A:$A,'[3]battle_constant|战斗内常量'!$C:$C))),D119=5,INT(G119/10000*INT(_xlfn.XLOOKUP("monster_moudule_4",'[3]battle_constant|战斗内常量'!$A:$A,'[3]battle_constant|战斗内常量'!$C:$C)))),INT(G119/10000*INT(_xlfn.XLOOKUP("monster_moudule_5",'[3]battle_constant|战斗内常量'!$A:$A,'[3]battle_constant|战斗内常量'!$C:$C))))</f>
        <v>187949</v>
      </c>
      <c r="G119" s="1">
        <f>IF(INT(MID(E119,2,1))&lt;5,_xlfn.XLOOKUP(_xlfn.XLOOKUP(E119,[2]怪物武器挂载坐标辅助表!$V:$V,[2]怪物武器挂载坐标辅助表!$X:$X),[2]怪物武器挂载坐标辅助表!$AB:$AB,[2]怪物武器挂载坐标辅助表!$AO:$AO),_xlfn.XLOOKUP(B119,[2]怪物武器挂载坐标辅助表!$AB:$AB,[2]怪物武器挂载坐标辅助表!$AO:$AO))</f>
        <v>9067</v>
      </c>
      <c r="H119" s="1">
        <v>2500</v>
      </c>
      <c r="I119" s="1">
        <v>11500</v>
      </c>
      <c r="J119" s="1">
        <f t="shared" si="19"/>
        <v>1</v>
      </c>
      <c r="K119" s="1">
        <v>15</v>
      </c>
      <c r="M119" s="1">
        <v>12500</v>
      </c>
      <c r="N119" s="1">
        <v>10000</v>
      </c>
      <c r="O119" s="11"/>
      <c r="P119" s="11"/>
    </row>
    <row r="120" spans="1:16">
      <c r="A120" s="1">
        <f t="shared" si="18"/>
        <v>4422</v>
      </c>
      <c r="B120" s="1" t="str">
        <f>CONCATENATE([1]背景设计!$D$20,"-Boss-",A101,"变型")</f>
        <v>堕落摩托帮-Boss-4022变型</v>
      </c>
      <c r="C120" s="1" t="s">
        <v>121</v>
      </c>
      <c r="D120" s="1">
        <v>5</v>
      </c>
      <c r="E120" s="1">
        <v>4022</v>
      </c>
      <c r="F120" s="1" cm="1">
        <f t="array" ref="F120">IF(INT(MID(E120,2,1))&lt;5,_xlfn.IFS(D120=3,INT(G120/10000*INT(_xlfn.XLOOKUP("player_module_size",'[3]battle_constant|战斗内常量'!$A:$A,'[3]battle_constant|战斗内常量'!$C:$C))),D120=4,INT(G120/10000*INT(_xlfn.XLOOKUP("monster_moudule_3",'[3]battle_constant|战斗内常量'!$A:$A,'[3]battle_constant|战斗内常量'!$C:$C))),D120=5,INT(G120/10000*INT(_xlfn.XLOOKUP("monster_moudule_4",'[3]battle_constant|战斗内常量'!$A:$A,'[3]battle_constant|战斗内常量'!$C:$C)))),INT(G120/10000*INT(_xlfn.XLOOKUP("monster_moudule_5",'[3]battle_constant|战斗内常量'!$A:$A,'[3]battle_constant|战斗内常量'!$C:$C))))</f>
        <v>261745</v>
      </c>
      <c r="G120" s="1">
        <f>IF(INT(MID(E120,2,1))&lt;5,_xlfn.XLOOKUP(_xlfn.XLOOKUP(E120,[2]怪物武器挂载坐标辅助表!$V:$V,[2]怪物武器挂载坐标辅助表!$X:$X),[2]怪物武器挂载坐标辅助表!$AB:$AB,[2]怪物武器挂载坐标辅助表!$AO:$AO),_xlfn.XLOOKUP(B120,[2]怪物武器挂载坐标辅助表!$AB:$AB,[2]怪物武器挂载坐标辅助表!$AO:$AO))</f>
        <v>12627</v>
      </c>
      <c r="H120" s="1">
        <v>2500</v>
      </c>
      <c r="I120" s="1">
        <v>8500</v>
      </c>
      <c r="J120" s="1">
        <f t="shared" si="19"/>
        <v>1</v>
      </c>
      <c r="K120" s="1">
        <v>10</v>
      </c>
      <c r="M120" s="1">
        <v>12500</v>
      </c>
      <c r="N120" s="1">
        <v>12000</v>
      </c>
      <c r="O120" s="11"/>
      <c r="P120" s="11"/>
    </row>
    <row r="121" spans="1:16">
      <c r="A121" s="1">
        <f t="shared" si="18"/>
        <v>4423</v>
      </c>
      <c r="B121" s="1" t="str">
        <f>CONCATENATE([1]背景设计!$D$20,"-Boss-",A102,"变型")</f>
        <v>堕落摩托帮-Boss-4023变型</v>
      </c>
      <c r="C121" s="1" t="s">
        <v>121</v>
      </c>
      <c r="D121" s="1">
        <v>5</v>
      </c>
      <c r="E121" s="1">
        <v>4023</v>
      </c>
      <c r="F121" s="1" cm="1">
        <f t="array" ref="F121">IF(INT(MID(E121,2,1))&lt;5,_xlfn.IFS(D121=3,INT(G121/10000*INT(_xlfn.XLOOKUP("player_module_size",'[3]battle_constant|战斗内常量'!$A:$A,'[3]battle_constant|战斗内常量'!$C:$C))),D121=4,INT(G121/10000*INT(_xlfn.XLOOKUP("monster_moudule_3",'[3]battle_constant|战斗内常量'!$A:$A,'[3]battle_constant|战斗内常量'!$C:$C))),D121=5,INT(G121/10000*INT(_xlfn.XLOOKUP("monster_moudule_4",'[3]battle_constant|战斗内常量'!$A:$A,'[3]battle_constant|战斗内常量'!$C:$C)))),INT(G121/10000*INT(_xlfn.XLOOKUP("monster_moudule_5",'[3]battle_constant|战斗内常量'!$A:$A,'[3]battle_constant|战斗内常量'!$C:$C))))</f>
        <v>261745</v>
      </c>
      <c r="G121" s="1">
        <f>IF(INT(MID(E121,2,1))&lt;5,_xlfn.XLOOKUP(_xlfn.XLOOKUP(E121,[2]怪物武器挂载坐标辅助表!$V:$V,[2]怪物武器挂载坐标辅助表!$X:$X),[2]怪物武器挂载坐标辅助表!$AB:$AB,[2]怪物武器挂载坐标辅助表!$AO:$AO),_xlfn.XLOOKUP(B121,[2]怪物武器挂载坐标辅助表!$AB:$AB,[2]怪物武器挂载坐标辅助表!$AO:$AO))</f>
        <v>12627</v>
      </c>
      <c r="H121" s="1">
        <v>2500</v>
      </c>
      <c r="I121" s="1">
        <v>8500</v>
      </c>
      <c r="J121" s="1">
        <f t="shared" si="19"/>
        <v>1</v>
      </c>
      <c r="K121" s="1">
        <v>12</v>
      </c>
      <c r="M121" s="1">
        <v>12500</v>
      </c>
      <c r="N121" s="1">
        <v>12000</v>
      </c>
      <c r="O121" s="11"/>
      <c r="P121" s="11"/>
    </row>
    <row r="122" spans="1:16">
      <c r="A122" s="1">
        <f t="shared" si="18"/>
        <v>4431</v>
      </c>
      <c r="B122" s="1" t="str">
        <f>CONCATENATE([1]背景设计!$D$20,"-Boss-",A103,"变型")</f>
        <v>堕落摩托帮-Boss-4031变型</v>
      </c>
      <c r="C122" s="1" t="s">
        <v>121</v>
      </c>
      <c r="D122" s="1">
        <v>5</v>
      </c>
      <c r="E122" s="1">
        <v>4031</v>
      </c>
      <c r="F122" s="1" cm="1">
        <f t="array" ref="F122">IF(INT(MID(E122,2,1))&lt;5,_xlfn.IFS(D122=3,INT(G122/10000*INT(_xlfn.XLOOKUP("player_module_size",'[3]battle_constant|战斗内常量'!$A:$A,'[3]battle_constant|战斗内常量'!$C:$C))),D122=4,INT(G122/10000*INT(_xlfn.XLOOKUP("monster_moudule_3",'[3]battle_constant|战斗内常量'!$A:$A,'[3]battle_constant|战斗内常量'!$C:$C))),D122=5,INT(G122/10000*INT(_xlfn.XLOOKUP("monster_moudule_4",'[3]battle_constant|战斗内常量'!$A:$A,'[3]battle_constant|战斗内常量'!$C:$C)))),INT(G122/10000*INT(_xlfn.XLOOKUP("monster_moudule_5",'[3]battle_constant|战斗内常量'!$A:$A,'[3]battle_constant|战斗内常量'!$C:$C))))</f>
        <v>261745</v>
      </c>
      <c r="G122" s="1">
        <f>IF(INT(MID(E122,2,1))&lt;5,_xlfn.XLOOKUP(_xlfn.XLOOKUP(E122,[2]怪物武器挂载坐标辅助表!$V:$V,[2]怪物武器挂载坐标辅助表!$X:$X),[2]怪物武器挂载坐标辅助表!$AB:$AB,[2]怪物武器挂载坐标辅助表!$AO:$AO),_xlfn.XLOOKUP(B122,[2]怪物武器挂载坐标辅助表!$AB:$AB,[2]怪物武器挂载坐标辅助表!$AO:$AO))</f>
        <v>12627</v>
      </c>
      <c r="H122" s="1">
        <v>2500</v>
      </c>
      <c r="I122" s="1">
        <v>8500</v>
      </c>
      <c r="J122" s="1">
        <f t="shared" si="19"/>
        <v>1</v>
      </c>
      <c r="K122" s="1">
        <v>15</v>
      </c>
      <c r="M122" s="1">
        <v>12500</v>
      </c>
      <c r="N122" s="1">
        <v>12000</v>
      </c>
      <c r="O122" s="11"/>
      <c r="P122" s="11"/>
    </row>
    <row r="123" spans="1:16">
      <c r="A123" s="1">
        <f t="shared" si="18"/>
        <v>4432</v>
      </c>
      <c r="B123" s="1" t="str">
        <f>CONCATENATE([1]背景设计!$D$20,"-Boss-",A104,"变型")</f>
        <v>堕落摩托帮-Boss-4032变型</v>
      </c>
      <c r="C123" s="1" t="s">
        <v>121</v>
      </c>
      <c r="D123" s="1">
        <v>5</v>
      </c>
      <c r="E123" s="1">
        <v>4032</v>
      </c>
      <c r="F123" s="1" cm="1">
        <f t="array" ref="F123">IF(INT(MID(E123,2,1))&lt;5,_xlfn.IFS(D123=3,INT(G123/10000*INT(_xlfn.XLOOKUP("player_module_size",'[3]battle_constant|战斗内常量'!$A:$A,'[3]battle_constant|战斗内常量'!$C:$C))),D123=4,INT(G123/10000*INT(_xlfn.XLOOKUP("monster_moudule_3",'[3]battle_constant|战斗内常量'!$A:$A,'[3]battle_constant|战斗内常量'!$C:$C))),D123=5,INT(G123/10000*INT(_xlfn.XLOOKUP("monster_moudule_4",'[3]battle_constant|战斗内常量'!$A:$A,'[3]battle_constant|战斗内常量'!$C:$C)))),INT(G123/10000*INT(_xlfn.XLOOKUP("monster_moudule_5",'[3]battle_constant|战斗内常量'!$A:$A,'[3]battle_constant|战斗内常量'!$C:$C))))</f>
        <v>279302</v>
      </c>
      <c r="G123" s="1">
        <f>IF(INT(MID(E123,2,1))&lt;5,_xlfn.XLOOKUP(_xlfn.XLOOKUP(E123,[2]怪物武器挂载坐标辅助表!$V:$V,[2]怪物武器挂载坐标辅助表!$X:$X),[2]怪物武器挂载坐标辅助表!$AB:$AB,[2]怪物武器挂载坐标辅助表!$AO:$AO),_xlfn.XLOOKUP(B123,[2]怪物武器挂载坐标辅助表!$AB:$AB,[2]怪物武器挂载坐标辅助表!$AO:$AO))</f>
        <v>13474</v>
      </c>
      <c r="H123" s="1">
        <v>2500</v>
      </c>
      <c r="I123" s="1">
        <v>10500</v>
      </c>
      <c r="J123" s="1">
        <f t="shared" si="19"/>
        <v>1</v>
      </c>
      <c r="K123" s="1">
        <v>10</v>
      </c>
      <c r="M123" s="1">
        <v>12500</v>
      </c>
      <c r="N123" s="1">
        <v>11000</v>
      </c>
      <c r="O123" s="11"/>
      <c r="P123" s="11"/>
    </row>
    <row r="124" spans="1:16">
      <c r="A124" s="1">
        <f t="shared" si="18"/>
        <v>4433</v>
      </c>
      <c r="B124" s="1" t="str">
        <f>CONCATENATE([1]背景设计!$D$20,"-Boss-",A105,"变型")</f>
        <v>堕落摩托帮-Boss-4033变型</v>
      </c>
      <c r="C124" s="1" t="s">
        <v>121</v>
      </c>
      <c r="D124" s="1">
        <v>5</v>
      </c>
      <c r="E124" s="1">
        <v>4033</v>
      </c>
      <c r="F124" s="1" cm="1">
        <f t="array" ref="F124">IF(INT(MID(E124,2,1))&lt;5,_xlfn.IFS(D124=3,INT(G124/10000*INT(_xlfn.XLOOKUP("player_module_size",'[3]battle_constant|战斗内常量'!$A:$A,'[3]battle_constant|战斗内常量'!$C:$C))),D124=4,INT(G124/10000*INT(_xlfn.XLOOKUP("monster_moudule_3",'[3]battle_constant|战斗内常量'!$A:$A,'[3]battle_constant|战斗内常量'!$C:$C))),D124=5,INT(G124/10000*INT(_xlfn.XLOOKUP("monster_moudule_4",'[3]battle_constant|战斗内常量'!$A:$A,'[3]battle_constant|战斗内常量'!$C:$C)))),INT(G124/10000*INT(_xlfn.XLOOKUP("monster_moudule_5",'[3]battle_constant|战斗内常量'!$A:$A,'[3]battle_constant|战斗内常量'!$C:$C))))</f>
        <v>187949</v>
      </c>
      <c r="G124" s="1">
        <f>IF(INT(MID(E124,2,1))&lt;5,_xlfn.XLOOKUP(_xlfn.XLOOKUP(E124,[2]怪物武器挂载坐标辅助表!$V:$V,[2]怪物武器挂载坐标辅助表!$X:$X),[2]怪物武器挂载坐标辅助表!$AB:$AB,[2]怪物武器挂载坐标辅助表!$AO:$AO),_xlfn.XLOOKUP(B124,[2]怪物武器挂载坐标辅助表!$AB:$AB,[2]怪物武器挂载坐标辅助表!$AO:$AO))</f>
        <v>9067</v>
      </c>
      <c r="H124" s="1">
        <v>2500</v>
      </c>
      <c r="I124" s="1">
        <v>12000</v>
      </c>
      <c r="J124" s="1">
        <f t="shared" si="19"/>
        <v>1</v>
      </c>
      <c r="K124" s="1">
        <v>12</v>
      </c>
      <c r="M124" s="1">
        <v>12500</v>
      </c>
      <c r="N124" s="1">
        <v>10000</v>
      </c>
      <c r="O124" s="11"/>
      <c r="P124" s="11"/>
    </row>
    <row r="125" spans="1:16">
      <c r="A125" s="1">
        <f t="shared" si="18"/>
        <v>4501</v>
      </c>
      <c r="B125" s="1" t="s">
        <v>162</v>
      </c>
      <c r="C125" s="1" t="s">
        <v>121</v>
      </c>
      <c r="D125" s="1">
        <v>5</v>
      </c>
      <c r="E125" s="1">
        <f>IF(A125&lt;5,A125-#REF!*100,A125)</f>
        <v>4501</v>
      </c>
      <c r="F125" s="1" cm="1">
        <f t="array" ref="F125">IF(INT(MID(E125,2,1))&lt;5,_xlfn.IFS(D125=3,INT(G125/10000*INT(_xlfn.XLOOKUP("player_module_size",'[3]battle_constant|战斗内常量'!$A:$A,'[3]battle_constant|战斗内常量'!$C:$C))),D125=4,INT(G125/10000*INT(_xlfn.XLOOKUP("monster_moudule_3",'[3]battle_constant|战斗内常量'!$A:$A,'[3]battle_constant|战斗内常量'!$C:$C))),D125=5,INT(G125/10000*INT(_xlfn.XLOOKUP("monster_moudule_4",'[3]battle_constant|战斗内常量'!$A:$A,'[3]battle_constant|战斗内常量'!$C:$C)))),INT(G125/10000*INT(_xlfn.XLOOKUP("monster_moudule_5",'[3]battle_constant|战斗内常量'!$A:$A,'[3]battle_constant|战斗内常量'!$C:$C))))</f>
        <v>248384</v>
      </c>
      <c r="G125" s="1">
        <f>IF(INT(MID(E125,2,1))&lt;5,_xlfn.XLOOKUP(_xlfn.XLOOKUP(E125,[2]怪物武器挂载坐标辅助表!$V:$V,[2]怪物武器挂载坐标辅助表!$X:$X),[2]怪物武器挂载坐标辅助表!$AB:$AB,[2]怪物武器挂载坐标辅助表!$AO:$AO),_xlfn.XLOOKUP(B125,[2]怪物武器挂载坐标辅助表!$AB:$AB,[2]怪物武器挂载坐标辅助表!$AO:$AO))</f>
        <v>31048</v>
      </c>
      <c r="H125" s="1">
        <v>2500</v>
      </c>
      <c r="I125" s="1">
        <v>12000</v>
      </c>
      <c r="J125" s="1">
        <f t="shared" si="19"/>
        <v>1</v>
      </c>
      <c r="K125" s="1">
        <v>15</v>
      </c>
      <c r="M125" s="1">
        <v>15000</v>
      </c>
      <c r="N125" s="1">
        <v>18000</v>
      </c>
      <c r="O125" s="11"/>
      <c r="P125" s="11"/>
    </row>
    <row r="126" spans="1:16">
      <c r="A126" s="1">
        <f t="shared" si="18"/>
        <v>4502</v>
      </c>
      <c r="B126" s="1" t="s">
        <v>163</v>
      </c>
      <c r="C126" s="1" t="s">
        <v>121</v>
      </c>
      <c r="D126" s="1">
        <v>5</v>
      </c>
      <c r="E126" s="1">
        <f>IF(A126&lt;5,A126-#REF!*100,A126)</f>
        <v>4502</v>
      </c>
      <c r="F126" s="1" cm="1">
        <f t="array" ref="F126">IF(INT(MID(E126,2,1))&lt;5,_xlfn.IFS(D126=3,INT(G126/10000*INT(_xlfn.XLOOKUP("player_module_size",'[3]battle_constant|战斗内常量'!$A:$A,'[3]battle_constant|战斗内常量'!$C:$C))),D126=4,INT(G126/10000*INT(_xlfn.XLOOKUP("monster_moudule_3",'[3]battle_constant|战斗内常量'!$A:$A,'[3]battle_constant|战斗内常量'!$C:$C))),D126=5,INT(G126/10000*INT(_xlfn.XLOOKUP("monster_moudule_4",'[3]battle_constant|战斗内常量'!$A:$A,'[3]battle_constant|战斗内常量'!$C:$C)))),INT(G126/10000*INT(_xlfn.XLOOKUP("monster_moudule_5",'[3]battle_constant|战斗内常量'!$A:$A,'[3]battle_constant|战斗内常量'!$C:$C))))</f>
        <v>252896</v>
      </c>
      <c r="G126" s="1">
        <f>IF(INT(MID(E126,2,1))&lt;5,_xlfn.XLOOKUP(_xlfn.XLOOKUP(E126,[2]怪物武器挂载坐标辅助表!$V:$V,[2]怪物武器挂载坐标辅助表!$X:$X),[2]怪物武器挂载坐标辅助表!$AB:$AB,[2]怪物武器挂载坐标辅助表!$AO:$AO),_xlfn.XLOOKUP(B126,[2]怪物武器挂载坐标辅助表!$AB:$AB,[2]怪物武器挂载坐标辅助表!$AO:$AO))</f>
        <v>31612</v>
      </c>
      <c r="H126" s="1">
        <v>2500</v>
      </c>
      <c r="I126" s="1">
        <v>15000</v>
      </c>
      <c r="J126" s="1">
        <f t="shared" ref="J126:J135" si="20">1</f>
        <v>1</v>
      </c>
      <c r="K126" s="1">
        <v>10</v>
      </c>
      <c r="M126" s="1">
        <v>15000</v>
      </c>
      <c r="N126" s="1">
        <v>15000</v>
      </c>
      <c r="O126" s="11"/>
      <c r="P126" s="11"/>
    </row>
    <row r="127" spans="1:16">
      <c r="A127" s="1">
        <f t="shared" si="18"/>
        <v>4503</v>
      </c>
      <c r="B127" s="1" t="s">
        <v>164</v>
      </c>
      <c r="C127" s="1" t="s">
        <v>121</v>
      </c>
      <c r="D127" s="1">
        <v>5</v>
      </c>
      <c r="E127" s="1">
        <f>IF(A127&lt;5,A127-#REF!*100,A127)</f>
        <v>4503</v>
      </c>
      <c r="F127" s="1" cm="1">
        <f t="array" ref="F127">IF(INT(MID(E127,2,1))&lt;5,_xlfn.IFS(D127=3,INT(G127/10000*INT(_xlfn.XLOOKUP("player_module_size",'[3]battle_constant|战斗内常量'!$A:$A,'[3]battle_constant|战斗内常量'!$C:$C))),D127=4,INT(G127/10000*INT(_xlfn.XLOOKUP("monster_moudule_3",'[3]battle_constant|战斗内常量'!$A:$A,'[3]battle_constant|战斗内常量'!$C:$C))),D127=5,INT(G127/10000*INT(_xlfn.XLOOKUP("monster_moudule_4",'[3]battle_constant|战斗内常量'!$A:$A,'[3]battle_constant|战斗内常量'!$C:$C)))),INT(G127/10000*INT(_xlfn.XLOOKUP("monster_moudule_5",'[3]battle_constant|战斗内常量'!$A:$A,'[3]battle_constant|战斗内常量'!$C:$C))))</f>
        <v>254192</v>
      </c>
      <c r="G127" s="1">
        <f>IF(INT(MID(E127,2,1))&lt;5,_xlfn.XLOOKUP(_xlfn.XLOOKUP(E127,[2]怪物武器挂载坐标辅助表!$V:$V,[2]怪物武器挂载坐标辅助表!$X:$X),[2]怪物武器挂载坐标辅助表!$AB:$AB,[2]怪物武器挂载坐标辅助表!$AO:$AO),_xlfn.XLOOKUP(B127,[2]怪物武器挂载坐标辅助表!$AB:$AB,[2]怪物武器挂载坐标辅助表!$AO:$AO))</f>
        <v>31774</v>
      </c>
      <c r="H127" s="1">
        <v>2500</v>
      </c>
      <c r="I127" s="1">
        <v>12000</v>
      </c>
      <c r="J127" s="1">
        <f t="shared" si="20"/>
        <v>1</v>
      </c>
      <c r="K127" s="1">
        <v>12</v>
      </c>
      <c r="M127" s="1">
        <v>15000</v>
      </c>
      <c r="N127" s="1">
        <v>15000</v>
      </c>
      <c r="O127" s="11"/>
      <c r="P127" s="11"/>
    </row>
    <row r="128" s="13" customFormat="1" spans="1:16">
      <c r="A128" s="16">
        <f t="shared" si="18"/>
        <v>5011</v>
      </c>
      <c r="B128" s="1" t="s">
        <v>165</v>
      </c>
      <c r="C128" s="1" t="s">
        <v>111</v>
      </c>
      <c r="D128" s="1">
        <v>3</v>
      </c>
      <c r="E128" s="1">
        <v>5011</v>
      </c>
      <c r="F128" s="1" cm="1">
        <f t="array" ref="F128">IF(INT(MID(E128,2,1))&lt;5,_xlfn.IFS(D128=3,INT(G128/10000*INT(_xlfn.XLOOKUP("player_module_size",'[3]battle_constant|战斗内常量'!$A:$A,'[3]battle_constant|战斗内常量'!$C:$C))),D128=4,INT(G128/10000*INT(_xlfn.XLOOKUP("monster_moudule_3",'[3]battle_constant|战斗内常量'!$A:$A,'[3]battle_constant|战斗内常量'!$C:$C))),D128=5,INT(G128/10000*INT(_xlfn.XLOOKUP("monster_moudule_4",'[3]battle_constant|战斗内常量'!$A:$A,'[3]battle_constant|战斗内常量'!$C:$C)))),INT(G128/10000*INT(_xlfn.XLOOKUP("monster_moudule_5",'[3]battle_constant|战斗内常量'!$A:$A,'[3]battle_constant|战斗内常量'!$C:$C))))</f>
        <v>0</v>
      </c>
      <c r="G128" s="1"/>
      <c r="H128" s="1">
        <v>2000</v>
      </c>
      <c r="I128" s="1">
        <v>9000</v>
      </c>
      <c r="J128" s="1">
        <f t="shared" si="20"/>
        <v>1</v>
      </c>
      <c r="K128" s="1">
        <v>10</v>
      </c>
      <c r="L128" s="1"/>
      <c r="M128" s="1">
        <v>10000</v>
      </c>
      <c r="N128" s="1">
        <v>10000</v>
      </c>
      <c r="O128" s="11"/>
      <c r="P128" s="11"/>
    </row>
    <row r="129" s="13" customFormat="1" spans="1:16">
      <c r="A129" s="16">
        <f t="shared" si="18"/>
        <v>5012</v>
      </c>
      <c r="B129" s="1" t="s">
        <v>166</v>
      </c>
      <c r="C129" s="1" t="s">
        <v>111</v>
      </c>
      <c r="D129" s="1">
        <v>3</v>
      </c>
      <c r="E129" s="1">
        <v>5012</v>
      </c>
      <c r="F129" s="1" cm="1">
        <f t="array" ref="F129">IF(INT(MID(E129,2,1))&lt;5,_xlfn.IFS(D129=3,INT(G129/10000*INT(_xlfn.XLOOKUP("player_module_size",'[3]battle_constant|战斗内常量'!$A:$A,'[3]battle_constant|战斗内常量'!$C:$C))),D129=4,INT(G129/10000*INT(_xlfn.XLOOKUP("monster_moudule_3",'[3]battle_constant|战斗内常量'!$A:$A,'[3]battle_constant|战斗内常量'!$C:$C))),D129=5,INT(G129/10000*INT(_xlfn.XLOOKUP("monster_moudule_4",'[3]battle_constant|战斗内常量'!$A:$A,'[3]battle_constant|战斗内常量'!$C:$C)))),INT(G129/10000*INT(_xlfn.XLOOKUP("monster_moudule_5",'[3]battle_constant|战斗内常量'!$A:$A,'[3]battle_constant|战斗内常量'!$C:$C))))</f>
        <v>0</v>
      </c>
      <c r="G129" s="1"/>
      <c r="H129" s="1">
        <v>2000</v>
      </c>
      <c r="I129" s="1">
        <v>8000</v>
      </c>
      <c r="J129" s="1">
        <f t="shared" si="20"/>
        <v>1</v>
      </c>
      <c r="K129" s="1">
        <v>10</v>
      </c>
      <c r="L129" s="1"/>
      <c r="M129" s="1">
        <v>10000</v>
      </c>
      <c r="N129" s="1">
        <v>10000</v>
      </c>
      <c r="O129" s="11"/>
      <c r="P129" s="11"/>
    </row>
    <row r="130" s="13" customFormat="1" spans="1:16">
      <c r="A130" s="16">
        <f t="shared" si="18"/>
        <v>5013</v>
      </c>
      <c r="B130" s="1" t="s">
        <v>167</v>
      </c>
      <c r="C130" s="1" t="s">
        <v>111</v>
      </c>
      <c r="D130" s="1">
        <v>3</v>
      </c>
      <c r="E130" s="1">
        <v>5013</v>
      </c>
      <c r="F130" s="1" cm="1">
        <f t="array" ref="F130">IF(INT(MID(E130,2,1))&lt;5,_xlfn.IFS(D130=3,INT(G130/10000*INT(_xlfn.XLOOKUP("player_module_size",'[3]battle_constant|战斗内常量'!$A:$A,'[3]battle_constant|战斗内常量'!$C:$C))),D130=4,INT(G130/10000*INT(_xlfn.XLOOKUP("monster_moudule_3",'[3]battle_constant|战斗内常量'!$A:$A,'[3]battle_constant|战斗内常量'!$C:$C))),D130=5,INT(G130/10000*INT(_xlfn.XLOOKUP("monster_moudule_4",'[3]battle_constant|战斗内常量'!$A:$A,'[3]battle_constant|战斗内常量'!$C:$C)))),INT(G130/10000*INT(_xlfn.XLOOKUP("monster_moudule_5",'[3]battle_constant|战斗内常量'!$A:$A,'[3]battle_constant|战斗内常量'!$C:$C))))</f>
        <v>0</v>
      </c>
      <c r="G130" s="1"/>
      <c r="H130" s="1">
        <v>2000</v>
      </c>
      <c r="I130" s="1">
        <v>13000</v>
      </c>
      <c r="J130" s="1">
        <f t="shared" si="20"/>
        <v>1</v>
      </c>
      <c r="K130" s="1">
        <v>10</v>
      </c>
      <c r="L130" s="1"/>
      <c r="M130" s="1">
        <v>10000</v>
      </c>
      <c r="N130" s="1">
        <v>10000</v>
      </c>
      <c r="O130" s="11"/>
      <c r="P130" s="11"/>
    </row>
    <row r="131" s="13" customFormat="1" spans="1:16">
      <c r="A131" s="16">
        <f t="shared" si="18"/>
        <v>5021</v>
      </c>
      <c r="B131" s="1" t="s">
        <v>168</v>
      </c>
      <c r="C131" s="1" t="s">
        <v>111</v>
      </c>
      <c r="D131" s="1">
        <v>3</v>
      </c>
      <c r="E131" s="1">
        <v>5021</v>
      </c>
      <c r="F131" s="1" cm="1">
        <f t="array" ref="F131">IF(INT(MID(E131,2,1))&lt;5,_xlfn.IFS(D131=3,INT(G131/10000*INT(_xlfn.XLOOKUP("player_module_size",'[3]battle_constant|战斗内常量'!$A:$A,'[3]battle_constant|战斗内常量'!$C:$C))),D131=4,INT(G131/10000*INT(_xlfn.XLOOKUP("monster_moudule_3",'[3]battle_constant|战斗内常量'!$A:$A,'[3]battle_constant|战斗内常量'!$C:$C))),D131=5,INT(G131/10000*INT(_xlfn.XLOOKUP("monster_moudule_4",'[3]battle_constant|战斗内常量'!$A:$A,'[3]battle_constant|战斗内常量'!$C:$C)))),INT(G131/10000*INT(_xlfn.XLOOKUP("monster_moudule_5",'[3]battle_constant|战斗内常量'!$A:$A,'[3]battle_constant|战斗内常量'!$C:$C))))</f>
        <v>0</v>
      </c>
      <c r="G131" s="1"/>
      <c r="H131" s="1">
        <v>2000</v>
      </c>
      <c r="I131" s="1">
        <v>10000</v>
      </c>
      <c r="J131" s="1">
        <f t="shared" si="20"/>
        <v>1</v>
      </c>
      <c r="K131" s="1">
        <v>10</v>
      </c>
      <c r="L131" s="1"/>
      <c r="M131" s="1">
        <v>10000</v>
      </c>
      <c r="N131" s="1">
        <v>10000</v>
      </c>
      <c r="O131" s="11"/>
      <c r="P131" s="11"/>
    </row>
    <row r="132" s="13" customFormat="1" spans="1:16">
      <c r="A132" s="16">
        <f t="shared" si="18"/>
        <v>5022</v>
      </c>
      <c r="B132" s="1" t="s">
        <v>169</v>
      </c>
      <c r="C132" s="1" t="s">
        <v>111</v>
      </c>
      <c r="D132" s="1">
        <v>3</v>
      </c>
      <c r="E132" s="1">
        <v>5022</v>
      </c>
      <c r="F132" s="1" cm="1">
        <f t="array" ref="F132">IF(INT(MID(E132,2,1))&lt;5,_xlfn.IFS(D132=3,INT(G132/10000*INT(_xlfn.XLOOKUP("player_module_size",'[3]battle_constant|战斗内常量'!$A:$A,'[3]battle_constant|战斗内常量'!$C:$C))),D132=4,INT(G132/10000*INT(_xlfn.XLOOKUP("monster_moudule_3",'[3]battle_constant|战斗内常量'!$A:$A,'[3]battle_constant|战斗内常量'!$C:$C))),D132=5,INT(G132/10000*INT(_xlfn.XLOOKUP("monster_moudule_4",'[3]battle_constant|战斗内常量'!$A:$A,'[3]battle_constant|战斗内常量'!$C:$C)))),INT(G132/10000*INT(_xlfn.XLOOKUP("monster_moudule_5",'[3]battle_constant|战斗内常量'!$A:$A,'[3]battle_constant|战斗内常量'!$C:$C))))</f>
        <v>0</v>
      </c>
      <c r="G132" s="1"/>
      <c r="H132" s="1">
        <v>2000</v>
      </c>
      <c r="I132" s="1">
        <v>10000</v>
      </c>
      <c r="J132" s="1">
        <f t="shared" si="20"/>
        <v>1</v>
      </c>
      <c r="K132" s="1">
        <v>10</v>
      </c>
      <c r="L132" s="1"/>
      <c r="M132" s="1">
        <v>10000</v>
      </c>
      <c r="N132" s="1">
        <v>10000</v>
      </c>
      <c r="O132" s="11"/>
      <c r="P132" s="11"/>
    </row>
    <row r="133" s="13" customFormat="1" spans="1:16">
      <c r="A133" s="16">
        <f t="shared" si="18"/>
        <v>5023</v>
      </c>
      <c r="B133" s="1" t="s">
        <v>170</v>
      </c>
      <c r="C133" s="1" t="s">
        <v>111</v>
      </c>
      <c r="D133" s="1">
        <v>3</v>
      </c>
      <c r="E133" s="1">
        <v>5023</v>
      </c>
      <c r="F133" s="1" cm="1">
        <f t="array" ref="F133">IF(INT(MID(E133,2,1))&lt;5,_xlfn.IFS(D133=3,INT(G133/10000*INT(_xlfn.XLOOKUP("player_module_size",'[3]battle_constant|战斗内常量'!$A:$A,'[3]battle_constant|战斗内常量'!$C:$C))),D133=4,INT(G133/10000*INT(_xlfn.XLOOKUP("monster_moudule_3",'[3]battle_constant|战斗内常量'!$A:$A,'[3]battle_constant|战斗内常量'!$C:$C))),D133=5,INT(G133/10000*INT(_xlfn.XLOOKUP("monster_moudule_4",'[3]battle_constant|战斗内常量'!$A:$A,'[3]battle_constant|战斗内常量'!$C:$C)))),INT(G133/10000*INT(_xlfn.XLOOKUP("monster_moudule_5",'[3]battle_constant|战斗内常量'!$A:$A,'[3]battle_constant|战斗内常量'!$C:$C))))</f>
        <v>0</v>
      </c>
      <c r="G133" s="1"/>
      <c r="H133" s="1">
        <v>2000</v>
      </c>
      <c r="I133" s="1">
        <v>15000</v>
      </c>
      <c r="J133" s="1">
        <f t="shared" si="20"/>
        <v>1</v>
      </c>
      <c r="K133" s="1">
        <v>8</v>
      </c>
      <c r="L133" s="1"/>
      <c r="M133" s="1">
        <v>10000</v>
      </c>
      <c r="N133" s="1">
        <v>10000</v>
      </c>
      <c r="O133" s="11"/>
      <c r="P133" s="11"/>
    </row>
    <row r="134" s="13" customFormat="1" spans="1:16">
      <c r="A134" s="16">
        <f t="shared" si="18"/>
        <v>5031</v>
      </c>
      <c r="B134" s="1" t="s">
        <v>171</v>
      </c>
      <c r="C134" s="1" t="s">
        <v>111</v>
      </c>
      <c r="D134" s="1">
        <v>3</v>
      </c>
      <c r="E134" s="1">
        <v>5031</v>
      </c>
      <c r="F134" s="1" cm="1">
        <f t="array" ref="F134">IF(INT(MID(E134,2,1))&lt;5,_xlfn.IFS(D134=3,INT(G134/10000*INT(_xlfn.XLOOKUP("player_module_size",'[3]battle_constant|战斗内常量'!$A:$A,'[3]battle_constant|战斗内常量'!$C:$C))),D134=4,INT(G134/10000*INT(_xlfn.XLOOKUP("monster_moudule_3",'[3]battle_constant|战斗内常量'!$A:$A,'[3]battle_constant|战斗内常量'!$C:$C))),D134=5,INT(G134/10000*INT(_xlfn.XLOOKUP("monster_moudule_4",'[3]battle_constant|战斗内常量'!$A:$A,'[3]battle_constant|战斗内常量'!$C:$C)))),INT(G134/10000*INT(_xlfn.XLOOKUP("monster_moudule_5",'[3]battle_constant|战斗内常量'!$A:$A,'[3]battle_constant|战斗内常量'!$C:$C))))</f>
        <v>0</v>
      </c>
      <c r="G134" s="1"/>
      <c r="H134" s="1">
        <v>2000</v>
      </c>
      <c r="I134" s="1">
        <v>15000</v>
      </c>
      <c r="J134" s="1">
        <f t="shared" si="20"/>
        <v>1</v>
      </c>
      <c r="K134" s="1">
        <v>8</v>
      </c>
      <c r="L134" s="1"/>
      <c r="M134" s="1">
        <v>10000</v>
      </c>
      <c r="N134" s="1">
        <v>10000</v>
      </c>
      <c r="O134" s="11"/>
      <c r="P134" s="11"/>
    </row>
    <row r="135" s="13" customFormat="1" spans="1:16">
      <c r="A135" s="16">
        <f t="shared" si="18"/>
        <v>5032</v>
      </c>
      <c r="B135" s="1" t="s">
        <v>172</v>
      </c>
      <c r="C135" s="1" t="s">
        <v>111</v>
      </c>
      <c r="D135" s="1">
        <v>3</v>
      </c>
      <c r="E135" s="1">
        <v>5032</v>
      </c>
      <c r="F135" s="1" cm="1">
        <f t="array" ref="F135">IF(INT(MID(E135,2,1))&lt;5,_xlfn.IFS(D135=3,INT(G135/10000*INT(_xlfn.XLOOKUP("player_module_size",'[3]battle_constant|战斗内常量'!$A:$A,'[3]battle_constant|战斗内常量'!$C:$C))),D135=4,INT(G135/10000*INT(_xlfn.XLOOKUP("monster_moudule_3",'[3]battle_constant|战斗内常量'!$A:$A,'[3]battle_constant|战斗内常量'!$C:$C))),D135=5,INT(G135/10000*INT(_xlfn.XLOOKUP("monster_moudule_4",'[3]battle_constant|战斗内常量'!$A:$A,'[3]battle_constant|战斗内常量'!$C:$C)))),INT(G135/10000*INT(_xlfn.XLOOKUP("monster_moudule_5",'[3]battle_constant|战斗内常量'!$A:$A,'[3]battle_constant|战斗内常量'!$C:$C))))</f>
        <v>0</v>
      </c>
      <c r="G135" s="1"/>
      <c r="H135" s="1">
        <v>2000</v>
      </c>
      <c r="I135" s="1">
        <v>15000</v>
      </c>
      <c r="J135" s="1">
        <f t="shared" si="20"/>
        <v>1</v>
      </c>
      <c r="K135" s="1">
        <v>8</v>
      </c>
      <c r="L135" s="1"/>
      <c r="M135" s="1">
        <v>10000</v>
      </c>
      <c r="N135" s="1">
        <v>10000</v>
      </c>
      <c r="O135" s="11"/>
      <c r="P135" s="11"/>
    </row>
    <row r="136" s="13" customFormat="1" spans="1:16">
      <c r="A136" s="16">
        <f t="shared" si="18"/>
        <v>5033</v>
      </c>
      <c r="B136" s="1" t="s">
        <v>173</v>
      </c>
      <c r="C136" s="1" t="s">
        <v>111</v>
      </c>
      <c r="D136" s="1">
        <v>3</v>
      </c>
      <c r="E136" s="1">
        <v>5033</v>
      </c>
      <c r="F136" s="1" cm="1">
        <f t="array" ref="F136">IF(INT(MID(E136,2,1))&lt;5,_xlfn.IFS(D136=3,INT(G136/10000*INT(_xlfn.XLOOKUP("player_module_size",'[3]battle_constant|战斗内常量'!$A:$A,'[3]battle_constant|战斗内常量'!$C:$C))),D136=4,INT(G136/10000*INT(_xlfn.XLOOKUP("monster_moudule_3",'[3]battle_constant|战斗内常量'!$A:$A,'[3]battle_constant|战斗内常量'!$C:$C))),D136=5,INT(G136/10000*INT(_xlfn.XLOOKUP("monster_moudule_4",'[3]battle_constant|战斗内常量'!$A:$A,'[3]battle_constant|战斗内常量'!$C:$C)))),INT(G136/10000*INT(_xlfn.XLOOKUP("monster_moudule_5",'[3]battle_constant|战斗内常量'!$A:$A,'[3]battle_constant|战斗内常量'!$C:$C))))</f>
        <v>0</v>
      </c>
      <c r="G136" s="1"/>
      <c r="H136" s="1">
        <v>2000</v>
      </c>
      <c r="I136" s="1">
        <v>12500</v>
      </c>
      <c r="J136" s="1">
        <f t="shared" ref="J136:J145" si="21">1</f>
        <v>1</v>
      </c>
      <c r="K136" s="1">
        <v>10</v>
      </c>
      <c r="L136" s="1"/>
      <c r="M136" s="1">
        <v>10000</v>
      </c>
      <c r="N136" s="1">
        <v>10000</v>
      </c>
      <c r="O136" s="11"/>
      <c r="P136" s="11"/>
    </row>
    <row r="137" s="13" customFormat="1" spans="1:16">
      <c r="A137" s="16">
        <f t="shared" ref="A137:A146" si="22">A128+300</f>
        <v>5311</v>
      </c>
      <c r="B137" s="1" t="str">
        <f>CONCATENATE([1]背景设计!$D$17,"-精英-",A128,"变型")</f>
        <v>沃尔夫兄弟-精英-5011变型</v>
      </c>
      <c r="C137" s="1" t="s">
        <v>120</v>
      </c>
      <c r="D137" s="1">
        <v>4</v>
      </c>
      <c r="E137" s="1">
        <v>5011</v>
      </c>
      <c r="F137" s="1" cm="1">
        <f t="array" ref="F137">IF(INT(MID(E137,2,1))&lt;5,_xlfn.IFS(D137=3,INT(G137/10000*INT(_xlfn.XLOOKUP("player_module_size",'[3]battle_constant|战斗内常量'!$A:$A,'[3]battle_constant|战斗内常量'!$C:$C))),D137=4,INT(G137/10000*INT(_xlfn.XLOOKUP("monster_moudule_3",'[3]battle_constant|战斗内常量'!$A:$A,'[3]battle_constant|战斗内常量'!$C:$C))),D137=5,INT(G137/10000*INT(_xlfn.XLOOKUP("monster_moudule_4",'[3]battle_constant|战斗内常量'!$A:$A,'[3]battle_constant|战斗内常量'!$C:$C)))),INT(G137/10000*INT(_xlfn.XLOOKUP("monster_moudule_5",'[3]battle_constant|战斗内常量'!$A:$A,'[3]battle_constant|战斗内常量'!$C:$C))))</f>
        <v>0</v>
      </c>
      <c r="G137" s="1"/>
      <c r="H137" s="1">
        <v>2000</v>
      </c>
      <c r="I137" s="1">
        <v>12500</v>
      </c>
      <c r="J137" s="1">
        <f t="shared" si="21"/>
        <v>1</v>
      </c>
      <c r="K137" s="1">
        <v>10</v>
      </c>
      <c r="L137" s="1"/>
      <c r="M137" s="1">
        <v>10000</v>
      </c>
      <c r="N137" s="1">
        <v>10000</v>
      </c>
      <c r="O137" s="11"/>
      <c r="P137" s="11"/>
    </row>
    <row r="138" s="13" customFormat="1" spans="1:16">
      <c r="A138" s="16">
        <f t="shared" si="22"/>
        <v>5312</v>
      </c>
      <c r="B138" s="1" t="str">
        <f>CONCATENATE([1]背景设计!$D$17,"-精英-",A129,"变型")</f>
        <v>沃尔夫兄弟-精英-5012变型</v>
      </c>
      <c r="C138" s="1" t="s">
        <v>120</v>
      </c>
      <c r="D138" s="1">
        <v>4</v>
      </c>
      <c r="E138" s="1">
        <v>5012</v>
      </c>
      <c r="F138" s="1" cm="1">
        <f t="array" ref="F138">IF(INT(MID(E138,2,1))&lt;5,_xlfn.IFS(D138=3,INT(G138/10000*INT(_xlfn.XLOOKUP("player_module_size",'[3]battle_constant|战斗内常量'!$A:$A,'[3]battle_constant|战斗内常量'!$C:$C))),D138=4,INT(G138/10000*INT(_xlfn.XLOOKUP("monster_moudule_3",'[3]battle_constant|战斗内常量'!$A:$A,'[3]battle_constant|战斗内常量'!$C:$C))),D138=5,INT(G138/10000*INT(_xlfn.XLOOKUP("monster_moudule_4",'[3]battle_constant|战斗内常量'!$A:$A,'[3]battle_constant|战斗内常量'!$C:$C)))),INT(G138/10000*INT(_xlfn.XLOOKUP("monster_moudule_5",'[3]battle_constant|战斗内常量'!$A:$A,'[3]battle_constant|战斗内常量'!$C:$C))))</f>
        <v>0</v>
      </c>
      <c r="G138" s="1"/>
      <c r="H138" s="1">
        <v>2000</v>
      </c>
      <c r="I138" s="1">
        <v>12500</v>
      </c>
      <c r="J138" s="1">
        <f t="shared" si="21"/>
        <v>1</v>
      </c>
      <c r="K138" s="1">
        <v>10</v>
      </c>
      <c r="L138" s="1"/>
      <c r="M138" s="1">
        <v>10000</v>
      </c>
      <c r="N138" s="1">
        <v>10000</v>
      </c>
      <c r="O138" s="11"/>
      <c r="P138" s="11"/>
    </row>
    <row r="139" s="13" customFormat="1" spans="1:16">
      <c r="A139" s="16">
        <f t="shared" si="22"/>
        <v>5313</v>
      </c>
      <c r="B139" s="1" t="str">
        <f>CONCATENATE([1]背景设计!$D$17,"-精英-",A130,"变型")</f>
        <v>沃尔夫兄弟-精英-5013变型</v>
      </c>
      <c r="C139" s="1" t="s">
        <v>120</v>
      </c>
      <c r="D139" s="1">
        <v>4</v>
      </c>
      <c r="E139" s="1">
        <v>5013</v>
      </c>
      <c r="F139" s="1" cm="1">
        <f t="array" ref="F139">IF(INT(MID(E139,2,1))&lt;5,_xlfn.IFS(D139=3,INT(G139/10000*INT(_xlfn.XLOOKUP("player_module_size",'[3]battle_constant|战斗内常量'!$A:$A,'[3]battle_constant|战斗内常量'!$C:$C))),D139=4,INT(G139/10000*INT(_xlfn.XLOOKUP("monster_moudule_3",'[3]battle_constant|战斗内常量'!$A:$A,'[3]battle_constant|战斗内常量'!$C:$C))),D139=5,INT(G139/10000*INT(_xlfn.XLOOKUP("monster_moudule_4",'[3]battle_constant|战斗内常量'!$A:$A,'[3]battle_constant|战斗内常量'!$C:$C)))),INT(G139/10000*INT(_xlfn.XLOOKUP("monster_moudule_5",'[3]battle_constant|战斗内常量'!$A:$A,'[3]battle_constant|战斗内常量'!$C:$C))))</f>
        <v>0</v>
      </c>
      <c r="G139" s="1"/>
      <c r="H139" s="1">
        <v>2000</v>
      </c>
      <c r="I139" s="1">
        <v>12500</v>
      </c>
      <c r="J139" s="1">
        <f t="shared" si="21"/>
        <v>1</v>
      </c>
      <c r="K139" s="1">
        <v>10</v>
      </c>
      <c r="L139" s="1"/>
      <c r="M139" s="1">
        <v>10000</v>
      </c>
      <c r="N139" s="1">
        <v>10000</v>
      </c>
      <c r="O139" s="11"/>
      <c r="P139" s="11"/>
    </row>
    <row r="140" s="13" customFormat="1" spans="1:16">
      <c r="A140" s="16">
        <f t="shared" si="22"/>
        <v>5321</v>
      </c>
      <c r="B140" s="1" t="str">
        <f>CONCATENATE([1]背景设计!$D$17,"-精英-",A131,"变型")</f>
        <v>沃尔夫兄弟-精英-5021变型</v>
      </c>
      <c r="C140" s="1" t="s">
        <v>120</v>
      </c>
      <c r="D140" s="1">
        <v>4</v>
      </c>
      <c r="E140" s="1">
        <v>5021</v>
      </c>
      <c r="F140" s="1" cm="1">
        <f t="array" ref="F140">IF(INT(MID(E140,2,1))&lt;5,_xlfn.IFS(D140=3,INT(G140/10000*INT(_xlfn.XLOOKUP("player_module_size",'[3]battle_constant|战斗内常量'!$A:$A,'[3]battle_constant|战斗内常量'!$C:$C))),D140=4,INT(G140/10000*INT(_xlfn.XLOOKUP("monster_moudule_3",'[3]battle_constant|战斗内常量'!$A:$A,'[3]battle_constant|战斗内常量'!$C:$C))),D140=5,INT(G140/10000*INT(_xlfn.XLOOKUP("monster_moudule_4",'[3]battle_constant|战斗内常量'!$A:$A,'[3]battle_constant|战斗内常量'!$C:$C)))),INT(G140/10000*INT(_xlfn.XLOOKUP("monster_moudule_5",'[3]battle_constant|战斗内常量'!$A:$A,'[3]battle_constant|战斗内常量'!$C:$C))))</f>
        <v>0</v>
      </c>
      <c r="G140" s="1"/>
      <c r="H140" s="1">
        <v>2000</v>
      </c>
      <c r="I140" s="1">
        <v>12500</v>
      </c>
      <c r="J140" s="1">
        <f t="shared" si="21"/>
        <v>1</v>
      </c>
      <c r="K140" s="1">
        <v>10</v>
      </c>
      <c r="L140" s="1"/>
      <c r="M140" s="1">
        <v>10000</v>
      </c>
      <c r="N140" s="1">
        <v>10000</v>
      </c>
      <c r="O140" s="11"/>
      <c r="P140" s="11"/>
    </row>
    <row r="141" s="13" customFormat="1" spans="1:16">
      <c r="A141" s="16">
        <f t="shared" si="22"/>
        <v>5322</v>
      </c>
      <c r="B141" s="1" t="str">
        <f>CONCATENATE([1]背景设计!$D$17,"-精英-",A132,"变型")</f>
        <v>沃尔夫兄弟-精英-5022变型</v>
      </c>
      <c r="C141" s="1" t="s">
        <v>120</v>
      </c>
      <c r="D141" s="1">
        <v>4</v>
      </c>
      <c r="E141" s="1">
        <v>5022</v>
      </c>
      <c r="F141" s="1" cm="1">
        <f t="array" ref="F141">IF(INT(MID(E141,2,1))&lt;5,_xlfn.IFS(D141=3,INT(G141/10000*INT(_xlfn.XLOOKUP("player_module_size",'[3]battle_constant|战斗内常量'!$A:$A,'[3]battle_constant|战斗内常量'!$C:$C))),D141=4,INT(G141/10000*INT(_xlfn.XLOOKUP("monster_moudule_3",'[3]battle_constant|战斗内常量'!$A:$A,'[3]battle_constant|战斗内常量'!$C:$C))),D141=5,INT(G141/10000*INT(_xlfn.XLOOKUP("monster_moudule_4",'[3]battle_constant|战斗内常量'!$A:$A,'[3]battle_constant|战斗内常量'!$C:$C)))),INT(G141/10000*INT(_xlfn.XLOOKUP("monster_moudule_5",'[3]battle_constant|战斗内常量'!$A:$A,'[3]battle_constant|战斗内常量'!$C:$C))))</f>
        <v>0</v>
      </c>
      <c r="G141" s="1"/>
      <c r="H141" s="1">
        <v>2000</v>
      </c>
      <c r="I141" s="1">
        <v>12500</v>
      </c>
      <c r="J141" s="1">
        <f t="shared" si="21"/>
        <v>1</v>
      </c>
      <c r="K141" s="1">
        <v>10</v>
      </c>
      <c r="L141" s="1"/>
      <c r="M141" s="1">
        <v>10000</v>
      </c>
      <c r="N141" s="1">
        <v>10000</v>
      </c>
      <c r="O141" s="11"/>
      <c r="P141" s="11"/>
    </row>
    <row r="142" s="13" customFormat="1" spans="1:16">
      <c r="A142" s="16">
        <f t="shared" si="22"/>
        <v>5323</v>
      </c>
      <c r="B142" s="1" t="str">
        <f>CONCATENATE([1]背景设计!$D$17,"-精英-",A133,"变型")</f>
        <v>沃尔夫兄弟-精英-5023变型</v>
      </c>
      <c r="C142" s="1" t="s">
        <v>120</v>
      </c>
      <c r="D142" s="1">
        <v>4</v>
      </c>
      <c r="E142" s="1">
        <v>5023</v>
      </c>
      <c r="F142" s="1" cm="1">
        <f t="array" ref="F142">IF(INT(MID(E142,2,1))&lt;5,_xlfn.IFS(D142=3,INT(G142/10000*INT(_xlfn.XLOOKUP("player_module_size",'[3]battle_constant|战斗内常量'!$A:$A,'[3]battle_constant|战斗内常量'!$C:$C))),D142=4,INT(G142/10000*INT(_xlfn.XLOOKUP("monster_moudule_3",'[3]battle_constant|战斗内常量'!$A:$A,'[3]battle_constant|战斗内常量'!$C:$C))),D142=5,INT(G142/10000*INT(_xlfn.XLOOKUP("monster_moudule_4",'[3]battle_constant|战斗内常量'!$A:$A,'[3]battle_constant|战斗内常量'!$C:$C)))),INT(G142/10000*INT(_xlfn.XLOOKUP("monster_moudule_5",'[3]battle_constant|战斗内常量'!$A:$A,'[3]battle_constant|战斗内常量'!$C:$C))))</f>
        <v>0</v>
      </c>
      <c r="G142" s="1"/>
      <c r="H142" s="1">
        <v>2000</v>
      </c>
      <c r="I142" s="1">
        <v>12500</v>
      </c>
      <c r="J142" s="1">
        <f t="shared" si="21"/>
        <v>1</v>
      </c>
      <c r="K142" s="1">
        <v>10</v>
      </c>
      <c r="L142" s="1"/>
      <c r="M142" s="1">
        <v>10000</v>
      </c>
      <c r="N142" s="1">
        <v>10000</v>
      </c>
      <c r="O142" s="11"/>
      <c r="P142" s="11"/>
    </row>
    <row r="143" s="13" customFormat="1" spans="1:16">
      <c r="A143" s="16">
        <f t="shared" si="22"/>
        <v>5331</v>
      </c>
      <c r="B143" s="1" t="str">
        <f>CONCATENATE([1]背景设计!$D$17,"-精英-",A134,"变型")</f>
        <v>沃尔夫兄弟-精英-5031变型</v>
      </c>
      <c r="C143" s="1" t="s">
        <v>120</v>
      </c>
      <c r="D143" s="1">
        <v>4</v>
      </c>
      <c r="E143" s="1">
        <v>5031</v>
      </c>
      <c r="F143" s="1" cm="1">
        <f t="array" ref="F143">IF(INT(MID(E143,2,1))&lt;5,_xlfn.IFS(D143=3,INT(G143/10000*INT(_xlfn.XLOOKUP("player_module_size",'[3]battle_constant|战斗内常量'!$A:$A,'[3]battle_constant|战斗内常量'!$C:$C))),D143=4,INT(G143/10000*INT(_xlfn.XLOOKUP("monster_moudule_3",'[3]battle_constant|战斗内常量'!$A:$A,'[3]battle_constant|战斗内常量'!$C:$C))),D143=5,INT(G143/10000*INT(_xlfn.XLOOKUP("monster_moudule_4",'[3]battle_constant|战斗内常量'!$A:$A,'[3]battle_constant|战斗内常量'!$C:$C)))),INT(G143/10000*INT(_xlfn.XLOOKUP("monster_moudule_5",'[3]battle_constant|战斗内常量'!$A:$A,'[3]battle_constant|战斗内常量'!$C:$C))))</f>
        <v>0</v>
      </c>
      <c r="G143" s="1"/>
      <c r="H143" s="1">
        <v>2000</v>
      </c>
      <c r="I143" s="1">
        <v>12500</v>
      </c>
      <c r="J143" s="1">
        <f t="shared" si="21"/>
        <v>1</v>
      </c>
      <c r="K143" s="1">
        <v>10</v>
      </c>
      <c r="L143" s="1"/>
      <c r="M143" s="1">
        <v>10000</v>
      </c>
      <c r="N143" s="1">
        <v>10000</v>
      </c>
      <c r="O143" s="11"/>
      <c r="P143" s="11"/>
    </row>
    <row r="144" s="13" customFormat="1" spans="1:16">
      <c r="A144" s="16">
        <f t="shared" si="22"/>
        <v>5332</v>
      </c>
      <c r="B144" s="1" t="str">
        <f>CONCATENATE([1]背景设计!$D$17,"-精英-",A135,"变型")</f>
        <v>沃尔夫兄弟-精英-5032变型</v>
      </c>
      <c r="C144" s="1" t="s">
        <v>120</v>
      </c>
      <c r="D144" s="1">
        <v>4</v>
      </c>
      <c r="E144" s="1">
        <v>5032</v>
      </c>
      <c r="F144" s="1" cm="1">
        <f t="array" ref="F144">IF(INT(MID(E144,2,1))&lt;5,_xlfn.IFS(D144=3,INT(G144/10000*INT(_xlfn.XLOOKUP("player_module_size",'[3]battle_constant|战斗内常量'!$A:$A,'[3]battle_constant|战斗内常量'!$C:$C))),D144=4,INT(G144/10000*INT(_xlfn.XLOOKUP("monster_moudule_3",'[3]battle_constant|战斗内常量'!$A:$A,'[3]battle_constant|战斗内常量'!$C:$C))),D144=5,INT(G144/10000*INT(_xlfn.XLOOKUP("monster_moudule_4",'[3]battle_constant|战斗内常量'!$A:$A,'[3]battle_constant|战斗内常量'!$C:$C)))),INT(G144/10000*INT(_xlfn.XLOOKUP("monster_moudule_5",'[3]battle_constant|战斗内常量'!$A:$A,'[3]battle_constant|战斗内常量'!$C:$C))))</f>
        <v>0</v>
      </c>
      <c r="G144" s="1"/>
      <c r="H144" s="1">
        <v>2000</v>
      </c>
      <c r="I144" s="1">
        <v>12500</v>
      </c>
      <c r="J144" s="1">
        <f t="shared" si="21"/>
        <v>1</v>
      </c>
      <c r="K144" s="1">
        <v>10</v>
      </c>
      <c r="L144" s="1"/>
      <c r="M144" s="1">
        <v>10000</v>
      </c>
      <c r="N144" s="1">
        <v>10000</v>
      </c>
      <c r="O144" s="11"/>
      <c r="P144" s="11"/>
    </row>
    <row r="145" s="13" customFormat="1" spans="1:16">
      <c r="A145" s="16">
        <f t="shared" si="22"/>
        <v>5333</v>
      </c>
      <c r="B145" s="1" t="str">
        <f>CONCATENATE([1]背景设计!$D$17,"-精英-",A136,"变型")</f>
        <v>沃尔夫兄弟-精英-5033变型</v>
      </c>
      <c r="C145" s="1" t="s">
        <v>120</v>
      </c>
      <c r="D145" s="1">
        <v>4</v>
      </c>
      <c r="E145" s="1">
        <v>5033</v>
      </c>
      <c r="F145" s="1" cm="1">
        <f t="array" ref="F145">IF(INT(MID(E145,2,1))&lt;5,_xlfn.IFS(D145=3,INT(G145/10000*INT(_xlfn.XLOOKUP("player_module_size",'[3]battle_constant|战斗内常量'!$A:$A,'[3]battle_constant|战斗内常量'!$C:$C))),D145=4,INT(G145/10000*INT(_xlfn.XLOOKUP("monster_moudule_3",'[3]battle_constant|战斗内常量'!$A:$A,'[3]battle_constant|战斗内常量'!$C:$C))),D145=5,INT(G145/10000*INT(_xlfn.XLOOKUP("monster_moudule_4",'[3]battle_constant|战斗内常量'!$A:$A,'[3]battle_constant|战斗内常量'!$C:$C)))),INT(G145/10000*INT(_xlfn.XLOOKUP("monster_moudule_5",'[3]battle_constant|战斗内常量'!$A:$A,'[3]battle_constant|战斗内常量'!$C:$C))))</f>
        <v>0</v>
      </c>
      <c r="G145" s="1"/>
      <c r="H145" s="1">
        <v>2000</v>
      </c>
      <c r="I145" s="1">
        <v>12500</v>
      </c>
      <c r="J145" s="1">
        <f t="shared" si="21"/>
        <v>1</v>
      </c>
      <c r="K145" s="1">
        <v>10</v>
      </c>
      <c r="L145" s="1"/>
      <c r="M145" s="1">
        <v>10000</v>
      </c>
      <c r="N145" s="1">
        <v>10000</v>
      </c>
      <c r="O145" s="11"/>
      <c r="P145" s="11"/>
    </row>
    <row r="146" s="13" customFormat="1" spans="1:16">
      <c r="A146" s="16">
        <f t="shared" ref="A146:A157" si="23">A116+1000</f>
        <v>5411</v>
      </c>
      <c r="B146" s="1" t="str">
        <f>CONCATENATE([1]背景设计!$D$21,"-Boss-",A128,"变型")</f>
        <v>沃森家族-Boss-5011变型</v>
      </c>
      <c r="C146" s="1" t="s">
        <v>121</v>
      </c>
      <c r="D146" s="1">
        <v>5</v>
      </c>
      <c r="E146" s="1">
        <v>5011</v>
      </c>
      <c r="F146" s="1" cm="1">
        <f t="array" ref="F146">IF(INT(MID(E146,2,1))&lt;5,_xlfn.IFS(D146=3,INT(G146/10000*INT(_xlfn.XLOOKUP("player_module_size",'[3]battle_constant|战斗内常量'!$A:$A,'[3]battle_constant|战斗内常量'!$C:$C))),D146=4,INT(G146/10000*INT(_xlfn.XLOOKUP("monster_moudule_3",'[3]battle_constant|战斗内常量'!$A:$A,'[3]battle_constant|战斗内常量'!$C:$C))),D146=5,INT(G146/10000*INT(_xlfn.XLOOKUP("monster_moudule_4",'[3]battle_constant|战斗内常量'!$A:$A,'[3]battle_constant|战斗内常量'!$C:$C)))),INT(G146/10000*INT(_xlfn.XLOOKUP("monster_moudule_5",'[3]battle_constant|战斗内常量'!$A:$A,'[3]battle_constant|战斗内常量'!$C:$C))))</f>
        <v>0</v>
      </c>
      <c r="G146" s="1"/>
      <c r="H146" s="1">
        <v>2000</v>
      </c>
      <c r="I146" s="1">
        <v>30000</v>
      </c>
      <c r="J146" s="1">
        <f t="shared" ref="J146:J157" si="24">1</f>
        <v>1</v>
      </c>
      <c r="K146" s="1">
        <v>15</v>
      </c>
      <c r="L146" s="1"/>
      <c r="M146" s="1">
        <v>10000</v>
      </c>
      <c r="N146" s="1">
        <v>10000</v>
      </c>
      <c r="O146" s="11"/>
      <c r="P146" s="11"/>
    </row>
    <row r="147" s="13" customFormat="1" spans="1:16">
      <c r="A147" s="16">
        <f t="shared" si="23"/>
        <v>5412</v>
      </c>
      <c r="B147" s="1" t="str">
        <f>CONCATENATE([1]背景设计!$D$21,"-Boss-",A129,"变型")</f>
        <v>沃森家族-Boss-5012变型</v>
      </c>
      <c r="C147" s="1" t="s">
        <v>121</v>
      </c>
      <c r="D147" s="1">
        <v>5</v>
      </c>
      <c r="E147" s="1">
        <v>5012</v>
      </c>
      <c r="F147" s="1" cm="1">
        <f t="array" ref="F147">IF(INT(MID(E147,2,1))&lt;5,_xlfn.IFS(D147=3,INT(G147/10000*INT(_xlfn.XLOOKUP("player_module_size",'[3]battle_constant|战斗内常量'!$A:$A,'[3]battle_constant|战斗内常量'!$C:$C))),D147=4,INT(G147/10000*INT(_xlfn.XLOOKUP("monster_moudule_3",'[3]battle_constant|战斗内常量'!$A:$A,'[3]battle_constant|战斗内常量'!$C:$C))),D147=5,INT(G147/10000*INT(_xlfn.XLOOKUP("monster_moudule_4",'[3]battle_constant|战斗内常量'!$A:$A,'[3]battle_constant|战斗内常量'!$C:$C)))),INT(G147/10000*INT(_xlfn.XLOOKUP("monster_moudule_5",'[3]battle_constant|战斗内常量'!$A:$A,'[3]battle_constant|战斗内常量'!$C:$C))))</f>
        <v>0</v>
      </c>
      <c r="G147" s="1"/>
      <c r="H147" s="1">
        <v>2000</v>
      </c>
      <c r="I147" s="1">
        <v>40000</v>
      </c>
      <c r="J147" s="1">
        <f t="shared" si="24"/>
        <v>1</v>
      </c>
      <c r="K147" s="1">
        <v>10</v>
      </c>
      <c r="L147" s="1"/>
      <c r="M147" s="1">
        <v>10000</v>
      </c>
      <c r="N147" s="1">
        <v>10000</v>
      </c>
      <c r="O147" s="11"/>
      <c r="P147" s="11"/>
    </row>
    <row r="148" s="13" customFormat="1" spans="1:16">
      <c r="A148" s="16">
        <f t="shared" si="23"/>
        <v>5413</v>
      </c>
      <c r="B148" s="1" t="str">
        <f>CONCATENATE([1]背景设计!$D$21,"-Boss-",A130,"变型")</f>
        <v>沃森家族-Boss-5013变型</v>
      </c>
      <c r="C148" s="1" t="s">
        <v>121</v>
      </c>
      <c r="D148" s="1">
        <v>5</v>
      </c>
      <c r="E148" s="1">
        <v>5013</v>
      </c>
      <c r="F148" s="1" cm="1">
        <f t="array" ref="F148">IF(INT(MID(E148,2,1))&lt;5,_xlfn.IFS(D148=3,INT(G148/10000*INT(_xlfn.XLOOKUP("player_module_size",'[3]battle_constant|战斗内常量'!$A:$A,'[3]battle_constant|战斗内常量'!$C:$C))),D148=4,INT(G148/10000*INT(_xlfn.XLOOKUP("monster_moudule_3",'[3]battle_constant|战斗内常量'!$A:$A,'[3]battle_constant|战斗内常量'!$C:$C))),D148=5,INT(G148/10000*INT(_xlfn.XLOOKUP("monster_moudule_4",'[3]battle_constant|战斗内常量'!$A:$A,'[3]battle_constant|战斗内常量'!$C:$C)))),INT(G148/10000*INT(_xlfn.XLOOKUP("monster_moudule_5",'[3]battle_constant|战斗内常量'!$A:$A,'[3]battle_constant|战斗内常量'!$C:$C))))</f>
        <v>0</v>
      </c>
      <c r="G148" s="1"/>
      <c r="H148" s="1">
        <v>2000</v>
      </c>
      <c r="I148" s="1">
        <v>20000</v>
      </c>
      <c r="J148" s="1">
        <f t="shared" si="24"/>
        <v>1</v>
      </c>
      <c r="K148" s="1">
        <v>12</v>
      </c>
      <c r="L148" s="1"/>
      <c r="M148" s="1">
        <v>10000</v>
      </c>
      <c r="N148" s="1">
        <v>10000</v>
      </c>
      <c r="O148" s="11"/>
      <c r="P148" s="11"/>
    </row>
    <row r="149" s="13" customFormat="1" spans="1:16">
      <c r="A149" s="16">
        <f t="shared" si="23"/>
        <v>5421</v>
      </c>
      <c r="B149" s="1" t="str">
        <f>CONCATENATE([1]背景设计!$D$21,"-Boss-",A131,"变型")</f>
        <v>沃森家族-Boss-5021变型</v>
      </c>
      <c r="C149" s="1" t="s">
        <v>121</v>
      </c>
      <c r="D149" s="1">
        <v>5</v>
      </c>
      <c r="E149" s="1">
        <v>5021</v>
      </c>
      <c r="F149" s="1" cm="1">
        <f t="array" ref="F149">IF(INT(MID(E149,2,1))&lt;5,_xlfn.IFS(D149=3,INT(G149/10000*INT(_xlfn.XLOOKUP("player_module_size",'[3]battle_constant|战斗内常量'!$A:$A,'[3]battle_constant|战斗内常量'!$C:$C))),D149=4,INT(G149/10000*INT(_xlfn.XLOOKUP("monster_moudule_3",'[3]battle_constant|战斗内常量'!$A:$A,'[3]battle_constant|战斗内常量'!$C:$C))),D149=5,INT(G149/10000*INT(_xlfn.XLOOKUP("monster_moudule_4",'[3]battle_constant|战斗内常量'!$A:$A,'[3]battle_constant|战斗内常量'!$C:$C)))),INT(G149/10000*INT(_xlfn.XLOOKUP("monster_moudule_5",'[3]battle_constant|战斗内常量'!$A:$A,'[3]battle_constant|战斗内常量'!$C:$C))))</f>
        <v>0</v>
      </c>
      <c r="G149" s="1"/>
      <c r="H149" s="1">
        <v>2000</v>
      </c>
      <c r="I149" s="1">
        <v>30000</v>
      </c>
      <c r="J149" s="1">
        <f t="shared" si="24"/>
        <v>1</v>
      </c>
      <c r="K149" s="1">
        <v>15</v>
      </c>
      <c r="L149" s="1"/>
      <c r="M149" s="1">
        <v>10000</v>
      </c>
      <c r="N149" s="1">
        <v>10000</v>
      </c>
      <c r="O149" s="11"/>
      <c r="P149" s="11"/>
    </row>
    <row r="150" s="13" customFormat="1" spans="1:16">
      <c r="A150" s="16">
        <f t="shared" si="23"/>
        <v>5422</v>
      </c>
      <c r="B150" s="1" t="str">
        <f>CONCATENATE([1]背景设计!$D$21,"-Boss-",A132,"变型")</f>
        <v>沃森家族-Boss-5022变型</v>
      </c>
      <c r="C150" s="1" t="s">
        <v>121</v>
      </c>
      <c r="D150" s="1">
        <v>5</v>
      </c>
      <c r="E150" s="1">
        <v>5022</v>
      </c>
      <c r="F150" s="1" cm="1">
        <f t="array" ref="F150">IF(INT(MID(E150,2,1))&lt;5,_xlfn.IFS(D150=3,INT(G150/10000*INT(_xlfn.XLOOKUP("player_module_size",'[3]battle_constant|战斗内常量'!$A:$A,'[3]battle_constant|战斗内常量'!$C:$C))),D150=4,INT(G150/10000*INT(_xlfn.XLOOKUP("monster_moudule_3",'[3]battle_constant|战斗内常量'!$A:$A,'[3]battle_constant|战斗内常量'!$C:$C))),D150=5,INT(G150/10000*INT(_xlfn.XLOOKUP("monster_moudule_4",'[3]battle_constant|战斗内常量'!$A:$A,'[3]battle_constant|战斗内常量'!$C:$C)))),INT(G150/10000*INT(_xlfn.XLOOKUP("monster_moudule_5",'[3]battle_constant|战斗内常量'!$A:$A,'[3]battle_constant|战斗内常量'!$C:$C))))</f>
        <v>0</v>
      </c>
      <c r="G150" s="1"/>
      <c r="H150" s="1">
        <v>2000</v>
      </c>
      <c r="I150" s="1">
        <v>40000</v>
      </c>
      <c r="J150" s="1">
        <f t="shared" si="24"/>
        <v>1</v>
      </c>
      <c r="K150" s="1">
        <v>10</v>
      </c>
      <c r="L150" s="1"/>
      <c r="M150" s="1">
        <v>10000</v>
      </c>
      <c r="N150" s="1">
        <v>10000</v>
      </c>
      <c r="O150" s="11"/>
      <c r="P150" s="11"/>
    </row>
    <row r="151" s="13" customFormat="1" spans="1:16">
      <c r="A151" s="16">
        <f t="shared" si="23"/>
        <v>5423</v>
      </c>
      <c r="B151" s="1" t="str">
        <f>CONCATENATE([1]背景设计!$D$21,"-Boss-",A133,"变型")</f>
        <v>沃森家族-Boss-5023变型</v>
      </c>
      <c r="C151" s="1" t="s">
        <v>121</v>
      </c>
      <c r="D151" s="1">
        <v>5</v>
      </c>
      <c r="E151" s="1">
        <v>5023</v>
      </c>
      <c r="F151" s="1" cm="1">
        <f t="array" ref="F151">IF(INT(MID(E151,2,1))&lt;5,_xlfn.IFS(D151=3,INT(G151/10000*INT(_xlfn.XLOOKUP("player_module_size",'[3]battle_constant|战斗内常量'!$A:$A,'[3]battle_constant|战斗内常量'!$C:$C))),D151=4,INT(G151/10000*INT(_xlfn.XLOOKUP("monster_moudule_3",'[3]battle_constant|战斗内常量'!$A:$A,'[3]battle_constant|战斗内常量'!$C:$C))),D151=5,INT(G151/10000*INT(_xlfn.XLOOKUP("monster_moudule_4",'[3]battle_constant|战斗内常量'!$A:$A,'[3]battle_constant|战斗内常量'!$C:$C)))),INT(G151/10000*INT(_xlfn.XLOOKUP("monster_moudule_5",'[3]battle_constant|战斗内常量'!$A:$A,'[3]battle_constant|战斗内常量'!$C:$C))))</f>
        <v>0</v>
      </c>
      <c r="G151" s="1"/>
      <c r="H151" s="1">
        <v>2000</v>
      </c>
      <c r="I151" s="1">
        <v>20000</v>
      </c>
      <c r="J151" s="1">
        <f t="shared" si="24"/>
        <v>1</v>
      </c>
      <c r="K151" s="1">
        <v>12</v>
      </c>
      <c r="L151" s="1"/>
      <c r="M151" s="1">
        <v>10000</v>
      </c>
      <c r="N151" s="1">
        <v>10000</v>
      </c>
      <c r="O151" s="11"/>
      <c r="P151" s="11"/>
    </row>
    <row r="152" s="13" customFormat="1" spans="1:16">
      <c r="A152" s="16">
        <f t="shared" si="23"/>
        <v>5431</v>
      </c>
      <c r="B152" s="1" t="str">
        <f>CONCATENATE([1]背景设计!$D$21,"-Boss-",A134,"变型")</f>
        <v>沃森家族-Boss-5031变型</v>
      </c>
      <c r="C152" s="1" t="s">
        <v>121</v>
      </c>
      <c r="D152" s="1">
        <v>5</v>
      </c>
      <c r="E152" s="1">
        <v>5031</v>
      </c>
      <c r="F152" s="1" cm="1">
        <f t="array" ref="F152">IF(INT(MID(E152,2,1))&lt;5,_xlfn.IFS(D152=3,INT(G152/10000*INT(_xlfn.XLOOKUP("player_module_size",'[3]battle_constant|战斗内常量'!$A:$A,'[3]battle_constant|战斗内常量'!$C:$C))),D152=4,INT(G152/10000*INT(_xlfn.XLOOKUP("monster_moudule_3",'[3]battle_constant|战斗内常量'!$A:$A,'[3]battle_constant|战斗内常量'!$C:$C))),D152=5,INT(G152/10000*INT(_xlfn.XLOOKUP("monster_moudule_4",'[3]battle_constant|战斗内常量'!$A:$A,'[3]battle_constant|战斗内常量'!$C:$C)))),INT(G152/10000*INT(_xlfn.XLOOKUP("monster_moudule_5",'[3]battle_constant|战斗内常量'!$A:$A,'[3]battle_constant|战斗内常量'!$C:$C))))</f>
        <v>0</v>
      </c>
      <c r="G152" s="1"/>
      <c r="H152" s="1">
        <v>2000</v>
      </c>
      <c r="I152" s="1">
        <v>30000</v>
      </c>
      <c r="J152" s="1">
        <f t="shared" si="24"/>
        <v>1</v>
      </c>
      <c r="K152" s="1">
        <v>15</v>
      </c>
      <c r="L152" s="1"/>
      <c r="M152" s="1">
        <v>10000</v>
      </c>
      <c r="N152" s="1">
        <v>10000</v>
      </c>
      <c r="O152" s="11"/>
      <c r="P152" s="11"/>
    </row>
    <row r="153" s="13" customFormat="1" spans="1:16">
      <c r="A153" s="16">
        <f t="shared" si="23"/>
        <v>5432</v>
      </c>
      <c r="B153" s="1" t="str">
        <f>CONCATENATE([1]背景设计!$D$21,"-Boss-",A135,"变型")</f>
        <v>沃森家族-Boss-5032变型</v>
      </c>
      <c r="C153" s="1" t="s">
        <v>121</v>
      </c>
      <c r="D153" s="1">
        <v>5</v>
      </c>
      <c r="E153" s="1">
        <v>5032</v>
      </c>
      <c r="F153" s="1" cm="1">
        <f t="array" ref="F153">IF(INT(MID(E153,2,1))&lt;5,_xlfn.IFS(D153=3,INT(G153/10000*INT(_xlfn.XLOOKUP("player_module_size",'[3]battle_constant|战斗内常量'!$A:$A,'[3]battle_constant|战斗内常量'!$C:$C))),D153=4,INT(G153/10000*INT(_xlfn.XLOOKUP("monster_moudule_3",'[3]battle_constant|战斗内常量'!$A:$A,'[3]battle_constant|战斗内常量'!$C:$C))),D153=5,INT(G153/10000*INT(_xlfn.XLOOKUP("monster_moudule_4",'[3]battle_constant|战斗内常量'!$A:$A,'[3]battle_constant|战斗内常量'!$C:$C)))),INT(G153/10000*INT(_xlfn.XLOOKUP("monster_moudule_5",'[3]battle_constant|战斗内常量'!$A:$A,'[3]battle_constant|战斗内常量'!$C:$C))))</f>
        <v>0</v>
      </c>
      <c r="G153" s="1"/>
      <c r="H153" s="1">
        <v>2000</v>
      </c>
      <c r="I153" s="1">
        <v>40000</v>
      </c>
      <c r="J153" s="1">
        <f t="shared" si="24"/>
        <v>1</v>
      </c>
      <c r="K153" s="1">
        <v>10</v>
      </c>
      <c r="L153" s="1"/>
      <c r="M153" s="1">
        <v>10000</v>
      </c>
      <c r="N153" s="1">
        <v>10000</v>
      </c>
      <c r="O153" s="11"/>
      <c r="P153" s="11"/>
    </row>
    <row r="154" s="13" customFormat="1" spans="1:16">
      <c r="A154" s="16">
        <f t="shared" si="23"/>
        <v>5433</v>
      </c>
      <c r="B154" s="1" t="str">
        <f>CONCATENATE([1]背景设计!$D$21,"-Boss-",A136,"变型")</f>
        <v>沃森家族-Boss-5033变型</v>
      </c>
      <c r="C154" s="1" t="s">
        <v>121</v>
      </c>
      <c r="D154" s="1">
        <v>5</v>
      </c>
      <c r="E154" s="1">
        <v>5033</v>
      </c>
      <c r="F154" s="1" cm="1">
        <f t="array" ref="F154">IF(INT(MID(E154,2,1))&lt;5,_xlfn.IFS(D154=3,INT(G154/10000*INT(_xlfn.XLOOKUP("player_module_size",'[3]battle_constant|战斗内常量'!$A:$A,'[3]battle_constant|战斗内常量'!$C:$C))),D154=4,INT(G154/10000*INT(_xlfn.XLOOKUP("monster_moudule_3",'[3]battle_constant|战斗内常量'!$A:$A,'[3]battle_constant|战斗内常量'!$C:$C))),D154=5,INT(G154/10000*INT(_xlfn.XLOOKUP("monster_moudule_4",'[3]battle_constant|战斗内常量'!$A:$A,'[3]battle_constant|战斗内常量'!$C:$C)))),INT(G154/10000*INT(_xlfn.XLOOKUP("monster_moudule_5",'[3]battle_constant|战斗内常量'!$A:$A,'[3]battle_constant|战斗内常量'!$C:$C))))</f>
        <v>0</v>
      </c>
      <c r="G154" s="1"/>
      <c r="H154" s="1">
        <v>2000</v>
      </c>
      <c r="I154" s="1">
        <v>20000</v>
      </c>
      <c r="J154" s="1">
        <f t="shared" si="24"/>
        <v>1</v>
      </c>
      <c r="K154" s="1">
        <v>12</v>
      </c>
      <c r="L154" s="1"/>
      <c r="M154" s="1">
        <v>10000</v>
      </c>
      <c r="N154" s="1">
        <v>10000</v>
      </c>
      <c r="O154" s="11"/>
      <c r="P154" s="11"/>
    </row>
    <row r="155" s="13" customFormat="1" spans="1:16">
      <c r="A155" s="16">
        <f t="shared" si="23"/>
        <v>5501</v>
      </c>
      <c r="B155" s="1" t="s">
        <v>174</v>
      </c>
      <c r="C155" s="1" t="s">
        <v>121</v>
      </c>
      <c r="D155" s="1">
        <v>5</v>
      </c>
      <c r="E155" s="1">
        <f>IF(A155&lt;5,A155-#REF!*100,A155)</f>
        <v>5501</v>
      </c>
      <c r="F155" s="1" cm="1">
        <f t="array" ref="F155">IF(INT(MID(E155,2,1))&lt;5,_xlfn.IFS(D155=3,INT(G155/10000*INT(_xlfn.XLOOKUP("player_module_size",'[3]battle_constant|战斗内常量'!$A:$A,'[3]battle_constant|战斗内常量'!$C:$C))),D155=4,INT(G155/10000*INT(_xlfn.XLOOKUP("monster_moudule_3",'[3]battle_constant|战斗内常量'!$A:$A,'[3]battle_constant|战斗内常量'!$C:$C))),D155=5,INT(G155/10000*INT(_xlfn.XLOOKUP("monster_moudule_4",'[3]battle_constant|战斗内常量'!$A:$A,'[3]battle_constant|战斗内常量'!$C:$C)))),INT(G155/10000*INT(_xlfn.XLOOKUP("monster_moudule_5",'[3]battle_constant|战斗内常量'!$A:$A,'[3]battle_constant|战斗内常量'!$C:$C))))</f>
        <v>0</v>
      </c>
      <c r="G155" s="1"/>
      <c r="H155" s="1">
        <v>2000</v>
      </c>
      <c r="I155" s="1">
        <v>30000</v>
      </c>
      <c r="J155" s="1">
        <f t="shared" si="24"/>
        <v>1</v>
      </c>
      <c r="K155" s="1">
        <v>15</v>
      </c>
      <c r="L155" s="1"/>
      <c r="M155" s="1">
        <v>10000</v>
      </c>
      <c r="N155" s="1">
        <v>10000</v>
      </c>
      <c r="O155" s="11"/>
      <c r="P155" s="11"/>
    </row>
    <row r="156" s="13" customFormat="1" spans="1:16">
      <c r="A156" s="16">
        <f t="shared" si="23"/>
        <v>5502</v>
      </c>
      <c r="B156" s="1" t="s">
        <v>175</v>
      </c>
      <c r="C156" s="1" t="s">
        <v>121</v>
      </c>
      <c r="D156" s="1">
        <v>5</v>
      </c>
      <c r="E156" s="1">
        <f>IF(A156&lt;5,A156-#REF!*100,A156)</f>
        <v>5502</v>
      </c>
      <c r="F156" s="1" cm="1">
        <f t="array" ref="F156">IF(INT(MID(E156,2,1))&lt;5,_xlfn.IFS(D156=3,INT(G156/10000*INT(_xlfn.XLOOKUP("player_module_size",'[3]battle_constant|战斗内常量'!$A:$A,'[3]battle_constant|战斗内常量'!$C:$C))),D156=4,INT(G156/10000*INT(_xlfn.XLOOKUP("monster_moudule_3",'[3]battle_constant|战斗内常量'!$A:$A,'[3]battle_constant|战斗内常量'!$C:$C))),D156=5,INT(G156/10000*INT(_xlfn.XLOOKUP("monster_moudule_4",'[3]battle_constant|战斗内常量'!$A:$A,'[3]battle_constant|战斗内常量'!$C:$C)))),INT(G156/10000*INT(_xlfn.XLOOKUP("monster_moudule_5",'[3]battle_constant|战斗内常量'!$A:$A,'[3]battle_constant|战斗内常量'!$C:$C))))</f>
        <v>0</v>
      </c>
      <c r="G156" s="1"/>
      <c r="H156" s="1">
        <v>2000</v>
      </c>
      <c r="I156" s="1">
        <v>40000</v>
      </c>
      <c r="J156" s="1">
        <f t="shared" si="24"/>
        <v>1</v>
      </c>
      <c r="K156" s="1">
        <v>10</v>
      </c>
      <c r="L156" s="1"/>
      <c r="M156" s="1">
        <v>10000</v>
      </c>
      <c r="N156" s="1">
        <v>10000</v>
      </c>
      <c r="O156" s="11"/>
      <c r="P156" s="11"/>
    </row>
    <row r="157" s="13" customFormat="1" spans="1:16">
      <c r="A157" s="16">
        <f t="shared" si="23"/>
        <v>5503</v>
      </c>
      <c r="B157" s="1" t="s">
        <v>176</v>
      </c>
      <c r="C157" s="1" t="s">
        <v>121</v>
      </c>
      <c r="D157" s="1">
        <v>5</v>
      </c>
      <c r="E157" s="1">
        <f>IF(A157&lt;5,A157-#REF!*100,A157)</f>
        <v>5503</v>
      </c>
      <c r="F157" s="1" cm="1">
        <f t="array" ref="F157">IF(INT(MID(E157,2,1))&lt;5,_xlfn.IFS(D157=3,INT(G157/10000*INT(_xlfn.XLOOKUP("player_module_size",'[3]battle_constant|战斗内常量'!$A:$A,'[3]battle_constant|战斗内常量'!$C:$C))),D157=4,INT(G157/10000*INT(_xlfn.XLOOKUP("monster_moudule_3",'[3]battle_constant|战斗内常量'!$A:$A,'[3]battle_constant|战斗内常量'!$C:$C))),D157=5,INT(G157/10000*INT(_xlfn.XLOOKUP("monster_moudule_4",'[3]battle_constant|战斗内常量'!$A:$A,'[3]battle_constant|战斗内常量'!$C:$C)))),INT(G157/10000*INT(_xlfn.XLOOKUP("monster_moudule_5",'[3]battle_constant|战斗内常量'!$A:$A,'[3]battle_constant|战斗内常量'!$C:$C))))</f>
        <v>0</v>
      </c>
      <c r="G157" s="1"/>
      <c r="H157" s="1">
        <v>2000</v>
      </c>
      <c r="I157" s="1">
        <v>20000</v>
      </c>
      <c r="J157" s="1">
        <f t="shared" si="24"/>
        <v>1</v>
      </c>
      <c r="K157" s="1">
        <v>12</v>
      </c>
      <c r="L157" s="1"/>
      <c r="M157" s="1">
        <v>10000</v>
      </c>
      <c r="N157" s="1">
        <v>10000</v>
      </c>
      <c r="O157" s="11"/>
      <c r="P157" s="11"/>
    </row>
    <row r="158" spans="15:16">
      <c r="O158" s="11"/>
      <c r="P158" s="11"/>
    </row>
    <row r="159" spans="15:16">
      <c r="O159" s="11"/>
      <c r="P159" s="11"/>
    </row>
    <row r="160" spans="15:16">
      <c r="O160" s="11"/>
      <c r="P160" s="11"/>
    </row>
    <row r="161" spans="15:16">
      <c r="O161" s="11"/>
      <c r="P161" s="11"/>
    </row>
    <row r="162" spans="15:16">
      <c r="O162" s="11"/>
      <c r="P162" s="11"/>
    </row>
    <row r="163" spans="15:16">
      <c r="O163" s="11"/>
      <c r="P163" s="11"/>
    </row>
    <row r="164" spans="15:16">
      <c r="O164" s="11"/>
      <c r="P164" s="11"/>
    </row>
    <row r="165" spans="15:16">
      <c r="O165" s="11"/>
      <c r="P165" s="11"/>
    </row>
    <row r="166" spans="15:16">
      <c r="O166" s="11"/>
      <c r="P166" s="11"/>
    </row>
    <row r="167" spans="15:16">
      <c r="O167" s="11"/>
      <c r="P167" s="11"/>
    </row>
    <row r="168" spans="15:16">
      <c r="O168" s="11"/>
      <c r="P168" s="11"/>
    </row>
    <row r="169" spans="15:16">
      <c r="O169" s="11"/>
      <c r="P169" s="11"/>
    </row>
    <row r="170" spans="15:16">
      <c r="O170" s="11"/>
      <c r="P170" s="11"/>
    </row>
  </sheetData>
  <autoFilter xmlns:etc="http://www.wps.cn/officeDocument/2017/etCustomData" ref="A4:N157" etc:filterBottomFollowUsedRange="0">
    <extLst/>
  </autoFilter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7"/>
  <sheetViews>
    <sheetView zoomScale="145" zoomScaleNormal="145" topLeftCell="A11" workbookViewId="0">
      <selection activeCell="A27" sqref="A27"/>
    </sheetView>
  </sheetViews>
  <sheetFormatPr defaultColWidth="9" defaultRowHeight="13.5"/>
  <cols>
    <col min="2" max="2" width="20.625" customWidth="1"/>
    <col min="3" max="6" width="10.625" customWidth="1"/>
    <col min="7" max="8" width="21.4583333333333" customWidth="1"/>
    <col min="9" max="9" width="15.3333333333333" customWidth="1"/>
    <col min="10" max="10" width="10.775" customWidth="1"/>
    <col min="11" max="18" width="10.625" customWidth="1"/>
    <col min="19" max="19" width="33.125" customWidth="1"/>
    <col min="20" max="20" width="10.625" customWidth="1"/>
  </cols>
  <sheetData>
    <row r="1" ht="14.25" spans="1:21">
      <c r="A1" s="5" t="s">
        <v>0</v>
      </c>
      <c r="B1" s="5"/>
      <c r="C1" s="5" t="s">
        <v>177</v>
      </c>
      <c r="D1" s="5" t="s">
        <v>178</v>
      </c>
      <c r="E1" s="5" t="s">
        <v>179</v>
      </c>
      <c r="F1" s="5" t="s">
        <v>180</v>
      </c>
      <c r="G1" s="5" t="s">
        <v>181</v>
      </c>
      <c r="H1" s="5" t="s">
        <v>182</v>
      </c>
      <c r="I1" s="5" t="s">
        <v>183</v>
      </c>
      <c r="J1" s="5" t="s">
        <v>184</v>
      </c>
      <c r="K1" s="5"/>
      <c r="L1" s="5"/>
      <c r="M1" s="5"/>
      <c r="N1" s="5"/>
      <c r="O1" s="5" t="s">
        <v>185</v>
      </c>
      <c r="P1" s="5" t="s">
        <v>186</v>
      </c>
      <c r="Q1" s="5" t="s">
        <v>187</v>
      </c>
      <c r="R1" s="5" t="s">
        <v>188</v>
      </c>
      <c r="S1" s="5" t="s">
        <v>189</v>
      </c>
      <c r="T1" s="3" t="s">
        <v>190</v>
      </c>
      <c r="U1" s="5" t="s">
        <v>191</v>
      </c>
    </row>
    <row r="2" ht="14.25" spans="1:21">
      <c r="A2" s="5" t="s">
        <v>10</v>
      </c>
      <c r="B2" s="5"/>
      <c r="C2" s="5" t="s">
        <v>10</v>
      </c>
      <c r="D2" s="5" t="s">
        <v>10</v>
      </c>
      <c r="E2" s="5" t="s">
        <v>10</v>
      </c>
      <c r="F2" s="5" t="s">
        <v>10</v>
      </c>
      <c r="G2" s="5" t="s">
        <v>192</v>
      </c>
      <c r="H2" s="5" t="s">
        <v>192</v>
      </c>
      <c r="I2" s="5" t="s">
        <v>193</v>
      </c>
      <c r="J2" s="5" t="s">
        <v>194</v>
      </c>
      <c r="K2" s="5"/>
      <c r="L2" s="5"/>
      <c r="M2" s="5"/>
      <c r="N2" s="5"/>
      <c r="O2" s="5" t="s">
        <v>11</v>
      </c>
      <c r="P2" s="5" t="s">
        <v>192</v>
      </c>
      <c r="Q2" s="5" t="s">
        <v>192</v>
      </c>
      <c r="R2" s="5" t="s">
        <v>192</v>
      </c>
      <c r="S2" s="5" t="s">
        <v>192</v>
      </c>
      <c r="T2" s="3" t="s">
        <v>194</v>
      </c>
      <c r="U2" s="5" t="s">
        <v>195</v>
      </c>
    </row>
    <row r="3" ht="14.25" spans="1:21">
      <c r="A3" s="5" t="s">
        <v>12</v>
      </c>
      <c r="B3" s="5"/>
      <c r="C3" s="5" t="s">
        <v>13</v>
      </c>
      <c r="D3" s="5" t="s">
        <v>12</v>
      </c>
      <c r="E3" s="5" t="s">
        <v>13</v>
      </c>
      <c r="F3" s="5" t="s">
        <v>12</v>
      </c>
      <c r="G3" s="5" t="s">
        <v>13</v>
      </c>
      <c r="H3" s="5" t="s">
        <v>13</v>
      </c>
      <c r="I3" s="5" t="s">
        <v>13</v>
      </c>
      <c r="J3" s="5" t="s">
        <v>13</v>
      </c>
      <c r="K3" s="5"/>
      <c r="L3" s="5"/>
      <c r="M3" s="5"/>
      <c r="N3" s="5"/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3" t="s">
        <v>13</v>
      </c>
      <c r="U3" s="5" t="s">
        <v>13</v>
      </c>
    </row>
    <row r="4" ht="14.25" spans="1:21">
      <c r="A4" s="4" t="s">
        <v>100</v>
      </c>
      <c r="B4" s="4" t="s">
        <v>15</v>
      </c>
      <c r="C4" s="4" t="s">
        <v>196</v>
      </c>
      <c r="D4" s="4" t="s">
        <v>197</v>
      </c>
      <c r="E4" s="10" t="s">
        <v>198</v>
      </c>
      <c r="F4" s="4" t="s">
        <v>199</v>
      </c>
      <c r="G4" s="4" t="s">
        <v>200</v>
      </c>
      <c r="H4" s="4" t="s">
        <v>201</v>
      </c>
      <c r="I4" s="4" t="s">
        <v>202</v>
      </c>
      <c r="J4" s="4" t="s">
        <v>203</v>
      </c>
      <c r="K4" s="4" t="s">
        <v>204</v>
      </c>
      <c r="L4" s="4" t="s">
        <v>205</v>
      </c>
      <c r="M4" s="4" t="s">
        <v>206</v>
      </c>
      <c r="N4" s="4" t="s">
        <v>207</v>
      </c>
      <c r="O4" s="4" t="s">
        <v>208</v>
      </c>
      <c r="P4" s="4" t="s">
        <v>209</v>
      </c>
      <c r="Q4" s="4" t="s">
        <v>210</v>
      </c>
      <c r="R4" s="4" t="s">
        <v>211</v>
      </c>
      <c r="S4" s="4" t="s">
        <v>212</v>
      </c>
      <c r="T4" s="4" t="s">
        <v>213</v>
      </c>
      <c r="U4" s="4" t="s">
        <v>214</v>
      </c>
    </row>
    <row r="5" spans="1:21">
      <c r="A5" s="1">
        <v>1011</v>
      </c>
      <c r="B5" s="1" t="s">
        <v>110</v>
      </c>
      <c r="C5" s="1">
        <v>1</v>
      </c>
      <c r="D5" s="1">
        <f>_xlfn.XLOOKUP(_xlfn.XLOOKUP(A5,[1]怪物设计!$D:$D,[1]怪物设计!$G:$G),[1]背景设计!$D:$D,[1]背景设计!$C:$C)</f>
        <v>1</v>
      </c>
      <c r="E5" s="1">
        <f>_xlfn.XLOOKUP(_xlfn.XLOOKUP(A5,[1]怪物设计!$D:$D,[1]怪物设计!$M:$M),[1]背景设计!$AC:$AC,[1]背景设计!$AB:$AB)</f>
        <v>1</v>
      </c>
      <c r="F5" s="1">
        <f>IF(_xlfn.XLOOKUP(_xlfn.XLOOKUP(A5,[1]怪物设计!$D:$D,[1]怪物设计!$F:$F),[1]背景设计!$D:$D,[1]背景设计!$C:$C)&gt;7,80,40)</f>
        <v>40</v>
      </c>
      <c r="G5" s="11" t="str">
        <f>CONCATENATE("pic_thumb_monster_",$A5)</f>
        <v>pic_thumb_monster_1011</v>
      </c>
      <c r="H5" s="11" t="str">
        <f>CONCATENATE("pic_book_monster_",$A5)</f>
        <v>pic_book_monster_1011</v>
      </c>
      <c r="I5" s="11" t="str">
        <f t="shared" ref="I5:I13" si="0">CONCATENATE("1;",IF(ISBLANK(K5),"0",K5),"|2;",IF(ISBLANK(L5),"0",L5),"|3;",IF(ISBLANK(M5),"0",M5),"|4;",IF(ISBLANK(N5),"0",N5))</f>
        <v>1;0|2;0|3;0|4;0</v>
      </c>
      <c r="J5" s="11" t="s">
        <v>215</v>
      </c>
      <c r="K5" s="11"/>
      <c r="L5" s="11"/>
      <c r="M5" s="11"/>
      <c r="N5" s="11"/>
      <c r="O5" s="1"/>
      <c r="P5" s="11" t="str">
        <f t="shared" ref="P5:P52" si="1">CONCATENATE("monster_",A5,"_name")</f>
        <v>monster_1011_name</v>
      </c>
      <c r="Q5" s="11" t="str">
        <f t="shared" ref="Q5:Q52" si="2">CONCATENATE("monster_",A5,"_desc")</f>
        <v>monster_1011_desc</v>
      </c>
      <c r="R5" s="11" t="str">
        <f>CONCATENATE("model_monster_",$A5)</f>
        <v>model_monster_1011</v>
      </c>
      <c r="S5" s="11" t="str">
        <f>IF(ISNA(CONCATENATE("spine_monster_",_xlfn.XLOOKUP(_xlfn.XLOOKUP(INT(RIGHT(R5,4)),[1]怪物设计!$D$77:$D$207,[1]怪物设计!$M$77:$M$207),[2]怪物武器挂载坐标辅助表!$O:$O,[2]怪物武器挂载坐标辅助表!$P:$P),"_1_Json_SkeletonData")),CONCATENATE("spine_monster_",A5,"_Json_SkeletonData"),CONCATENATE("spine_monster_",_xlfn.XLOOKUP(_xlfn.XLOOKUP(INT(RIGHT(R5,4)),[1]怪物设计!$D$77:$D$207,[1]怪物设计!$M$77:$M$207),[2]怪物武器挂载坐标辅助表!$O:$O,[2]怪物武器挂载坐标辅助表!$P:$P),"_1_Json_SkeletonData"))</f>
        <v>spine_monster_monkey_1_Json_SkeletonData</v>
      </c>
      <c r="T5" s="11" t="s">
        <v>216</v>
      </c>
      <c r="U5" s="11" t="str">
        <f>_xlfn.IFS(MOD(ROUNDDOWN(A5/100,0),10)=3,"",MOD(ROUNDDOWN(A5/100,0),10)=0,"monster_attr_challenge_text_boss_1;monster_attr_challenge_text_boss_2;monster_attr_challenge_text_boss_3",MOD(ROUNDDOWN(A5/100,0),10)=5,CONCATENATE("monster_attr_challenge_text_",A5,"_1;","monster_attr_challenge_text_",A5,"_2;","monster_attr_challenge_text_",A5,"_3"))</f>
        <v>monster_attr_challenge_text_boss_1;monster_attr_challenge_text_boss_2;monster_attr_challenge_text_boss_3</v>
      </c>
    </row>
    <row r="6" spans="1:21">
      <c r="A6" s="1">
        <v>1012</v>
      </c>
      <c r="B6" s="1" t="s">
        <v>112</v>
      </c>
      <c r="C6" s="1">
        <v>1</v>
      </c>
      <c r="D6" s="1">
        <f>_xlfn.XLOOKUP(_xlfn.XLOOKUP(A6,[1]怪物设计!$D:$D,[1]怪物设计!$G:$G),[1]背景设计!$D:$D,[1]背景设计!$C:$C)</f>
        <v>1</v>
      </c>
      <c r="E6" s="1">
        <f>_xlfn.XLOOKUP(_xlfn.XLOOKUP(A6,[1]怪物设计!$D:$D,[1]怪物设计!$M:$M),[1]背景设计!$AC:$AC,[1]背景设计!$AB:$AB)</f>
        <v>2</v>
      </c>
      <c r="F6" s="1">
        <f>IF(_xlfn.XLOOKUP(_xlfn.XLOOKUP(A6,[1]怪物设计!$D:$D,[1]怪物设计!$F:$F),[1]背景设计!$D:$D,[1]背景设计!$C:$C)&gt;7,80,40)</f>
        <v>40</v>
      </c>
      <c r="G6" s="11" t="str">
        <f t="shared" ref="G6:G25" si="3">CONCATENATE("pic_thumb_monster_",$A6)</f>
        <v>pic_thumb_monster_1012</v>
      </c>
      <c r="H6" s="11" t="str">
        <f t="shared" ref="H6:H37" si="4">CONCATENATE("pic_book_monster_",$A6)</f>
        <v>pic_book_monster_1012</v>
      </c>
      <c r="I6" s="11" t="str">
        <f t="shared" si="0"/>
        <v>1;0|2;0|3;0|4;0</v>
      </c>
      <c r="J6" s="11" t="s">
        <v>215</v>
      </c>
      <c r="K6" s="11"/>
      <c r="L6" s="11"/>
      <c r="M6" s="11"/>
      <c r="N6" s="11"/>
      <c r="P6" s="11" t="str">
        <f t="shared" si="1"/>
        <v>monster_1012_name</v>
      </c>
      <c r="Q6" s="11" t="str">
        <f t="shared" si="2"/>
        <v>monster_1012_desc</v>
      </c>
      <c r="R6" s="11" t="str">
        <f t="shared" ref="R5:R52" si="5">CONCATENATE("model_monster_",A6)</f>
        <v>model_monster_1012</v>
      </c>
      <c r="S6" s="11" t="str">
        <f>IF(ISNA(CONCATENATE("spine_monster_",_xlfn.XLOOKUP(_xlfn.XLOOKUP(INT(RIGHT(R6,4)),[1]怪物设计!$D$77:$D$207,[1]怪物设计!$M$77:$M$207),[2]怪物武器挂载坐标辅助表!$O:$O,[2]怪物武器挂载坐标辅助表!$P:$P),"_1_Json_SkeletonData")),CONCATENATE("spine_monster_",A6,"_Json_SkeletonData"),CONCATENATE("spine_monster_",_xlfn.XLOOKUP(_xlfn.XLOOKUP(INT(RIGHT(R6,4)),[1]怪物设计!$D$77:$D$207,[1]怪物设计!$M$77:$M$207),[2]怪物武器挂载坐标辅助表!$O:$O,[2]怪物武器挂载坐标辅助表!$P:$P),"_1_Json_SkeletonData"))</f>
        <v>spine_monster_vulture_1_Json_SkeletonData</v>
      </c>
      <c r="T6" s="11" t="s">
        <v>215</v>
      </c>
      <c r="U6" s="11" t="str">
        <f t="shared" ref="U6:U37" si="6">_xlfn.IFS(MOD(ROUNDDOWN(A6/100,0),10)=3,"",MOD(ROUNDDOWN(A6/100,0),10)=0,"monster_attr_challenge_text_boss_1;monster_attr_challenge_text_boss_2;monster_attr_challenge_text_boss_3",MOD(ROUNDDOWN(A6/100,0),10)=5,CONCATENATE("monster_attr_challenge_text_",A6,"_1;","monster_attr_challenge_text_",A6,"_2;","monster_attr_challenge_text_",A6,"_3"))</f>
        <v>monster_attr_challenge_text_boss_1;monster_attr_challenge_text_boss_2;monster_attr_challenge_text_boss_3</v>
      </c>
    </row>
    <row r="7" ht="12" customHeight="1" spans="1:21">
      <c r="A7" s="1">
        <v>1013</v>
      </c>
      <c r="B7" s="1" t="s">
        <v>113</v>
      </c>
      <c r="C7" s="1">
        <v>1</v>
      </c>
      <c r="D7" s="1">
        <f>_xlfn.XLOOKUP(_xlfn.XLOOKUP(A7,[1]怪物设计!$D:$D,[1]怪物设计!$G:$G),[1]背景设计!$D:$D,[1]背景设计!$C:$C)</f>
        <v>1</v>
      </c>
      <c r="E7" s="1">
        <f>_xlfn.XLOOKUP(_xlfn.XLOOKUP(A7,[1]怪物设计!$D:$D,[1]怪物设计!$M:$M),[1]背景设计!$AC:$AC,[1]背景设计!$AB:$AB)</f>
        <v>3</v>
      </c>
      <c r="F7" s="1">
        <f>IF(_xlfn.XLOOKUP(_xlfn.XLOOKUP(A7,[1]怪物设计!$D:$D,[1]怪物设计!$F:$F),[1]背景设计!$D:$D,[1]背景设计!$C:$C)&gt;7,80,40)</f>
        <v>40</v>
      </c>
      <c r="G7" s="11" t="str">
        <f t="shared" si="3"/>
        <v>pic_thumb_monster_1013</v>
      </c>
      <c r="H7" s="11" t="str">
        <f t="shared" si="4"/>
        <v>pic_book_monster_1013</v>
      </c>
      <c r="I7" s="11" t="str">
        <f t="shared" si="0"/>
        <v>1;0|2;0|3;0|4;0</v>
      </c>
      <c r="J7" s="11" t="s">
        <v>215</v>
      </c>
      <c r="K7" s="11"/>
      <c r="L7" s="11"/>
      <c r="M7" s="11"/>
      <c r="N7" s="11"/>
      <c r="O7" s="1"/>
      <c r="P7" s="11" t="str">
        <f t="shared" si="1"/>
        <v>monster_1013_name</v>
      </c>
      <c r="Q7" s="11" t="str">
        <f t="shared" si="2"/>
        <v>monster_1013_desc</v>
      </c>
      <c r="R7" s="11" t="str">
        <f t="shared" si="5"/>
        <v>model_monster_1013</v>
      </c>
      <c r="S7" s="11" t="str">
        <f>IF(ISNA(CONCATENATE("spine_monster_",_xlfn.XLOOKUP(_xlfn.XLOOKUP(INT(RIGHT(R7,4)),[1]怪物设计!$D$77:$D$207,[1]怪物设计!$M$77:$M$207),[2]怪物武器挂载坐标辅助表!$O:$O,[2]怪物武器挂载坐标辅助表!$P:$P),"_1_Json_SkeletonData")),CONCATENATE("spine_monster_",A7,"_Json_SkeletonData"),CONCATENATE("spine_monster_",_xlfn.XLOOKUP(_xlfn.XLOOKUP(INT(RIGHT(R7,4)),[1]怪物设计!$D$77:$D$207,[1]怪物设计!$M$77:$M$207),[2]怪物武器挂载坐标辅助表!$O:$O,[2]怪物武器挂载坐标辅助表!$P:$P),"_1_Json_SkeletonData"))</f>
        <v>spine_monster_crocodile_1_Json_SkeletonData</v>
      </c>
      <c r="T7" s="11" t="s">
        <v>217</v>
      </c>
      <c r="U7" s="11" t="str">
        <f t="shared" si="6"/>
        <v>monster_attr_challenge_text_boss_1;monster_attr_challenge_text_boss_2;monster_attr_challenge_text_boss_3</v>
      </c>
    </row>
    <row r="8" spans="1:21">
      <c r="A8" s="1">
        <v>1021</v>
      </c>
      <c r="B8" s="1" t="s">
        <v>114</v>
      </c>
      <c r="C8" s="1">
        <v>1</v>
      </c>
      <c r="D8" s="1">
        <f>_xlfn.XLOOKUP(_xlfn.XLOOKUP(A8,[1]怪物设计!$D:$D,[1]怪物设计!$G:$G),[1]背景设计!$D:$D,[1]背景设计!$C:$C)</f>
        <v>1</v>
      </c>
      <c r="E8" s="1">
        <f>_xlfn.XLOOKUP(_xlfn.XLOOKUP(A8,[1]怪物设计!$D:$D,[1]怪物设计!$M:$M),[1]背景设计!$AC:$AC,[1]背景设计!$AB:$AB)</f>
        <v>3</v>
      </c>
      <c r="F8" s="1">
        <f>IF(_xlfn.XLOOKUP(_xlfn.XLOOKUP(A8,[1]怪物设计!$D:$D,[1]怪物设计!$F:$F),[1]背景设计!$D:$D,[1]背景设计!$C:$C)&gt;7,80,40)</f>
        <v>40</v>
      </c>
      <c r="G8" s="11" t="str">
        <f t="shared" si="3"/>
        <v>pic_thumb_monster_1021</v>
      </c>
      <c r="H8" s="11" t="str">
        <f t="shared" si="4"/>
        <v>pic_book_monster_1021</v>
      </c>
      <c r="I8" s="11" t="str">
        <f t="shared" si="0"/>
        <v>1;0|2;0|3;0|4;0</v>
      </c>
      <c r="J8" s="11" t="s">
        <v>215</v>
      </c>
      <c r="K8" s="1"/>
      <c r="L8" s="1"/>
      <c r="M8" s="1"/>
      <c r="N8" s="1"/>
      <c r="O8" s="1"/>
      <c r="P8" s="11" t="str">
        <f t="shared" si="1"/>
        <v>monster_1021_name</v>
      </c>
      <c r="Q8" s="11" t="str">
        <f t="shared" si="2"/>
        <v>monster_1021_desc</v>
      </c>
      <c r="R8" s="11" t="str">
        <f t="shared" si="5"/>
        <v>model_monster_1021</v>
      </c>
      <c r="S8" s="11" t="str">
        <f>IF(ISNA(CONCATENATE("spine_monster_",_xlfn.XLOOKUP(_xlfn.XLOOKUP(INT(RIGHT(R8,4)),[1]怪物设计!$D$77:$D$207,[1]怪物设计!$M$77:$M$207),[2]怪物武器挂载坐标辅助表!$O:$O,[2]怪物武器挂载坐标辅助表!$P:$P),"_1_Json_SkeletonData")),CONCATENATE("spine_monster_",A8,"_Json_SkeletonData"),CONCATENATE("spine_monster_",_xlfn.XLOOKUP(_xlfn.XLOOKUP(INT(RIGHT(R8,4)),[1]怪物设计!$D$77:$D$207,[1]怪物设计!$M$77:$M$207),[2]怪物武器挂载坐标辅助表!$O:$O,[2]怪物武器挂载坐标辅助表!$P:$P),"_1_Json_SkeletonData"))</f>
        <v>spine_monster_crocodile_1_Json_SkeletonData</v>
      </c>
      <c r="T8" s="11" t="s">
        <v>215</v>
      </c>
      <c r="U8" s="11" t="str">
        <f t="shared" si="6"/>
        <v>monster_attr_challenge_text_boss_1;monster_attr_challenge_text_boss_2;monster_attr_challenge_text_boss_3</v>
      </c>
    </row>
    <row r="9" spans="1:21">
      <c r="A9" s="1">
        <v>1022</v>
      </c>
      <c r="B9" s="1" t="s">
        <v>115</v>
      </c>
      <c r="C9" s="1">
        <v>1</v>
      </c>
      <c r="D9" s="1">
        <f>_xlfn.XLOOKUP(_xlfn.XLOOKUP(A9,[1]怪物设计!$D:$D,[1]怪物设计!$G:$G),[1]背景设计!$D:$D,[1]背景设计!$C:$C)</f>
        <v>1</v>
      </c>
      <c r="E9" s="1">
        <f>_xlfn.XLOOKUP(_xlfn.XLOOKUP(A9,[1]怪物设计!$D:$D,[1]怪物设计!$M:$M),[1]背景设计!$AC:$AC,[1]背景设计!$AB:$AB)</f>
        <v>1</v>
      </c>
      <c r="F9" s="1">
        <f>IF(_xlfn.XLOOKUP(_xlfn.XLOOKUP(A9,[1]怪物设计!$D:$D,[1]怪物设计!$F:$F),[1]背景设计!$D:$D,[1]背景设计!$C:$C)&gt;7,80,40)</f>
        <v>40</v>
      </c>
      <c r="G9" s="11" t="str">
        <f t="shared" si="3"/>
        <v>pic_thumb_monster_1022</v>
      </c>
      <c r="H9" s="11" t="str">
        <f t="shared" si="4"/>
        <v>pic_book_monster_1022</v>
      </c>
      <c r="I9" s="11" t="str">
        <f t="shared" si="0"/>
        <v>1;0|2;0|3;0|4;0</v>
      </c>
      <c r="J9" s="11" t="s">
        <v>215</v>
      </c>
      <c r="K9" s="1"/>
      <c r="L9" s="1"/>
      <c r="M9" s="1"/>
      <c r="N9" s="1"/>
      <c r="O9" s="1"/>
      <c r="P9" s="11" t="str">
        <f t="shared" si="1"/>
        <v>monster_1022_name</v>
      </c>
      <c r="Q9" s="11" t="str">
        <f t="shared" si="2"/>
        <v>monster_1022_desc</v>
      </c>
      <c r="R9" s="11" t="str">
        <f t="shared" si="5"/>
        <v>model_monster_1022</v>
      </c>
      <c r="S9" s="11" t="str">
        <f>IF(ISNA(CONCATENATE("spine_monster_",_xlfn.XLOOKUP(_xlfn.XLOOKUP(INT(RIGHT(R9,4)),[1]怪物设计!$D$77:$D$207,[1]怪物设计!$M$77:$M$207),[2]怪物武器挂载坐标辅助表!$O:$O,[2]怪物武器挂载坐标辅助表!$P:$P),"_1_Json_SkeletonData")),CONCATENATE("spine_monster_",A9,"_Json_SkeletonData"),CONCATENATE("spine_monster_",_xlfn.XLOOKUP(_xlfn.XLOOKUP(INT(RIGHT(R9,4)),[1]怪物设计!$D$77:$D$207,[1]怪物设计!$M$77:$M$207),[2]怪物武器挂载坐标辅助表!$O:$O,[2]怪物武器挂载坐标辅助表!$P:$P),"_1_Json_SkeletonData"))</f>
        <v>spine_monster_monkey_1_Json_SkeletonData</v>
      </c>
      <c r="T9" s="11" t="s">
        <v>215</v>
      </c>
      <c r="U9" s="11" t="str">
        <f t="shared" si="6"/>
        <v>monster_attr_challenge_text_boss_1;monster_attr_challenge_text_boss_2;monster_attr_challenge_text_boss_3</v>
      </c>
    </row>
    <row r="10" spans="1:21">
      <c r="A10" s="1">
        <v>1023</v>
      </c>
      <c r="B10" s="1" t="s">
        <v>116</v>
      </c>
      <c r="C10" s="1">
        <v>1</v>
      </c>
      <c r="D10" s="1">
        <f>_xlfn.XLOOKUP(_xlfn.XLOOKUP(A10,[1]怪物设计!$D:$D,[1]怪物设计!$G:$G),[1]背景设计!$D:$D,[1]背景设计!$C:$C)</f>
        <v>1</v>
      </c>
      <c r="E10" s="1">
        <f>_xlfn.XLOOKUP(_xlfn.XLOOKUP(A10,[1]怪物设计!$D:$D,[1]怪物设计!$M:$M),[1]背景设计!$AC:$AC,[1]背景设计!$AB:$AB)</f>
        <v>2</v>
      </c>
      <c r="F10" s="1">
        <f>IF(_xlfn.XLOOKUP(_xlfn.XLOOKUP(A10,[1]怪物设计!$D:$D,[1]怪物设计!$F:$F),[1]背景设计!$D:$D,[1]背景设计!$C:$C)&gt;7,80,40)</f>
        <v>40</v>
      </c>
      <c r="G10" s="11" t="str">
        <f t="shared" si="3"/>
        <v>pic_thumb_monster_1023</v>
      </c>
      <c r="H10" s="11" t="str">
        <f t="shared" si="4"/>
        <v>pic_book_monster_1023</v>
      </c>
      <c r="I10" s="11" t="str">
        <f t="shared" si="0"/>
        <v>1;0|2;0|3;0|4;0</v>
      </c>
      <c r="J10" s="11" t="s">
        <v>215</v>
      </c>
      <c r="K10" s="1"/>
      <c r="L10" s="1"/>
      <c r="M10" s="1"/>
      <c r="N10" s="1"/>
      <c r="O10" s="1"/>
      <c r="P10" s="11" t="str">
        <f t="shared" si="1"/>
        <v>monster_1023_name</v>
      </c>
      <c r="Q10" s="11" t="str">
        <f t="shared" si="2"/>
        <v>monster_1023_desc</v>
      </c>
      <c r="R10" s="11" t="str">
        <f t="shared" si="5"/>
        <v>model_monster_1023</v>
      </c>
      <c r="S10" s="11" t="str">
        <f>IF(ISNA(CONCATENATE("spine_monster_",_xlfn.XLOOKUP(_xlfn.XLOOKUP(INT(RIGHT(R10,4)),[1]怪物设计!$D$77:$D$207,[1]怪物设计!$M$77:$M$207),[2]怪物武器挂载坐标辅助表!$O:$O,[2]怪物武器挂载坐标辅助表!$P:$P),"_1_Json_SkeletonData")),CONCATENATE("spine_monster_",A10,"_Json_SkeletonData"),CONCATENATE("spine_monster_",_xlfn.XLOOKUP(_xlfn.XLOOKUP(INT(RIGHT(R10,4)),[1]怪物设计!$D$77:$D$207,[1]怪物设计!$M$77:$M$207),[2]怪物武器挂载坐标辅助表!$O:$O,[2]怪物武器挂载坐标辅助表!$P:$P),"_1_Json_SkeletonData"))</f>
        <v>spine_monster_vulture_1_Json_SkeletonData</v>
      </c>
      <c r="T10" s="11" t="s">
        <v>215</v>
      </c>
      <c r="U10" s="11" t="str">
        <f t="shared" si="6"/>
        <v>monster_attr_challenge_text_boss_1;monster_attr_challenge_text_boss_2;monster_attr_challenge_text_boss_3</v>
      </c>
    </row>
    <row r="11" spans="1:21">
      <c r="A11" s="1">
        <v>1031</v>
      </c>
      <c r="B11" s="1" t="s">
        <v>117</v>
      </c>
      <c r="C11" s="1">
        <v>1</v>
      </c>
      <c r="D11" s="1">
        <f>_xlfn.XLOOKUP(_xlfn.XLOOKUP(A11,[1]怪物设计!$D:$D,[1]怪物设计!$G:$G),[1]背景设计!$D:$D,[1]背景设计!$C:$C)</f>
        <v>1</v>
      </c>
      <c r="E11" s="1">
        <f>_xlfn.XLOOKUP(_xlfn.XLOOKUP(A11,[1]怪物设计!$D:$D,[1]怪物设计!$M:$M),[1]背景设计!$AC:$AC,[1]背景设计!$AB:$AB)</f>
        <v>1</v>
      </c>
      <c r="F11" s="1">
        <f>IF(_xlfn.XLOOKUP(_xlfn.XLOOKUP(A11,[1]怪物设计!$D:$D,[1]怪物设计!$F:$F),[1]背景设计!$D:$D,[1]背景设计!$C:$C)&gt;7,80,40)</f>
        <v>40</v>
      </c>
      <c r="G11" s="11" t="str">
        <f t="shared" si="3"/>
        <v>pic_thumb_monster_1031</v>
      </c>
      <c r="H11" s="11" t="str">
        <f t="shared" si="4"/>
        <v>pic_book_monster_1031</v>
      </c>
      <c r="I11" s="11" t="str">
        <f t="shared" si="0"/>
        <v>1;0|2;0|3;0|4;0</v>
      </c>
      <c r="J11" s="11" t="s">
        <v>215</v>
      </c>
      <c r="K11" s="1"/>
      <c r="L11" s="1"/>
      <c r="M11" s="1"/>
      <c r="N11" s="1"/>
      <c r="O11" s="1"/>
      <c r="P11" s="11" t="str">
        <f t="shared" si="1"/>
        <v>monster_1031_name</v>
      </c>
      <c r="Q11" s="11" t="str">
        <f t="shared" si="2"/>
        <v>monster_1031_desc</v>
      </c>
      <c r="R11" s="11" t="str">
        <f t="shared" si="5"/>
        <v>model_monster_1031</v>
      </c>
      <c r="S11" s="11" t="str">
        <f>IF(ISNA(CONCATENATE("spine_monster_",_xlfn.XLOOKUP(_xlfn.XLOOKUP(INT(RIGHT(R11,4)),[1]怪物设计!$D$77:$D$207,[1]怪物设计!$M$77:$M$207),[2]怪物武器挂载坐标辅助表!$O:$O,[2]怪物武器挂载坐标辅助表!$P:$P),"_1_Json_SkeletonData")),CONCATENATE("spine_monster_",A11,"_Json_SkeletonData"),CONCATENATE("spine_monster_",_xlfn.XLOOKUP(_xlfn.XLOOKUP(INT(RIGHT(R11,4)),[1]怪物设计!$D$77:$D$207,[1]怪物设计!$M$77:$M$207),[2]怪物武器挂载坐标辅助表!$O:$O,[2]怪物武器挂载坐标辅助表!$P:$P),"_1_Json_SkeletonData"))</f>
        <v>spine_monster_monkey_1_Json_SkeletonData</v>
      </c>
      <c r="T11" s="11" t="s">
        <v>215</v>
      </c>
      <c r="U11" s="11" t="str">
        <f t="shared" si="6"/>
        <v>monster_attr_challenge_text_boss_1;monster_attr_challenge_text_boss_2;monster_attr_challenge_text_boss_3</v>
      </c>
    </row>
    <row r="12" spans="1:21">
      <c r="A12" s="1">
        <v>1032</v>
      </c>
      <c r="B12" s="1" t="s">
        <v>118</v>
      </c>
      <c r="C12" s="1">
        <v>1</v>
      </c>
      <c r="D12" s="1">
        <f>_xlfn.XLOOKUP(_xlfn.XLOOKUP(A12,[1]怪物设计!$D:$D,[1]怪物设计!$G:$G),[1]背景设计!$D:$D,[1]背景设计!$C:$C)</f>
        <v>1</v>
      </c>
      <c r="E12" s="1">
        <f>_xlfn.XLOOKUP(_xlfn.XLOOKUP(A12,[1]怪物设计!$D:$D,[1]怪物设计!$M:$M),[1]背景设计!$AC:$AC,[1]背景设计!$AB:$AB)</f>
        <v>3</v>
      </c>
      <c r="F12" s="1">
        <f>IF(_xlfn.XLOOKUP(_xlfn.XLOOKUP(A12,[1]怪物设计!$D:$D,[1]怪物设计!$F:$F),[1]背景设计!$D:$D,[1]背景设计!$C:$C)&gt;7,80,40)</f>
        <v>40</v>
      </c>
      <c r="G12" s="11" t="str">
        <f t="shared" si="3"/>
        <v>pic_thumb_monster_1032</v>
      </c>
      <c r="H12" s="11" t="str">
        <f t="shared" si="4"/>
        <v>pic_book_monster_1032</v>
      </c>
      <c r="I12" s="11" t="str">
        <f t="shared" si="0"/>
        <v>1;0|2;0|3;0|4;0</v>
      </c>
      <c r="J12" s="11" t="s">
        <v>215</v>
      </c>
      <c r="K12" s="1"/>
      <c r="L12" s="1"/>
      <c r="M12" s="1"/>
      <c r="N12" s="1"/>
      <c r="O12" s="1"/>
      <c r="P12" s="11" t="str">
        <f t="shared" si="1"/>
        <v>monster_1032_name</v>
      </c>
      <c r="Q12" s="11" t="str">
        <f t="shared" si="2"/>
        <v>monster_1032_desc</v>
      </c>
      <c r="R12" s="11" t="str">
        <f t="shared" si="5"/>
        <v>model_monster_1032</v>
      </c>
      <c r="S12" s="11" t="str">
        <f>IF(ISNA(CONCATENATE("spine_monster_",_xlfn.XLOOKUP(_xlfn.XLOOKUP(INT(RIGHT(R12,4)),[1]怪物设计!$D$77:$D$207,[1]怪物设计!$M$77:$M$207),[2]怪物武器挂载坐标辅助表!$O:$O,[2]怪物武器挂载坐标辅助表!$P:$P),"_1_Json_SkeletonData")),CONCATENATE("spine_monster_",A12,"_Json_SkeletonData"),CONCATENATE("spine_monster_",_xlfn.XLOOKUP(_xlfn.XLOOKUP(INT(RIGHT(R12,4)),[1]怪物设计!$D$77:$D$207,[1]怪物设计!$M$77:$M$207),[2]怪物武器挂载坐标辅助表!$O:$O,[2]怪物武器挂载坐标辅助表!$P:$P),"_1_Json_SkeletonData"))</f>
        <v>spine_monster_crocodile_1_Json_SkeletonData</v>
      </c>
      <c r="T12" s="11" t="s">
        <v>215</v>
      </c>
      <c r="U12" s="11" t="str">
        <f t="shared" si="6"/>
        <v>monster_attr_challenge_text_boss_1;monster_attr_challenge_text_boss_2;monster_attr_challenge_text_boss_3</v>
      </c>
    </row>
    <row r="13" spans="1:21">
      <c r="A13" s="1">
        <v>1033</v>
      </c>
      <c r="B13" s="1" t="s">
        <v>119</v>
      </c>
      <c r="C13" s="1">
        <v>1</v>
      </c>
      <c r="D13" s="1">
        <f>_xlfn.XLOOKUP(_xlfn.XLOOKUP(A13,[1]怪物设计!$D:$D,[1]怪物设计!$G:$G),[1]背景设计!$D:$D,[1]背景设计!$C:$C)</f>
        <v>1</v>
      </c>
      <c r="E13" s="1">
        <f>_xlfn.XLOOKUP(_xlfn.XLOOKUP(A13,[1]怪物设计!$D:$D,[1]怪物设计!$M:$M),[1]背景设计!$AC:$AC,[1]背景设计!$AB:$AB)</f>
        <v>2</v>
      </c>
      <c r="F13" s="1">
        <f>IF(_xlfn.XLOOKUP(_xlfn.XLOOKUP(A13,[1]怪物设计!$D:$D,[1]怪物设计!$F:$F),[1]背景设计!$D:$D,[1]背景设计!$C:$C)&gt;7,80,40)</f>
        <v>40</v>
      </c>
      <c r="G13" s="11" t="str">
        <f t="shared" si="3"/>
        <v>pic_thumb_monster_1033</v>
      </c>
      <c r="H13" s="11" t="str">
        <f t="shared" si="4"/>
        <v>pic_book_monster_1033</v>
      </c>
      <c r="I13" s="11" t="str">
        <f t="shared" si="0"/>
        <v>1;0|2;0|3;0|4;0</v>
      </c>
      <c r="J13" s="11" t="s">
        <v>215</v>
      </c>
      <c r="K13" s="1"/>
      <c r="L13" s="1"/>
      <c r="M13" s="1"/>
      <c r="N13" s="1"/>
      <c r="O13" s="1"/>
      <c r="P13" s="11" t="str">
        <f t="shared" si="1"/>
        <v>monster_1033_name</v>
      </c>
      <c r="Q13" s="11" t="str">
        <f t="shared" si="2"/>
        <v>monster_1033_desc</v>
      </c>
      <c r="R13" s="11" t="str">
        <f t="shared" si="5"/>
        <v>model_monster_1033</v>
      </c>
      <c r="S13" s="11" t="str">
        <f>IF(ISNA(CONCATENATE("spine_monster_",_xlfn.XLOOKUP(_xlfn.XLOOKUP(INT(RIGHT(R13,4)),[1]怪物设计!$D$77:$D$207,[1]怪物设计!$M$77:$M$207),[2]怪物武器挂载坐标辅助表!$O:$O,[2]怪物武器挂载坐标辅助表!$P:$P),"_1_Json_SkeletonData")),CONCATENATE("spine_monster_",A13,"_Json_SkeletonData"),CONCATENATE("spine_monster_",_xlfn.XLOOKUP(_xlfn.XLOOKUP(INT(RIGHT(R13,4)),[1]怪物设计!$D$77:$D$207,[1]怪物设计!$M$77:$M$207),[2]怪物武器挂载坐标辅助表!$O:$O,[2]怪物武器挂载坐标辅助表!$P:$P),"_1_Json_SkeletonData"))</f>
        <v>spine_monster_vulture_1_Json_SkeletonData</v>
      </c>
      <c r="T13" s="11" t="s">
        <v>215</v>
      </c>
      <c r="U13" s="11" t="str">
        <f t="shared" si="6"/>
        <v>monster_attr_challenge_text_boss_1;monster_attr_challenge_text_boss_2;monster_attr_challenge_text_boss_3</v>
      </c>
    </row>
    <row r="14" spans="1:21">
      <c r="A14" s="1">
        <v>1501</v>
      </c>
      <c r="B14" s="1" t="s">
        <v>40</v>
      </c>
      <c r="C14" s="1">
        <v>2</v>
      </c>
      <c r="D14" s="1">
        <f>_xlfn.XLOOKUP(_xlfn.XLOOKUP(A14,[1]怪物设计!$D:$D,[1]怪物设计!$G:$G),[1]背景设计!$D:$D,[1]背景设计!$C:$C)</f>
        <v>1</v>
      </c>
      <c r="E14" s="1">
        <f>_xlfn.XLOOKUP(_xlfn.XLOOKUP(A14,[1]怪物设计!$D:$D,[1]怪物设计!$M:$M),[1]背景设计!$AC:$AC,[1]背景设计!$AB:$AB)</f>
        <v>16</v>
      </c>
      <c r="F14" s="1">
        <f>IF(_xlfn.XLOOKUP(_xlfn.XLOOKUP(A14,[1]怪物设计!$D:$D,[1]怪物设计!$F:$F),[1]背景设计!$D:$D,[1]背景设计!$C:$C)&gt;7,80,40)</f>
        <v>40</v>
      </c>
      <c r="G14" s="11" t="str">
        <f t="shared" si="3"/>
        <v>pic_thumb_monster_1501</v>
      </c>
      <c r="H14" s="11" t="str">
        <f t="shared" si="4"/>
        <v>pic_book_monster_1501</v>
      </c>
      <c r="I14" s="11" t="str">
        <f t="shared" ref="I14:I34" si="7">CONCATENATE("1;",IF(ISBLANK(K14),"0",K14),"|2;",IF(ISBLANK(L14),"0",L14),"|3;",IF(ISBLANK(M14),"0",M14),"|4;",IF(ISBLANK(N14),"0",N14))</f>
        <v>1;0|2;0|3;0|4;0</v>
      </c>
      <c r="J14" s="11" t="s">
        <v>215</v>
      </c>
      <c r="K14" s="1"/>
      <c r="L14" s="1"/>
      <c r="M14" s="1"/>
      <c r="N14" s="1"/>
      <c r="O14" s="1"/>
      <c r="P14" s="11" t="str">
        <f t="shared" si="1"/>
        <v>monster_1501_name</v>
      </c>
      <c r="Q14" s="11" t="str">
        <f t="shared" si="2"/>
        <v>monster_1501_desc</v>
      </c>
      <c r="R14" s="11" t="str">
        <f t="shared" si="5"/>
        <v>model_monster_1501</v>
      </c>
      <c r="S14" s="11" t="s">
        <v>218</v>
      </c>
      <c r="T14" s="11" t="s">
        <v>215</v>
      </c>
      <c r="U14" s="11" t="str">
        <f t="shared" si="6"/>
        <v>monster_attr_challenge_text_1501_1;monster_attr_challenge_text_1501_2;monster_attr_challenge_text_1501_3</v>
      </c>
    </row>
    <row r="15" spans="1:21">
      <c r="A15" s="1">
        <v>1502</v>
      </c>
      <c r="B15" s="1" t="s">
        <v>42</v>
      </c>
      <c r="C15" s="1">
        <v>2</v>
      </c>
      <c r="D15" s="1">
        <f>_xlfn.XLOOKUP(_xlfn.XLOOKUP(A15,[1]怪物设计!$D:$D,[1]怪物设计!$G:$G),[1]背景设计!$D:$D,[1]背景设计!$C:$C)</f>
        <v>1</v>
      </c>
      <c r="E15" s="1">
        <f>_xlfn.XLOOKUP(_xlfn.XLOOKUP(A15,[1]怪物设计!$D:$D,[1]怪物设计!$M:$M),[1]背景设计!$AC:$AC,[1]背景设计!$AB:$AB)</f>
        <v>17</v>
      </c>
      <c r="F15" s="1">
        <f>IF(_xlfn.XLOOKUP(_xlfn.XLOOKUP(A15,[1]怪物设计!$D:$D,[1]怪物设计!$F:$F),[1]背景设计!$D:$D,[1]背景设计!$C:$C)&gt;7,80,40)</f>
        <v>80</v>
      </c>
      <c r="G15" s="11" t="str">
        <f t="shared" si="3"/>
        <v>pic_thumb_monster_1502</v>
      </c>
      <c r="H15" s="11" t="str">
        <f t="shared" si="4"/>
        <v>pic_book_monster_1502</v>
      </c>
      <c r="I15" s="11" t="str">
        <f t="shared" si="7"/>
        <v>1;0|2;0|3;0|4;0</v>
      </c>
      <c r="J15" s="11" t="s">
        <v>215</v>
      </c>
      <c r="K15" s="1"/>
      <c r="L15" s="1"/>
      <c r="M15" s="1"/>
      <c r="N15" s="1"/>
      <c r="O15" s="1"/>
      <c r="P15" s="11" t="str">
        <f t="shared" si="1"/>
        <v>monster_1502_name</v>
      </c>
      <c r="Q15" s="11" t="str">
        <f t="shared" si="2"/>
        <v>monster_1502_desc</v>
      </c>
      <c r="R15" s="11" t="str">
        <f t="shared" si="5"/>
        <v>model_monster_1502</v>
      </c>
      <c r="S15" s="11" t="s">
        <v>219</v>
      </c>
      <c r="T15" s="11" t="s">
        <v>215</v>
      </c>
      <c r="U15" s="11" t="str">
        <f t="shared" si="6"/>
        <v>monster_attr_challenge_text_1502_1;monster_attr_challenge_text_1502_2;monster_attr_challenge_text_1502_3</v>
      </c>
    </row>
    <row r="16" spans="1:21">
      <c r="A16" s="1">
        <v>1503</v>
      </c>
      <c r="B16" s="1" t="s">
        <v>39</v>
      </c>
      <c r="C16" s="1">
        <v>2</v>
      </c>
      <c r="D16" s="1">
        <f>_xlfn.XLOOKUP(_xlfn.XLOOKUP(A16,[1]怪物设计!$D:$D,[1]怪物设计!$G:$G),[1]背景设计!$D:$D,[1]背景设计!$C:$C)</f>
        <v>1</v>
      </c>
      <c r="E16" s="1">
        <f>_xlfn.XLOOKUP(_xlfn.XLOOKUP(A16,[1]怪物设计!$D:$D,[1]怪物设计!$M:$M),[1]背景设计!$AC:$AC,[1]背景设计!$AB:$AB)</f>
        <v>18</v>
      </c>
      <c r="F16" s="1">
        <f>IF(_xlfn.XLOOKUP(_xlfn.XLOOKUP(A16,[1]怪物设计!$D:$D,[1]怪物设计!$F:$F),[1]背景设计!$D:$D,[1]背景设计!$C:$C)&gt;7,80,40)</f>
        <v>80</v>
      </c>
      <c r="G16" s="11" t="str">
        <f t="shared" si="3"/>
        <v>pic_thumb_monster_1503</v>
      </c>
      <c r="H16" s="11" t="str">
        <f t="shared" si="4"/>
        <v>pic_book_monster_1503</v>
      </c>
      <c r="I16" s="11" t="str">
        <f t="shared" si="7"/>
        <v>1;0|2;0|3;0|4;0</v>
      </c>
      <c r="J16" s="11" t="s">
        <v>215</v>
      </c>
      <c r="K16" s="1"/>
      <c r="L16" s="1"/>
      <c r="M16" s="1"/>
      <c r="N16" s="1"/>
      <c r="O16" s="1"/>
      <c r="P16" s="11" t="str">
        <f t="shared" si="1"/>
        <v>monster_1503_name</v>
      </c>
      <c r="Q16" s="11" t="str">
        <f t="shared" si="2"/>
        <v>monster_1503_desc</v>
      </c>
      <c r="R16" s="11" t="str">
        <f t="shared" si="5"/>
        <v>model_monster_1503</v>
      </c>
      <c r="S16" s="11" t="s">
        <v>220</v>
      </c>
      <c r="T16" s="11" t="s">
        <v>215</v>
      </c>
      <c r="U16" s="11" t="str">
        <f t="shared" si="6"/>
        <v>monster_attr_challenge_text_1503_1;monster_attr_challenge_text_1503_2;monster_attr_challenge_text_1503_3</v>
      </c>
    </row>
    <row r="17" spans="1:21">
      <c r="A17" s="1">
        <v>2011</v>
      </c>
      <c r="B17" s="1" t="s">
        <v>125</v>
      </c>
      <c r="C17" s="1">
        <v>1</v>
      </c>
      <c r="D17" s="1">
        <f>_xlfn.XLOOKUP(_xlfn.XLOOKUP(A17,[1]怪物设计!$D:$D,[1]怪物设计!$G:$G),[1]背景设计!$D:$D,[1]背景设计!$C:$C)</f>
        <v>2</v>
      </c>
      <c r="E17" s="1">
        <f>_xlfn.XLOOKUP(_xlfn.XLOOKUP(A17,[1]怪物设计!$D:$D,[1]怪物设计!$M:$M),[1]背景设计!$AC:$AC,[1]背景设计!$AB:$AB)</f>
        <v>4</v>
      </c>
      <c r="F17" s="1">
        <f>IF(_xlfn.XLOOKUP(_xlfn.XLOOKUP(A17,[1]怪物设计!$D:$D,[1]怪物设计!$F:$F),[1]背景设计!$D:$D,[1]背景设计!$C:$C)&gt;7,80,40)</f>
        <v>40</v>
      </c>
      <c r="G17" s="11" t="str">
        <f t="shared" si="3"/>
        <v>pic_thumb_monster_2011</v>
      </c>
      <c r="H17" s="11" t="str">
        <f t="shared" si="4"/>
        <v>pic_book_monster_2011</v>
      </c>
      <c r="I17" s="11" t="str">
        <f t="shared" si="7"/>
        <v>1;0|2;0|3;0|4;0</v>
      </c>
      <c r="J17" s="11" t="s">
        <v>215</v>
      </c>
      <c r="K17" s="1"/>
      <c r="L17" s="1"/>
      <c r="M17" s="1"/>
      <c r="N17" s="1"/>
      <c r="O17" s="1"/>
      <c r="P17" s="11" t="str">
        <f t="shared" si="1"/>
        <v>monster_2011_name</v>
      </c>
      <c r="Q17" s="11" t="str">
        <f t="shared" si="2"/>
        <v>monster_2011_desc</v>
      </c>
      <c r="R17" s="11" t="str">
        <f t="shared" si="5"/>
        <v>model_monster_2011</v>
      </c>
      <c r="S17" s="11" t="str">
        <f>IF(ISNA(CONCATENATE("spine_monster_",_xlfn.XLOOKUP(_xlfn.XLOOKUP(INT(RIGHT(R17,4)),[1]怪物设计!$D$77:$D$207,[1]怪物设计!$M$77:$M$207),[2]怪物武器挂载坐标辅助表!$O:$O,[2]怪物武器挂载坐标辅助表!$P:$P),"_1_Json_SkeletonData")),CONCATENATE("spine_monster_",A17,"_Json_SkeletonData"),CONCATENATE("spine_monster_",_xlfn.XLOOKUP(_xlfn.XLOOKUP(INT(RIGHT(R17,4)),[1]怪物设计!$D$77:$D$207,[1]怪物设计!$M$77:$M$207),[2]怪物武器挂载坐标辅助表!$O:$O,[2]怪物武器挂载坐标辅助表!$P:$P),"_1_Json_SkeletonData"))</f>
        <v>spine_monster_rabbit_1_Json_SkeletonData</v>
      </c>
      <c r="T17" s="11" t="s">
        <v>215</v>
      </c>
      <c r="U17" s="11" t="str">
        <f t="shared" si="6"/>
        <v>monster_attr_challenge_text_boss_1;monster_attr_challenge_text_boss_2;monster_attr_challenge_text_boss_3</v>
      </c>
    </row>
    <row r="18" spans="1:21">
      <c r="A18" s="1">
        <v>2012</v>
      </c>
      <c r="B18" s="1" t="s">
        <v>126</v>
      </c>
      <c r="C18" s="1">
        <v>1</v>
      </c>
      <c r="D18" s="1">
        <f>_xlfn.XLOOKUP(_xlfn.XLOOKUP(A18,[1]怪物设计!$D:$D,[1]怪物设计!$G:$G),[1]背景设计!$D:$D,[1]背景设计!$C:$C)</f>
        <v>2</v>
      </c>
      <c r="E18" s="1">
        <f>_xlfn.XLOOKUP(_xlfn.XLOOKUP(A18,[1]怪物设计!$D:$D,[1]怪物设计!$M:$M),[1]背景设计!$AC:$AC,[1]背景设计!$AB:$AB)</f>
        <v>5</v>
      </c>
      <c r="F18" s="1">
        <f>IF(_xlfn.XLOOKUP(_xlfn.XLOOKUP(A18,[1]怪物设计!$D:$D,[1]怪物设计!$F:$F),[1]背景设计!$D:$D,[1]背景设计!$C:$C)&gt;7,80,40)</f>
        <v>40</v>
      </c>
      <c r="G18" s="11" t="str">
        <f t="shared" si="3"/>
        <v>pic_thumb_monster_2012</v>
      </c>
      <c r="H18" s="11" t="str">
        <f t="shared" si="4"/>
        <v>pic_book_monster_2012</v>
      </c>
      <c r="I18" s="11" t="str">
        <f t="shared" si="7"/>
        <v>1;0|2;0|3;0|4;0</v>
      </c>
      <c r="J18" s="11" t="s">
        <v>215</v>
      </c>
      <c r="K18" s="1"/>
      <c r="L18" s="1"/>
      <c r="M18" s="1"/>
      <c r="N18" s="1"/>
      <c r="O18" s="1"/>
      <c r="P18" s="11" t="str">
        <f t="shared" si="1"/>
        <v>monster_2012_name</v>
      </c>
      <c r="Q18" s="11" t="str">
        <f t="shared" si="2"/>
        <v>monster_2012_desc</v>
      </c>
      <c r="R18" s="11" t="str">
        <f t="shared" si="5"/>
        <v>model_monster_2012</v>
      </c>
      <c r="S18" s="11" t="str">
        <f>IF(ISNA(CONCATENATE("spine_monster_",_xlfn.XLOOKUP(_xlfn.XLOOKUP(INT(RIGHT(R18,4)),[1]怪物设计!$D$77:$D$207,[1]怪物设计!$M$77:$M$207),[2]怪物武器挂载坐标辅助表!$O:$O,[2]怪物武器挂载坐标辅助表!$P:$P),"_1_Json_SkeletonData")),CONCATENATE("spine_monster_",A18,"_Json_SkeletonData"),CONCATENATE("spine_monster_",_xlfn.XLOOKUP(_xlfn.XLOOKUP(INT(RIGHT(R18,4)),[1]怪物设计!$D$77:$D$207,[1]怪物设计!$M$77:$M$207),[2]怪物武器挂载坐标辅助表!$O:$O,[2]怪物武器挂载坐标辅助表!$P:$P),"_1_Json_SkeletonData"))</f>
        <v>spine_monster_tiger_1_Json_SkeletonData</v>
      </c>
      <c r="T18" s="11" t="s">
        <v>215</v>
      </c>
      <c r="U18" s="11" t="str">
        <f t="shared" si="6"/>
        <v>monster_attr_challenge_text_boss_1;monster_attr_challenge_text_boss_2;monster_attr_challenge_text_boss_3</v>
      </c>
    </row>
    <row r="19" spans="1:21">
      <c r="A19" s="1">
        <v>2013</v>
      </c>
      <c r="B19" s="1" t="s">
        <v>127</v>
      </c>
      <c r="C19" s="1">
        <v>1</v>
      </c>
      <c r="D19" s="1">
        <f>_xlfn.XLOOKUP(_xlfn.XLOOKUP(A19,[1]怪物设计!$D:$D,[1]怪物设计!$G:$G),[1]背景设计!$D:$D,[1]背景设计!$C:$C)</f>
        <v>2</v>
      </c>
      <c r="E19" s="1">
        <f>_xlfn.XLOOKUP(_xlfn.XLOOKUP(A19,[1]怪物设计!$D:$D,[1]怪物设计!$M:$M),[1]背景设计!$AC:$AC,[1]背景设计!$AB:$AB)</f>
        <v>6</v>
      </c>
      <c r="F19" s="1">
        <f>IF(_xlfn.XLOOKUP(_xlfn.XLOOKUP(A19,[1]怪物设计!$D:$D,[1]怪物设计!$F:$F),[1]背景设计!$D:$D,[1]背景设计!$C:$C)&gt;7,80,40)</f>
        <v>40</v>
      </c>
      <c r="G19" s="11" t="str">
        <f t="shared" si="3"/>
        <v>pic_thumb_monster_2013</v>
      </c>
      <c r="H19" s="11" t="str">
        <f t="shared" si="4"/>
        <v>pic_book_monster_2013</v>
      </c>
      <c r="I19" s="11" t="str">
        <f t="shared" si="7"/>
        <v>1;0|2;0|3;0|4;0</v>
      </c>
      <c r="J19" s="11" t="s">
        <v>215</v>
      </c>
      <c r="K19" s="1"/>
      <c r="L19" s="1"/>
      <c r="M19" s="1"/>
      <c r="N19" s="1"/>
      <c r="O19" s="1"/>
      <c r="P19" s="11" t="str">
        <f t="shared" si="1"/>
        <v>monster_2013_name</v>
      </c>
      <c r="Q19" s="11" t="str">
        <f t="shared" si="2"/>
        <v>monster_2013_desc</v>
      </c>
      <c r="R19" s="11" t="str">
        <f t="shared" si="5"/>
        <v>model_monster_2013</v>
      </c>
      <c r="S19" s="11" t="str">
        <f>IF(ISNA(CONCATENATE("spine_monster_",_xlfn.XLOOKUP(_xlfn.XLOOKUP(INT(RIGHT(R19,4)),[1]怪物设计!$D$77:$D$207,[1]怪物设计!$M$77:$M$207),[2]怪物武器挂载坐标辅助表!$O:$O,[2]怪物武器挂载坐标辅助表!$P:$P),"_1_Json_SkeletonData")),CONCATENATE("spine_monster_",A19,"_Json_SkeletonData"),CONCATENATE("spine_monster_",_xlfn.XLOOKUP(_xlfn.XLOOKUP(INT(RIGHT(R19,4)),[1]怪物设计!$D$77:$D$207,[1]怪物设计!$M$77:$M$207),[2]怪物武器挂载坐标辅助表!$O:$O,[2]怪物武器挂载坐标辅助表!$P:$P),"_1_Json_SkeletonData"))</f>
        <v>spine_monster_duck_1_Json_SkeletonData</v>
      </c>
      <c r="T19" s="11" t="s">
        <v>215</v>
      </c>
      <c r="U19" s="11" t="str">
        <f t="shared" si="6"/>
        <v>monster_attr_challenge_text_boss_1;monster_attr_challenge_text_boss_2;monster_attr_challenge_text_boss_3</v>
      </c>
    </row>
    <row r="20" spans="1:21">
      <c r="A20" s="1">
        <v>2021</v>
      </c>
      <c r="B20" s="1" t="s">
        <v>128</v>
      </c>
      <c r="C20" s="1">
        <v>1</v>
      </c>
      <c r="D20" s="1">
        <f>_xlfn.XLOOKUP(_xlfn.XLOOKUP(A20,[1]怪物设计!$D:$D,[1]怪物设计!$G:$G),[1]背景设计!$D:$D,[1]背景设计!$C:$C)</f>
        <v>2</v>
      </c>
      <c r="E20" s="1">
        <f>_xlfn.XLOOKUP(_xlfn.XLOOKUP(A20,[1]怪物设计!$D:$D,[1]怪物设计!$M:$M),[1]背景设计!$AC:$AC,[1]背景设计!$AB:$AB)</f>
        <v>5</v>
      </c>
      <c r="F20" s="1">
        <f>IF(_xlfn.XLOOKUP(_xlfn.XLOOKUP(A20,[1]怪物设计!$D:$D,[1]怪物设计!$F:$F),[1]背景设计!$D:$D,[1]背景设计!$C:$C)&gt;7,80,40)</f>
        <v>40</v>
      </c>
      <c r="G20" s="11" t="str">
        <f t="shared" si="3"/>
        <v>pic_thumb_monster_2021</v>
      </c>
      <c r="H20" s="11" t="str">
        <f t="shared" si="4"/>
        <v>pic_book_monster_2021</v>
      </c>
      <c r="I20" s="11" t="str">
        <f t="shared" si="7"/>
        <v>1;0|2;0|3;0|4;0</v>
      </c>
      <c r="J20" s="11" t="s">
        <v>215</v>
      </c>
      <c r="K20" s="1"/>
      <c r="L20" s="1"/>
      <c r="M20" s="1"/>
      <c r="N20" s="1"/>
      <c r="O20" s="1"/>
      <c r="P20" s="11" t="str">
        <f t="shared" si="1"/>
        <v>monster_2021_name</v>
      </c>
      <c r="Q20" s="11" t="str">
        <f t="shared" si="2"/>
        <v>monster_2021_desc</v>
      </c>
      <c r="R20" s="11" t="str">
        <f t="shared" si="5"/>
        <v>model_monster_2021</v>
      </c>
      <c r="S20" s="11" t="str">
        <f>IF(ISNA(CONCATENATE("spine_monster_",_xlfn.XLOOKUP(_xlfn.XLOOKUP(INT(RIGHT(R20,4)),[1]怪物设计!$D$77:$D$207,[1]怪物设计!$M$77:$M$207),[2]怪物武器挂载坐标辅助表!$O:$O,[2]怪物武器挂载坐标辅助表!$P:$P),"_1_Json_SkeletonData")),CONCATENATE("spine_monster_",A20,"_Json_SkeletonData"),CONCATENATE("spine_monster_",_xlfn.XLOOKUP(_xlfn.XLOOKUP(INT(RIGHT(R20,4)),[1]怪物设计!$D$77:$D$207,[1]怪物设计!$M$77:$M$207),[2]怪物武器挂载坐标辅助表!$O:$O,[2]怪物武器挂载坐标辅助表!$P:$P),"_1_Json_SkeletonData"))</f>
        <v>spine_monster_tiger_1_Json_SkeletonData</v>
      </c>
      <c r="T20" s="11" t="s">
        <v>215</v>
      </c>
      <c r="U20" s="11" t="str">
        <f t="shared" si="6"/>
        <v>monster_attr_challenge_text_boss_1;monster_attr_challenge_text_boss_2;monster_attr_challenge_text_boss_3</v>
      </c>
    </row>
    <row r="21" spans="1:21">
      <c r="A21" s="1">
        <v>2022</v>
      </c>
      <c r="B21" s="1" t="s">
        <v>129</v>
      </c>
      <c r="C21" s="1">
        <v>1</v>
      </c>
      <c r="D21" s="1">
        <f>_xlfn.XLOOKUP(_xlfn.XLOOKUP(A21,[1]怪物设计!$D:$D,[1]怪物设计!$G:$G),[1]背景设计!$D:$D,[1]背景设计!$C:$C)</f>
        <v>2</v>
      </c>
      <c r="E21" s="1">
        <f>_xlfn.XLOOKUP(_xlfn.XLOOKUP(A21,[1]怪物设计!$D:$D,[1]怪物设计!$M:$M),[1]背景设计!$AC:$AC,[1]背景设计!$AB:$AB)</f>
        <v>4</v>
      </c>
      <c r="F21" s="1">
        <f>IF(_xlfn.XLOOKUP(_xlfn.XLOOKUP(A21,[1]怪物设计!$D:$D,[1]怪物设计!$F:$F),[1]背景设计!$D:$D,[1]背景设计!$C:$C)&gt;7,80,40)</f>
        <v>40</v>
      </c>
      <c r="G21" s="11" t="str">
        <f t="shared" si="3"/>
        <v>pic_thumb_monster_2022</v>
      </c>
      <c r="H21" s="11" t="str">
        <f t="shared" si="4"/>
        <v>pic_book_monster_2022</v>
      </c>
      <c r="I21" s="11" t="str">
        <f t="shared" si="7"/>
        <v>1;0|2;0|3;0|4;0</v>
      </c>
      <c r="J21" s="11" t="s">
        <v>215</v>
      </c>
      <c r="K21" s="1"/>
      <c r="L21" s="1"/>
      <c r="M21" s="1"/>
      <c r="N21" s="1"/>
      <c r="O21" s="1"/>
      <c r="P21" s="11" t="str">
        <f t="shared" si="1"/>
        <v>monster_2022_name</v>
      </c>
      <c r="Q21" s="11" t="str">
        <f t="shared" si="2"/>
        <v>monster_2022_desc</v>
      </c>
      <c r="R21" s="11" t="str">
        <f t="shared" si="5"/>
        <v>model_monster_2022</v>
      </c>
      <c r="S21" s="11" t="str">
        <f>IF(ISNA(CONCATENATE("spine_monster_",_xlfn.XLOOKUP(_xlfn.XLOOKUP(INT(RIGHT(R21,4)),[1]怪物设计!$D$77:$D$207,[1]怪物设计!$M$77:$M$207),[2]怪物武器挂载坐标辅助表!$O:$O,[2]怪物武器挂载坐标辅助表!$P:$P),"_1_Json_SkeletonData")),CONCATENATE("spine_monster_",A21,"_Json_SkeletonData"),CONCATENATE("spine_monster_",_xlfn.XLOOKUP(_xlfn.XLOOKUP(INT(RIGHT(R21,4)),[1]怪物设计!$D$77:$D$207,[1]怪物设计!$M$77:$M$207),[2]怪物武器挂载坐标辅助表!$O:$O,[2]怪物武器挂载坐标辅助表!$P:$P),"_1_Json_SkeletonData"))</f>
        <v>spine_monster_rabbit_1_Json_SkeletonData</v>
      </c>
      <c r="T21" s="11" t="s">
        <v>215</v>
      </c>
      <c r="U21" s="11" t="str">
        <f t="shared" si="6"/>
        <v>monster_attr_challenge_text_boss_1;monster_attr_challenge_text_boss_2;monster_attr_challenge_text_boss_3</v>
      </c>
    </row>
    <row r="22" spans="1:21">
      <c r="A22" s="1">
        <v>2023</v>
      </c>
      <c r="B22" s="1" t="s">
        <v>130</v>
      </c>
      <c r="C22" s="1">
        <v>1</v>
      </c>
      <c r="D22" s="1">
        <f>_xlfn.XLOOKUP(_xlfn.XLOOKUP(A22,[1]怪物设计!$D:$D,[1]怪物设计!$G:$G),[1]背景设计!$D:$D,[1]背景设计!$C:$C)</f>
        <v>2</v>
      </c>
      <c r="E22" s="1">
        <f>_xlfn.XLOOKUP(_xlfn.XLOOKUP(A22,[1]怪物设计!$D:$D,[1]怪物设计!$M:$M),[1]背景设计!$AC:$AC,[1]背景设计!$AB:$AB)</f>
        <v>4</v>
      </c>
      <c r="F22" s="1">
        <f>IF(_xlfn.XLOOKUP(_xlfn.XLOOKUP(A22,[1]怪物设计!$D:$D,[1]怪物设计!$F:$F),[1]背景设计!$D:$D,[1]背景设计!$C:$C)&gt;7,80,40)</f>
        <v>40</v>
      </c>
      <c r="G22" s="11" t="str">
        <f t="shared" si="3"/>
        <v>pic_thumb_monster_2023</v>
      </c>
      <c r="H22" s="11" t="str">
        <f t="shared" si="4"/>
        <v>pic_book_monster_2023</v>
      </c>
      <c r="I22" s="11" t="str">
        <f t="shared" si="7"/>
        <v>1;0|2;0|3;0|4;0</v>
      </c>
      <c r="J22" s="11" t="s">
        <v>215</v>
      </c>
      <c r="K22" s="1"/>
      <c r="L22" s="1"/>
      <c r="M22" s="1"/>
      <c r="N22" s="1"/>
      <c r="O22" s="1"/>
      <c r="P22" s="11" t="str">
        <f t="shared" si="1"/>
        <v>monster_2023_name</v>
      </c>
      <c r="Q22" s="11" t="str">
        <f t="shared" si="2"/>
        <v>monster_2023_desc</v>
      </c>
      <c r="R22" s="11" t="str">
        <f t="shared" si="5"/>
        <v>model_monster_2023</v>
      </c>
      <c r="S22" s="11" t="str">
        <f>IF(ISNA(CONCATENATE("spine_monster_",_xlfn.XLOOKUP(_xlfn.XLOOKUP(INT(RIGHT(R22,4)),[1]怪物设计!$D$77:$D$207,[1]怪物设计!$M$77:$M$207),[2]怪物武器挂载坐标辅助表!$O:$O,[2]怪物武器挂载坐标辅助表!$P:$P),"_1_Json_SkeletonData")),CONCATENATE("spine_monster_",A22,"_Json_SkeletonData"),CONCATENATE("spine_monster_",_xlfn.XLOOKUP(_xlfn.XLOOKUP(INT(RIGHT(R22,4)),[1]怪物设计!$D$77:$D$207,[1]怪物设计!$M$77:$M$207),[2]怪物武器挂载坐标辅助表!$O:$O,[2]怪物武器挂载坐标辅助表!$P:$P),"_1_Json_SkeletonData"))</f>
        <v>spine_monster_rabbit_1_Json_SkeletonData</v>
      </c>
      <c r="T22" s="11" t="s">
        <v>215</v>
      </c>
      <c r="U22" s="11" t="str">
        <f t="shared" si="6"/>
        <v>monster_attr_challenge_text_boss_1;monster_attr_challenge_text_boss_2;monster_attr_challenge_text_boss_3</v>
      </c>
    </row>
    <row r="23" spans="1:21">
      <c r="A23" s="1">
        <v>2031</v>
      </c>
      <c r="B23" s="1" t="s">
        <v>131</v>
      </c>
      <c r="C23" s="1">
        <v>1</v>
      </c>
      <c r="D23" s="1">
        <f>_xlfn.XLOOKUP(_xlfn.XLOOKUP(A23,[1]怪物设计!$D:$D,[1]怪物设计!$G:$G),[1]背景设计!$D:$D,[1]背景设计!$C:$C)</f>
        <v>2</v>
      </c>
      <c r="E23" s="1">
        <f>_xlfn.XLOOKUP(_xlfn.XLOOKUP(A23,[1]怪物设计!$D:$D,[1]怪物设计!$M:$M),[1]背景设计!$AC:$AC,[1]背景设计!$AB:$AB)</f>
        <v>6</v>
      </c>
      <c r="F23" s="1">
        <f>IF(_xlfn.XLOOKUP(_xlfn.XLOOKUP(A23,[1]怪物设计!$D:$D,[1]怪物设计!$F:$F),[1]背景设计!$D:$D,[1]背景设计!$C:$C)&gt;7,80,40)</f>
        <v>40</v>
      </c>
      <c r="G23" s="11" t="str">
        <f t="shared" si="3"/>
        <v>pic_thumb_monster_2031</v>
      </c>
      <c r="H23" s="11" t="str">
        <f t="shared" si="4"/>
        <v>pic_book_monster_2031</v>
      </c>
      <c r="I23" s="11" t="str">
        <f t="shared" si="7"/>
        <v>1;0|2;0|3;0|4;0</v>
      </c>
      <c r="J23" s="11" t="s">
        <v>215</v>
      </c>
      <c r="K23" s="1"/>
      <c r="L23" s="1"/>
      <c r="M23" s="1"/>
      <c r="N23" s="1"/>
      <c r="O23" s="1"/>
      <c r="P23" s="11" t="str">
        <f t="shared" si="1"/>
        <v>monster_2031_name</v>
      </c>
      <c r="Q23" s="11" t="str">
        <f t="shared" si="2"/>
        <v>monster_2031_desc</v>
      </c>
      <c r="R23" s="11" t="str">
        <f t="shared" si="5"/>
        <v>model_monster_2031</v>
      </c>
      <c r="S23" s="11" t="str">
        <f>IF(ISNA(CONCATENATE("spine_monster_",_xlfn.XLOOKUP(_xlfn.XLOOKUP(INT(RIGHT(R23,4)),[1]怪物设计!$D$77:$D$207,[1]怪物设计!$M$77:$M$207),[2]怪物武器挂载坐标辅助表!$O:$O,[2]怪物武器挂载坐标辅助表!$P:$P),"_1_Json_SkeletonData")),CONCATENATE("spine_monster_",A23,"_Json_SkeletonData"),CONCATENATE("spine_monster_",_xlfn.XLOOKUP(_xlfn.XLOOKUP(INT(RIGHT(R23,4)),[1]怪物设计!$D$77:$D$207,[1]怪物设计!$M$77:$M$207),[2]怪物武器挂载坐标辅助表!$O:$O,[2]怪物武器挂载坐标辅助表!$P:$P),"_1_Json_SkeletonData"))</f>
        <v>spine_monster_duck_1_Json_SkeletonData</v>
      </c>
      <c r="T23" s="11" t="s">
        <v>215</v>
      </c>
      <c r="U23" s="11" t="str">
        <f t="shared" si="6"/>
        <v>monster_attr_challenge_text_boss_1;monster_attr_challenge_text_boss_2;monster_attr_challenge_text_boss_3</v>
      </c>
    </row>
    <row r="24" spans="1:21">
      <c r="A24" s="1">
        <v>2032</v>
      </c>
      <c r="B24" s="1" t="s">
        <v>132</v>
      </c>
      <c r="C24" s="1">
        <v>1</v>
      </c>
      <c r="D24" s="1">
        <f>_xlfn.XLOOKUP(_xlfn.XLOOKUP(A24,[1]怪物设计!$D:$D,[1]怪物设计!$G:$G),[1]背景设计!$D:$D,[1]背景设计!$C:$C)</f>
        <v>2</v>
      </c>
      <c r="E24" s="1">
        <f>_xlfn.XLOOKUP(_xlfn.XLOOKUP(A24,[1]怪物设计!$D:$D,[1]怪物设计!$M:$M),[1]背景设计!$AC:$AC,[1]背景设计!$AB:$AB)</f>
        <v>5</v>
      </c>
      <c r="F24" s="1">
        <f>IF(_xlfn.XLOOKUP(_xlfn.XLOOKUP(A24,[1]怪物设计!$D:$D,[1]怪物设计!$F:$F),[1]背景设计!$D:$D,[1]背景设计!$C:$C)&gt;7,80,40)</f>
        <v>40</v>
      </c>
      <c r="G24" s="11" t="str">
        <f t="shared" si="3"/>
        <v>pic_thumb_monster_2032</v>
      </c>
      <c r="H24" s="11" t="str">
        <f t="shared" si="4"/>
        <v>pic_book_monster_2032</v>
      </c>
      <c r="I24" s="11" t="str">
        <f t="shared" si="7"/>
        <v>1;0|2;0|3;0|4;0</v>
      </c>
      <c r="J24" s="11" t="s">
        <v>215</v>
      </c>
      <c r="K24" s="1"/>
      <c r="L24" s="1"/>
      <c r="M24" s="1"/>
      <c r="N24" s="1"/>
      <c r="O24" s="1"/>
      <c r="P24" s="11" t="str">
        <f t="shared" si="1"/>
        <v>monster_2032_name</v>
      </c>
      <c r="Q24" s="11" t="str">
        <f t="shared" si="2"/>
        <v>monster_2032_desc</v>
      </c>
      <c r="R24" s="11" t="str">
        <f t="shared" si="5"/>
        <v>model_monster_2032</v>
      </c>
      <c r="S24" s="11" t="str">
        <f>IF(ISNA(CONCATENATE("spine_monster_",_xlfn.XLOOKUP(_xlfn.XLOOKUP(INT(RIGHT(R24,4)),[1]怪物设计!$D$77:$D$207,[1]怪物设计!$M$77:$M$207),[2]怪物武器挂载坐标辅助表!$O:$O,[2]怪物武器挂载坐标辅助表!$P:$P),"_1_Json_SkeletonData")),CONCATENATE("spine_monster_",A24,"_Json_SkeletonData"),CONCATENATE("spine_monster_",_xlfn.XLOOKUP(_xlfn.XLOOKUP(INT(RIGHT(R24,4)),[1]怪物设计!$D$77:$D$207,[1]怪物设计!$M$77:$M$207),[2]怪物武器挂载坐标辅助表!$O:$O,[2]怪物武器挂载坐标辅助表!$P:$P),"_1_Json_SkeletonData"))</f>
        <v>spine_monster_tiger_1_Json_SkeletonData</v>
      </c>
      <c r="T24" s="11" t="s">
        <v>215</v>
      </c>
      <c r="U24" s="11" t="str">
        <f t="shared" si="6"/>
        <v>monster_attr_challenge_text_boss_1;monster_attr_challenge_text_boss_2;monster_attr_challenge_text_boss_3</v>
      </c>
    </row>
    <row r="25" spans="1:21">
      <c r="A25" s="1">
        <v>2033</v>
      </c>
      <c r="B25" s="1" t="s">
        <v>133</v>
      </c>
      <c r="C25" s="1">
        <v>1</v>
      </c>
      <c r="D25" s="1">
        <f>_xlfn.XLOOKUP(_xlfn.XLOOKUP(A25,[1]怪物设计!$D:$D,[1]怪物设计!$G:$G),[1]背景设计!$D:$D,[1]背景设计!$C:$C)</f>
        <v>2</v>
      </c>
      <c r="E25" s="1">
        <f>_xlfn.XLOOKUP(_xlfn.XLOOKUP(A25,[1]怪物设计!$D:$D,[1]怪物设计!$M:$M),[1]背景设计!$AC:$AC,[1]背景设计!$AB:$AB)</f>
        <v>6</v>
      </c>
      <c r="F25" s="1">
        <f>IF(_xlfn.XLOOKUP(_xlfn.XLOOKUP(A25,[1]怪物设计!$D:$D,[1]怪物设计!$F:$F),[1]背景设计!$D:$D,[1]背景设计!$C:$C)&gt;7,80,40)</f>
        <v>40</v>
      </c>
      <c r="G25" s="11" t="str">
        <f t="shared" si="3"/>
        <v>pic_thumb_monster_2033</v>
      </c>
      <c r="H25" s="11" t="str">
        <f t="shared" si="4"/>
        <v>pic_book_monster_2033</v>
      </c>
      <c r="I25" s="11" t="str">
        <f t="shared" si="7"/>
        <v>1;0|2;0|3;0|4;0</v>
      </c>
      <c r="J25" s="11" t="s">
        <v>215</v>
      </c>
      <c r="K25" s="1"/>
      <c r="L25" s="1"/>
      <c r="M25" s="1"/>
      <c r="N25" s="1"/>
      <c r="O25" s="1"/>
      <c r="P25" s="11" t="str">
        <f t="shared" si="1"/>
        <v>monster_2033_name</v>
      </c>
      <c r="Q25" s="11" t="str">
        <f t="shared" si="2"/>
        <v>monster_2033_desc</v>
      </c>
      <c r="R25" s="11" t="str">
        <f t="shared" si="5"/>
        <v>model_monster_2033</v>
      </c>
      <c r="S25" s="11" t="str">
        <f>IF(ISNA(CONCATENATE("spine_monster_",_xlfn.XLOOKUP(_xlfn.XLOOKUP(INT(RIGHT(R25,4)),[1]怪物设计!$D$77:$D$207,[1]怪物设计!$M$77:$M$207),[2]怪物武器挂载坐标辅助表!$O:$O,[2]怪物武器挂载坐标辅助表!$P:$P),"_1_Json_SkeletonData")),CONCATENATE("spine_monster_",A25,"_Json_SkeletonData"),CONCATENATE("spine_monster_",_xlfn.XLOOKUP(_xlfn.XLOOKUP(INT(RIGHT(R25,4)),[1]怪物设计!$D$77:$D$207,[1]怪物设计!$M$77:$M$207),[2]怪物武器挂载坐标辅助表!$O:$O,[2]怪物武器挂载坐标辅助表!$P:$P),"_1_Json_SkeletonData"))</f>
        <v>spine_monster_duck_1_Json_SkeletonData</v>
      </c>
      <c r="T25" s="11" t="s">
        <v>215</v>
      </c>
      <c r="U25" s="11" t="str">
        <f t="shared" si="6"/>
        <v>monster_attr_challenge_text_boss_1;monster_attr_challenge_text_boss_2;monster_attr_challenge_text_boss_3</v>
      </c>
    </row>
    <row r="26" spans="1:21">
      <c r="A26" s="1">
        <v>2391</v>
      </c>
      <c r="B26" s="1" t="s">
        <v>134</v>
      </c>
      <c r="C26" s="1">
        <v>0</v>
      </c>
      <c r="D26" s="1"/>
      <c r="E26" s="1"/>
      <c r="F26" s="1"/>
      <c r="G26" s="11"/>
      <c r="H26" s="11"/>
      <c r="I26" s="11"/>
      <c r="J26" s="11"/>
      <c r="K26" s="1"/>
      <c r="L26" s="1"/>
      <c r="M26" s="1"/>
      <c r="N26" s="1"/>
      <c r="O26" s="1"/>
      <c r="P26" s="11" t="str">
        <f t="shared" si="1"/>
        <v>monster_2391_name</v>
      </c>
      <c r="Q26" s="11" t="str">
        <f t="shared" si="2"/>
        <v>monster_2391_desc</v>
      </c>
      <c r="R26" s="11" t="str">
        <f t="shared" si="5"/>
        <v>model_monster_2391</v>
      </c>
      <c r="S26" s="11" t="str">
        <f>IF(ISNA(CONCATENATE("spine_monster_",_xlfn.XLOOKUP(_xlfn.XLOOKUP(INT(RIGHT(R26,4)),[1]怪物设计!$D$77:$D$207,[1]怪物设计!$M$77:$M$207),[2]怪物武器挂载坐标辅助表!$O:$O,[2]怪物武器挂载坐标辅助表!$P:$P),"_1_Json_SkeletonData")),CONCATENATE("spine_monster_",A26,"_Json_SkeletonData"),CONCATENATE("spine_monster_",_xlfn.XLOOKUP(_xlfn.XLOOKUP(INT(RIGHT(R26,4)),[1]怪物设计!$D$77:$D$207,[1]怪物设计!$M$77:$M$207),[2]怪物武器挂载坐标辅助表!$O:$O,[2]怪物武器挂载坐标辅助表!$P:$P),"_1_Json_SkeletonData"))</f>
        <v>spine_monster_2391_Json_SkeletonData</v>
      </c>
      <c r="T26" s="11"/>
      <c r="U26" s="11" t="str">
        <f t="shared" si="6"/>
        <v/>
      </c>
    </row>
    <row r="27" spans="1:21">
      <c r="A27" s="1">
        <v>2392</v>
      </c>
      <c r="B27" s="1" t="s">
        <v>136</v>
      </c>
      <c r="C27" s="1">
        <v>0</v>
      </c>
      <c r="D27" s="1"/>
      <c r="E27" s="1"/>
      <c r="F27" s="1"/>
      <c r="G27" s="11"/>
      <c r="H27" s="11"/>
      <c r="I27" s="11"/>
      <c r="J27" s="11"/>
      <c r="K27" s="1"/>
      <c r="L27" s="1"/>
      <c r="M27" s="1"/>
      <c r="N27" s="1"/>
      <c r="O27" s="1"/>
      <c r="P27" s="11" t="str">
        <f t="shared" si="1"/>
        <v>monster_2392_name</v>
      </c>
      <c r="Q27" s="11" t="str">
        <f t="shared" si="2"/>
        <v>monster_2392_desc</v>
      </c>
      <c r="R27" s="11" t="str">
        <f t="shared" si="5"/>
        <v>model_monster_2392</v>
      </c>
      <c r="S27" s="11" t="str">
        <f>IF(ISNA(CONCATENATE("spine_monster_",_xlfn.XLOOKUP(_xlfn.XLOOKUP(INT(RIGHT(R27,4)),[1]怪物设计!$D$77:$D$207,[1]怪物设计!$M$77:$M$207),[2]怪物武器挂载坐标辅助表!$O:$O,[2]怪物武器挂载坐标辅助表!$P:$P),"_1_Json_SkeletonData")),CONCATENATE("spine_monster_",A27,"_Json_SkeletonData"),CONCATENATE("spine_monster_",_xlfn.XLOOKUP(_xlfn.XLOOKUP(INT(RIGHT(R27,4)),[1]怪物设计!$D$77:$D$207,[1]怪物设计!$M$77:$M$207),[2]怪物武器挂载坐标辅助表!$O:$O,[2]怪物武器挂载坐标辅助表!$P:$P),"_1_Json_SkeletonData"))</f>
        <v>spine_monster_2392_Json_SkeletonData</v>
      </c>
      <c r="T27" s="11"/>
      <c r="U27" s="11" t="str">
        <f t="shared" si="6"/>
        <v/>
      </c>
    </row>
    <row r="28" spans="1:21">
      <c r="A28" s="1">
        <v>2501</v>
      </c>
      <c r="B28" s="1" t="s">
        <v>45</v>
      </c>
      <c r="C28" s="1">
        <v>2</v>
      </c>
      <c r="D28" s="1">
        <f>_xlfn.XLOOKUP(_xlfn.XLOOKUP(A28,[1]怪物设计!$D:$D,[1]怪物设计!$G:$G),[1]背景设计!$D:$D,[1]背景设计!$C:$C)</f>
        <v>2</v>
      </c>
      <c r="E28" s="1">
        <f>_xlfn.XLOOKUP(_xlfn.XLOOKUP(A28,[1]怪物设计!$D:$D,[1]怪物设计!$M:$M),[1]背景设计!$AC:$AC,[1]背景设计!$AB:$AB)</f>
        <v>1</v>
      </c>
      <c r="F28" s="1">
        <f>IF(_xlfn.XLOOKUP(_xlfn.XLOOKUP(A28,[1]怪物设计!$D:$D,[1]怪物设计!$F:$F),[1]背景设计!$D:$D,[1]背景设计!$C:$C)&gt;7,80,40)</f>
        <v>40</v>
      </c>
      <c r="G28" s="11" t="str">
        <f>CONCATENATE("pic_thumb_monster_",$A28)</f>
        <v>pic_thumb_monster_2501</v>
      </c>
      <c r="H28" s="11" t="str">
        <f t="shared" si="4"/>
        <v>pic_book_monster_2501</v>
      </c>
      <c r="I28" s="11" t="str">
        <f t="shared" ref="I28:I39" si="8">CONCATENATE("1;",IF(ISBLANK(K28),"0",K28),"|2;",IF(ISBLANK(L28),"0",L28),"|3;",IF(ISBLANK(M28),"0",M28),"|4;",IF(ISBLANK(N28),"0",N28))</f>
        <v>1;0|2;0|3;0|4;0</v>
      </c>
      <c r="J28" s="11" t="s">
        <v>215</v>
      </c>
      <c r="K28" s="1"/>
      <c r="L28" s="1"/>
      <c r="M28" s="1"/>
      <c r="N28" s="1"/>
      <c r="O28" s="1"/>
      <c r="P28" s="11" t="str">
        <f t="shared" si="1"/>
        <v>monster_2501_name</v>
      </c>
      <c r="Q28" s="11" t="str">
        <f t="shared" si="2"/>
        <v>monster_2501_desc</v>
      </c>
      <c r="R28" s="11" t="str">
        <f t="shared" si="5"/>
        <v>model_monster_2501</v>
      </c>
      <c r="S28" s="11" t="s">
        <v>221</v>
      </c>
      <c r="T28" s="11" t="s">
        <v>215</v>
      </c>
      <c r="U28" s="11" t="str">
        <f t="shared" si="6"/>
        <v>monster_attr_challenge_text_2501_1;monster_attr_challenge_text_2501_2;monster_attr_challenge_text_2501_3</v>
      </c>
    </row>
    <row r="29" spans="1:21">
      <c r="A29" s="1">
        <v>2502</v>
      </c>
      <c r="B29" s="1" t="s">
        <v>47</v>
      </c>
      <c r="C29" s="1">
        <v>2</v>
      </c>
      <c r="D29" s="1">
        <f>_xlfn.XLOOKUP(_xlfn.XLOOKUP(A29,[1]怪物设计!$D:$D,[1]怪物设计!$G:$G),[1]背景设计!$D:$D,[1]背景设计!$C:$C)</f>
        <v>2</v>
      </c>
      <c r="E29" s="1">
        <f>_xlfn.XLOOKUP(_xlfn.XLOOKUP(A29,[1]怪物设计!$D:$D,[1]怪物设计!$M:$M),[1]背景设计!$AC:$AC,[1]背景设计!$AB:$AB)</f>
        <v>19</v>
      </c>
      <c r="F29" s="1">
        <f>IF(_xlfn.XLOOKUP(_xlfn.XLOOKUP(A29,[1]怪物设计!$D:$D,[1]怪物设计!$F:$F),[1]背景设计!$D:$D,[1]背景设计!$C:$C)&gt;7,80,40)</f>
        <v>80</v>
      </c>
      <c r="G29" s="11" t="str">
        <f t="shared" ref="G29:G51" si="9">CONCATENATE("pic_thumb_monster_",$A29)</f>
        <v>pic_thumb_monster_2502</v>
      </c>
      <c r="H29" s="11" t="str">
        <f t="shared" si="4"/>
        <v>pic_book_monster_2502</v>
      </c>
      <c r="I29" s="11" t="str">
        <f t="shared" si="8"/>
        <v>1;0|2;0|3;0|4;0</v>
      </c>
      <c r="J29" s="11" t="s">
        <v>215</v>
      </c>
      <c r="K29" s="1"/>
      <c r="L29" s="1"/>
      <c r="M29" s="1"/>
      <c r="N29" s="1"/>
      <c r="O29" s="1"/>
      <c r="P29" s="11" t="str">
        <f t="shared" si="1"/>
        <v>monster_2502_name</v>
      </c>
      <c r="Q29" s="11" t="str">
        <f t="shared" si="2"/>
        <v>monster_2502_desc</v>
      </c>
      <c r="R29" s="11" t="str">
        <f t="shared" si="5"/>
        <v>model_monster_2502</v>
      </c>
      <c r="S29" s="11" t="s">
        <v>222</v>
      </c>
      <c r="T29" s="11" t="s">
        <v>215</v>
      </c>
      <c r="U29" s="11" t="str">
        <f t="shared" si="6"/>
        <v>monster_attr_challenge_text_2502_1;monster_attr_challenge_text_2502_2;monster_attr_challenge_text_2502_3</v>
      </c>
    </row>
    <row r="30" spans="1:21">
      <c r="A30" s="1">
        <v>2503</v>
      </c>
      <c r="B30" s="1" t="s">
        <v>49</v>
      </c>
      <c r="C30" s="1">
        <v>2</v>
      </c>
      <c r="D30" s="1">
        <f>_xlfn.XLOOKUP(_xlfn.XLOOKUP(A30,[1]怪物设计!$D:$D,[1]怪物设计!$G:$G),[1]背景设计!$D:$D,[1]背景设计!$C:$C)</f>
        <v>2</v>
      </c>
      <c r="E30" s="1">
        <f>_xlfn.XLOOKUP(_xlfn.XLOOKUP(A30,[1]怪物设计!$D:$D,[1]怪物设计!$M:$M),[1]背景设计!$AC:$AC,[1]背景设计!$AB:$AB)</f>
        <v>20</v>
      </c>
      <c r="F30" s="1">
        <f>IF(_xlfn.XLOOKUP(_xlfn.XLOOKUP(A30,[1]怪物设计!$D:$D,[1]怪物设计!$F:$F),[1]背景设计!$D:$D,[1]背景设计!$C:$C)&gt;7,80,40)</f>
        <v>80</v>
      </c>
      <c r="G30" s="11" t="str">
        <f t="shared" si="9"/>
        <v>pic_thumb_monster_2503</v>
      </c>
      <c r="H30" s="11" t="str">
        <f t="shared" si="4"/>
        <v>pic_book_monster_2503</v>
      </c>
      <c r="I30" s="11" t="str">
        <f t="shared" si="8"/>
        <v>1;0|2;0|3;0|4;0</v>
      </c>
      <c r="J30" s="11" t="s">
        <v>215</v>
      </c>
      <c r="K30" s="1"/>
      <c r="L30" s="1"/>
      <c r="M30" s="1"/>
      <c r="N30" s="1"/>
      <c r="O30" s="1"/>
      <c r="P30" s="11" t="str">
        <f t="shared" si="1"/>
        <v>monster_2503_name</v>
      </c>
      <c r="Q30" s="11" t="str">
        <f t="shared" si="2"/>
        <v>monster_2503_desc</v>
      </c>
      <c r="R30" s="11" t="str">
        <f t="shared" si="5"/>
        <v>model_monster_2503</v>
      </c>
      <c r="S30" s="11" t="s">
        <v>223</v>
      </c>
      <c r="T30" s="11" t="s">
        <v>215</v>
      </c>
      <c r="U30" s="11" t="str">
        <f t="shared" si="6"/>
        <v>monster_attr_challenge_text_2503_1;monster_attr_challenge_text_2503_2;monster_attr_challenge_text_2503_3</v>
      </c>
    </row>
    <row r="31" spans="1:21">
      <c r="A31" s="1">
        <v>3011</v>
      </c>
      <c r="B31" s="1" t="s">
        <v>224</v>
      </c>
      <c r="C31" s="1">
        <v>1</v>
      </c>
      <c r="D31" s="1">
        <f>_xlfn.XLOOKUP(_xlfn.XLOOKUP(A31,[1]怪物设计!$D:$D,[1]怪物设计!$G:$G),[1]背景设计!$D:$D,[1]背景设计!$C:$C)</f>
        <v>3</v>
      </c>
      <c r="E31" s="1">
        <f>_xlfn.XLOOKUP(_xlfn.XLOOKUP(A31,[1]怪物设计!$D:$D,[1]怪物设计!$M:$M),[1]背景设计!$AC:$AC,[1]背景设计!$AB:$AB)</f>
        <v>11</v>
      </c>
      <c r="F31" s="1">
        <f>IF(_xlfn.XLOOKUP(_xlfn.XLOOKUP(A31,[1]怪物设计!$D:$D,[1]怪物设计!$F:$F),[1]背景设计!$D:$D,[1]背景设计!$C:$C)&gt;7,80,40)</f>
        <v>40</v>
      </c>
      <c r="G31" s="11" t="str">
        <f t="shared" si="9"/>
        <v>pic_thumb_monster_3011</v>
      </c>
      <c r="H31" s="11" t="str">
        <f t="shared" si="4"/>
        <v>pic_book_monster_3011</v>
      </c>
      <c r="I31" s="11" t="str">
        <f t="shared" si="8"/>
        <v>1;0|2;0|3;0|4;0</v>
      </c>
      <c r="J31" s="11" t="s">
        <v>215</v>
      </c>
      <c r="K31" s="1"/>
      <c r="L31" s="1"/>
      <c r="M31" s="1"/>
      <c r="N31" s="1"/>
      <c r="O31" s="1"/>
      <c r="P31" s="11" t="str">
        <f t="shared" si="1"/>
        <v>monster_3011_name</v>
      </c>
      <c r="Q31" s="11" t="str">
        <f t="shared" si="2"/>
        <v>monster_3011_desc</v>
      </c>
      <c r="R31" s="11" t="str">
        <f t="shared" si="5"/>
        <v>model_monster_3011</v>
      </c>
      <c r="S31" s="11" t="str">
        <f>IF(ISNA(CONCATENATE("spine_monster_",_xlfn.XLOOKUP(_xlfn.XLOOKUP(INT(RIGHT(R31,4)),[1]怪物设计!$D$77:$D$207,[1]怪物设计!$M$77:$M$207),[2]怪物武器挂载坐标辅助表!$O:$O,[2]怪物武器挂载坐标辅助表!$P:$P),"_1_Json_SkeletonData")),CONCATENATE("spine_monster_",A31,"_Json_SkeletonData"),CONCATENATE("spine_monster_",_xlfn.XLOOKUP(_xlfn.XLOOKUP(INT(RIGHT(R31,4)),[1]怪物设计!$D$77:$D$207,[1]怪物设计!$M$77:$M$207),[2]怪物武器挂载坐标辅助表!$O:$O,[2]怪物武器挂载坐标辅助表!$P:$P),"_1_Json_SkeletonData"))</f>
        <v>spine_monster_3011_Json_SkeletonData</v>
      </c>
      <c r="T31" s="11" t="s">
        <v>215</v>
      </c>
      <c r="U31" s="11" t="str">
        <f t="shared" si="6"/>
        <v>monster_attr_challenge_text_boss_1;monster_attr_challenge_text_boss_2;monster_attr_challenge_text_boss_3</v>
      </c>
    </row>
    <row r="32" spans="1:21">
      <c r="A32" s="1">
        <v>3012</v>
      </c>
      <c r="B32" s="1" t="s">
        <v>224</v>
      </c>
      <c r="C32" s="1">
        <v>1</v>
      </c>
      <c r="D32" s="1">
        <f>_xlfn.XLOOKUP(_xlfn.XLOOKUP(A32,[1]怪物设计!$D:$D,[1]怪物设计!$G:$G),[1]背景设计!$D:$D,[1]背景设计!$C:$C)</f>
        <v>3</v>
      </c>
      <c r="E32" s="1">
        <f>_xlfn.XLOOKUP(_xlfn.XLOOKUP(A32,[1]怪物设计!$D:$D,[1]怪物设计!$M:$M),[1]背景设计!$AC:$AC,[1]背景设计!$AB:$AB)</f>
        <v>11</v>
      </c>
      <c r="F32" s="1">
        <f>IF(_xlfn.XLOOKUP(_xlfn.XLOOKUP(A32,[1]怪物设计!$D:$D,[1]怪物设计!$F:$F),[1]背景设计!$D:$D,[1]背景设计!$C:$C)&gt;7,80,40)</f>
        <v>40</v>
      </c>
      <c r="G32" s="11" t="str">
        <f t="shared" si="9"/>
        <v>pic_thumb_monster_3012</v>
      </c>
      <c r="H32" s="11" t="str">
        <f t="shared" si="4"/>
        <v>pic_book_monster_3012</v>
      </c>
      <c r="I32" s="11" t="str">
        <f t="shared" si="8"/>
        <v>1;0|2;0|3;0|4;0</v>
      </c>
      <c r="J32" s="11" t="s">
        <v>215</v>
      </c>
      <c r="K32" s="1"/>
      <c r="L32" s="1"/>
      <c r="M32" s="1"/>
      <c r="N32" s="1"/>
      <c r="O32" s="1"/>
      <c r="P32" s="11" t="str">
        <f t="shared" si="1"/>
        <v>monster_3012_name</v>
      </c>
      <c r="Q32" s="11" t="str">
        <f t="shared" si="2"/>
        <v>monster_3012_desc</v>
      </c>
      <c r="R32" s="11" t="str">
        <f t="shared" si="5"/>
        <v>model_monster_3012</v>
      </c>
      <c r="S32" s="11" t="str">
        <f>IF(ISNA(CONCATENATE("spine_monster_",_xlfn.XLOOKUP(_xlfn.XLOOKUP(INT(RIGHT(R32,4)),[1]怪物设计!$D$77:$D$207,[1]怪物设计!$M$77:$M$207),[2]怪物武器挂载坐标辅助表!$O:$O,[2]怪物武器挂载坐标辅助表!$P:$P),"_1_Json_SkeletonData")),CONCATENATE("spine_monster_",A32,"_Json_SkeletonData"),CONCATENATE("spine_monster_",_xlfn.XLOOKUP(_xlfn.XLOOKUP(INT(RIGHT(R32,4)),[1]怪物设计!$D$77:$D$207,[1]怪物设计!$M$77:$M$207),[2]怪物武器挂载坐标辅助表!$O:$O,[2]怪物武器挂载坐标辅助表!$P:$P),"_1_Json_SkeletonData"))</f>
        <v>spine_monster_3012_Json_SkeletonData</v>
      </c>
      <c r="T32" s="11" t="s">
        <v>215</v>
      </c>
      <c r="U32" s="11" t="str">
        <f t="shared" si="6"/>
        <v>monster_attr_challenge_text_boss_1;monster_attr_challenge_text_boss_2;monster_attr_challenge_text_boss_3</v>
      </c>
    </row>
    <row r="33" spans="1:21">
      <c r="A33" s="1">
        <v>3013</v>
      </c>
      <c r="B33" s="1" t="s">
        <v>224</v>
      </c>
      <c r="C33" s="1">
        <v>1</v>
      </c>
      <c r="D33" s="1">
        <f>_xlfn.XLOOKUP(_xlfn.XLOOKUP(A33,[1]怪物设计!$D:$D,[1]怪物设计!$G:$G),[1]背景设计!$D:$D,[1]背景设计!$C:$C)</f>
        <v>3</v>
      </c>
      <c r="E33" s="1">
        <f>_xlfn.XLOOKUP(_xlfn.XLOOKUP(A33,[1]怪物设计!$D:$D,[1]怪物设计!$M:$M),[1]背景设计!$AC:$AC,[1]背景设计!$AB:$AB)</f>
        <v>12</v>
      </c>
      <c r="F33" s="1">
        <f>IF(_xlfn.XLOOKUP(_xlfn.XLOOKUP(A33,[1]怪物设计!$D:$D,[1]怪物设计!$F:$F),[1]背景设计!$D:$D,[1]背景设计!$C:$C)&gt;7,80,40)</f>
        <v>40</v>
      </c>
      <c r="G33" s="11" t="str">
        <f t="shared" si="9"/>
        <v>pic_thumb_monster_3013</v>
      </c>
      <c r="H33" s="11" t="str">
        <f t="shared" si="4"/>
        <v>pic_book_monster_3013</v>
      </c>
      <c r="I33" s="11" t="str">
        <f t="shared" si="8"/>
        <v>1;0|2;0|3;0|4;0</v>
      </c>
      <c r="J33" s="11" t="s">
        <v>215</v>
      </c>
      <c r="K33" s="1"/>
      <c r="L33" s="1"/>
      <c r="M33" s="1"/>
      <c r="N33" s="1"/>
      <c r="O33" s="1"/>
      <c r="P33" s="11" t="str">
        <f t="shared" si="1"/>
        <v>monster_3013_name</v>
      </c>
      <c r="Q33" s="11" t="str">
        <f t="shared" si="2"/>
        <v>monster_3013_desc</v>
      </c>
      <c r="R33" s="11" t="str">
        <f t="shared" si="5"/>
        <v>model_monster_3013</v>
      </c>
      <c r="S33" s="11" t="str">
        <f>IF(ISNA(CONCATENATE("spine_monster_",_xlfn.XLOOKUP(_xlfn.XLOOKUP(INT(RIGHT(R33,4)),[1]怪物设计!$D$77:$D$207,[1]怪物设计!$M$77:$M$207),[2]怪物武器挂载坐标辅助表!$O:$O,[2]怪物武器挂载坐标辅助表!$P:$P),"_1_Json_SkeletonData")),CONCATENATE("spine_monster_",A33,"_Json_SkeletonData"),CONCATENATE("spine_monster_",_xlfn.XLOOKUP(_xlfn.XLOOKUP(INT(RIGHT(R33,4)),[1]怪物设计!$D$77:$D$207,[1]怪物设计!$M$77:$M$207),[2]怪物武器挂载坐标辅助表!$O:$O,[2]怪物武器挂载坐标辅助表!$P:$P),"_1_Json_SkeletonData"))</f>
        <v>spine_monster_3013_Json_SkeletonData</v>
      </c>
      <c r="T33" s="11" t="s">
        <v>215</v>
      </c>
      <c r="U33" s="11" t="str">
        <f t="shared" si="6"/>
        <v>monster_attr_challenge_text_boss_1;monster_attr_challenge_text_boss_2;monster_attr_challenge_text_boss_3</v>
      </c>
    </row>
    <row r="34" spans="1:21">
      <c r="A34" s="1">
        <v>3021</v>
      </c>
      <c r="B34" s="1" t="s">
        <v>224</v>
      </c>
      <c r="C34" s="1">
        <v>1</v>
      </c>
      <c r="D34" s="1">
        <f>_xlfn.XLOOKUP(_xlfn.XLOOKUP(A34,[1]怪物设计!$D:$D,[1]怪物设计!$G:$G),[1]背景设计!$D:$D,[1]背景设计!$C:$C)</f>
        <v>3</v>
      </c>
      <c r="E34" s="1">
        <f>_xlfn.XLOOKUP(_xlfn.XLOOKUP(A34,[1]怪物设计!$D:$D,[1]怪物设计!$M:$M),[1]背景设计!$AC:$AC,[1]背景设计!$AB:$AB)</f>
        <v>11</v>
      </c>
      <c r="F34" s="1">
        <f>IF(_xlfn.XLOOKUP(_xlfn.XLOOKUP(A34,[1]怪物设计!$D:$D,[1]怪物设计!$F:$F),[1]背景设计!$D:$D,[1]背景设计!$C:$C)&gt;7,80,40)</f>
        <v>40</v>
      </c>
      <c r="G34" s="11" t="str">
        <f t="shared" si="9"/>
        <v>pic_thumb_monster_3021</v>
      </c>
      <c r="H34" s="11" t="str">
        <f t="shared" si="4"/>
        <v>pic_book_monster_3021</v>
      </c>
      <c r="I34" s="11" t="str">
        <f t="shared" si="8"/>
        <v>1;0|2;0|3;0|4;0</v>
      </c>
      <c r="J34" s="11" t="s">
        <v>215</v>
      </c>
      <c r="K34" s="1"/>
      <c r="L34" s="1"/>
      <c r="M34" s="1"/>
      <c r="N34" s="1"/>
      <c r="O34" s="1"/>
      <c r="P34" s="11" t="str">
        <f t="shared" si="1"/>
        <v>monster_3021_name</v>
      </c>
      <c r="Q34" s="11" t="str">
        <f t="shared" si="2"/>
        <v>monster_3021_desc</v>
      </c>
      <c r="R34" s="11" t="str">
        <f t="shared" si="5"/>
        <v>model_monster_3021</v>
      </c>
      <c r="S34" s="11" t="str">
        <f>IF(ISNA(CONCATENATE("spine_monster_",_xlfn.XLOOKUP(_xlfn.XLOOKUP(INT(RIGHT(R34,4)),[1]怪物设计!$D$77:$D$207,[1]怪物设计!$M$77:$M$207),[2]怪物武器挂载坐标辅助表!$O:$O,[2]怪物武器挂载坐标辅助表!$P:$P),"_1_Json_SkeletonData")),CONCATENATE("spine_monster_",A34,"_Json_SkeletonData"),CONCATENATE("spine_monster_",_xlfn.XLOOKUP(_xlfn.XLOOKUP(INT(RIGHT(R34,4)),[1]怪物设计!$D$77:$D$207,[1]怪物设计!$M$77:$M$207),[2]怪物武器挂载坐标辅助表!$O:$O,[2]怪物武器挂载坐标辅助表!$P:$P),"_1_Json_SkeletonData"))</f>
        <v>spine_monster_3021_Json_SkeletonData</v>
      </c>
      <c r="T34" s="11" t="s">
        <v>215</v>
      </c>
      <c r="U34" s="11" t="str">
        <f t="shared" si="6"/>
        <v>monster_attr_challenge_text_boss_1;monster_attr_challenge_text_boss_2;monster_attr_challenge_text_boss_3</v>
      </c>
    </row>
    <row r="35" spans="1:21">
      <c r="A35" s="1">
        <v>3022</v>
      </c>
      <c r="B35" s="1" t="s">
        <v>224</v>
      </c>
      <c r="C35" s="1">
        <v>1</v>
      </c>
      <c r="D35" s="1">
        <f>_xlfn.XLOOKUP(_xlfn.XLOOKUP(A35,[1]怪物设计!$D:$D,[1]怪物设计!$G:$G),[1]背景设计!$D:$D,[1]背景设计!$C:$C)</f>
        <v>3</v>
      </c>
      <c r="E35" s="1">
        <f>_xlfn.XLOOKUP(_xlfn.XLOOKUP(A35,[1]怪物设计!$D:$D,[1]怪物设计!$M:$M),[1]背景设计!$AC:$AC,[1]背景设计!$AB:$AB)</f>
        <v>10</v>
      </c>
      <c r="F35" s="1">
        <f>IF(_xlfn.XLOOKUP(_xlfn.XLOOKUP(A35,[1]怪物设计!$D:$D,[1]怪物设计!$F:$F),[1]背景设计!$D:$D,[1]背景设计!$C:$C)&gt;7,80,40)</f>
        <v>40</v>
      </c>
      <c r="G35" s="11" t="str">
        <f t="shared" si="9"/>
        <v>pic_thumb_monster_3022</v>
      </c>
      <c r="H35" s="11" t="str">
        <f t="shared" si="4"/>
        <v>pic_book_monster_3022</v>
      </c>
      <c r="I35" s="11" t="str">
        <f t="shared" si="8"/>
        <v>1;0|2;0|3;0|4;0</v>
      </c>
      <c r="J35" s="11" t="s">
        <v>215</v>
      </c>
      <c r="K35" s="1"/>
      <c r="L35" s="1"/>
      <c r="M35" s="1"/>
      <c r="N35" s="1"/>
      <c r="O35" s="1"/>
      <c r="P35" s="11" t="str">
        <f t="shared" si="1"/>
        <v>monster_3022_name</v>
      </c>
      <c r="Q35" s="11" t="str">
        <f t="shared" si="2"/>
        <v>monster_3022_desc</v>
      </c>
      <c r="R35" s="11" t="str">
        <f t="shared" si="5"/>
        <v>model_monster_3022</v>
      </c>
      <c r="S35" s="11" t="str">
        <f>IF(ISNA(CONCATENATE("spine_monster_",_xlfn.XLOOKUP(_xlfn.XLOOKUP(INT(RIGHT(R35,4)),[1]怪物设计!$D$77:$D$207,[1]怪物设计!$M$77:$M$207),[2]怪物武器挂载坐标辅助表!$O:$O,[2]怪物武器挂载坐标辅助表!$P:$P),"_1_Json_SkeletonData")),CONCATENATE("spine_monster_",A35,"_Json_SkeletonData"),CONCATENATE("spine_monster_",_xlfn.XLOOKUP(_xlfn.XLOOKUP(INT(RIGHT(R35,4)),[1]怪物设计!$D$77:$D$207,[1]怪物设计!$M$77:$M$207),[2]怪物武器挂载坐标辅助表!$O:$O,[2]怪物武器挂载坐标辅助表!$P:$P),"_1_Json_SkeletonData"))</f>
        <v>spine_monster_3022_Json_SkeletonData</v>
      </c>
      <c r="T35" s="11" t="s">
        <v>215</v>
      </c>
      <c r="U35" s="11" t="str">
        <f t="shared" si="6"/>
        <v>monster_attr_challenge_text_boss_1;monster_attr_challenge_text_boss_2;monster_attr_challenge_text_boss_3</v>
      </c>
    </row>
    <row r="36" spans="1:21">
      <c r="A36" s="1">
        <v>3023</v>
      </c>
      <c r="B36" s="1" t="s">
        <v>224</v>
      </c>
      <c r="C36" s="1">
        <v>1</v>
      </c>
      <c r="D36" s="1">
        <f>_xlfn.XLOOKUP(_xlfn.XLOOKUP(A36,[1]怪物设计!$D:$D,[1]怪物设计!$G:$G),[1]背景设计!$D:$D,[1]背景设计!$C:$C)</f>
        <v>3</v>
      </c>
      <c r="E36" s="1">
        <f>_xlfn.XLOOKUP(_xlfn.XLOOKUP(A36,[1]怪物设计!$D:$D,[1]怪物设计!$M:$M),[1]背景设计!$AC:$AC,[1]背景设计!$AB:$AB)</f>
        <v>10</v>
      </c>
      <c r="F36" s="1">
        <f>IF(_xlfn.XLOOKUP(_xlfn.XLOOKUP(A36,[1]怪物设计!$D:$D,[1]怪物设计!$F:$F),[1]背景设计!$D:$D,[1]背景设计!$C:$C)&gt;7,80,40)</f>
        <v>40</v>
      </c>
      <c r="G36" s="11" t="str">
        <f t="shared" si="9"/>
        <v>pic_thumb_monster_3023</v>
      </c>
      <c r="H36" s="11" t="str">
        <f t="shared" si="4"/>
        <v>pic_book_monster_3023</v>
      </c>
      <c r="I36" s="11" t="str">
        <f t="shared" si="8"/>
        <v>1;0|2;0|3;0|4;0</v>
      </c>
      <c r="J36" s="11" t="s">
        <v>215</v>
      </c>
      <c r="K36" s="1"/>
      <c r="L36" s="1"/>
      <c r="M36" s="1"/>
      <c r="N36" s="1"/>
      <c r="O36" s="1"/>
      <c r="P36" s="11" t="str">
        <f t="shared" si="1"/>
        <v>monster_3023_name</v>
      </c>
      <c r="Q36" s="11" t="str">
        <f t="shared" si="2"/>
        <v>monster_3023_desc</v>
      </c>
      <c r="R36" s="11" t="str">
        <f t="shared" si="5"/>
        <v>model_monster_3023</v>
      </c>
      <c r="S36" s="11" t="str">
        <f>IF(ISNA(CONCATENATE("spine_monster_",_xlfn.XLOOKUP(_xlfn.XLOOKUP(INT(RIGHT(R36,4)),[1]怪物设计!$D$77:$D$207,[1]怪物设计!$M$77:$M$207),[2]怪物武器挂载坐标辅助表!$O:$O,[2]怪物武器挂载坐标辅助表!$P:$P),"_1_Json_SkeletonData")),CONCATENATE("spine_monster_",A36,"_Json_SkeletonData"),CONCATENATE("spine_monster_",_xlfn.XLOOKUP(_xlfn.XLOOKUP(INT(RIGHT(R36,4)),[1]怪物设计!$D$77:$D$207,[1]怪物设计!$M$77:$M$207),[2]怪物武器挂载坐标辅助表!$O:$O,[2]怪物武器挂载坐标辅助表!$P:$P),"_1_Json_SkeletonData"))</f>
        <v>spine_monster_3023_Json_SkeletonData</v>
      </c>
      <c r="T36" s="11" t="s">
        <v>215</v>
      </c>
      <c r="U36" s="11" t="str">
        <f t="shared" si="6"/>
        <v>monster_attr_challenge_text_boss_1;monster_attr_challenge_text_boss_2;monster_attr_challenge_text_boss_3</v>
      </c>
    </row>
    <row r="37" spans="1:21">
      <c r="A37" s="1">
        <v>3031</v>
      </c>
      <c r="B37" s="1" t="s">
        <v>224</v>
      </c>
      <c r="C37" s="1">
        <v>1</v>
      </c>
      <c r="D37" s="1">
        <f>_xlfn.XLOOKUP(_xlfn.XLOOKUP(A37,[1]怪物设计!$D:$D,[1]怪物设计!$G:$G),[1]背景设计!$D:$D,[1]背景设计!$C:$C)</f>
        <v>3</v>
      </c>
      <c r="E37" s="1">
        <f>_xlfn.XLOOKUP(_xlfn.XLOOKUP(A37,[1]怪物设计!$D:$D,[1]怪物设计!$M:$M),[1]背景设计!$AC:$AC,[1]背景设计!$AB:$AB)</f>
        <v>10</v>
      </c>
      <c r="F37" s="1">
        <f>IF(_xlfn.XLOOKUP(_xlfn.XLOOKUP(A37,[1]怪物设计!$D:$D,[1]怪物设计!$F:$F),[1]背景设计!$D:$D,[1]背景设计!$C:$C)&gt;7,80,40)</f>
        <v>40</v>
      </c>
      <c r="G37" s="11" t="str">
        <f t="shared" si="9"/>
        <v>pic_thumb_monster_3031</v>
      </c>
      <c r="H37" s="11" t="str">
        <f t="shared" si="4"/>
        <v>pic_book_monster_3031</v>
      </c>
      <c r="I37" s="11" t="str">
        <f t="shared" si="8"/>
        <v>1;0|2;0|3;0|4;0</v>
      </c>
      <c r="J37" s="11" t="s">
        <v>215</v>
      </c>
      <c r="K37" s="1"/>
      <c r="L37" s="1"/>
      <c r="M37" s="1"/>
      <c r="N37" s="1"/>
      <c r="O37" s="1"/>
      <c r="P37" s="11" t="str">
        <f t="shared" si="1"/>
        <v>monster_3031_name</v>
      </c>
      <c r="Q37" s="11" t="str">
        <f t="shared" si="2"/>
        <v>monster_3031_desc</v>
      </c>
      <c r="R37" s="11" t="str">
        <f t="shared" si="5"/>
        <v>model_monster_3031</v>
      </c>
      <c r="S37" s="11" t="str">
        <f>IF(ISNA(CONCATENATE("spine_monster_",_xlfn.XLOOKUP(_xlfn.XLOOKUP(INT(RIGHT(R37,4)),[1]怪物设计!$D$77:$D$207,[1]怪物设计!$M$77:$M$207),[2]怪物武器挂载坐标辅助表!$O:$O,[2]怪物武器挂载坐标辅助表!$P:$P),"_1_Json_SkeletonData")),CONCATENATE("spine_monster_",A37,"_Json_SkeletonData"),CONCATENATE("spine_monster_",_xlfn.XLOOKUP(_xlfn.XLOOKUP(INT(RIGHT(R37,4)),[1]怪物设计!$D$77:$D$207,[1]怪物设计!$M$77:$M$207),[2]怪物武器挂载坐标辅助表!$O:$O,[2]怪物武器挂载坐标辅助表!$P:$P),"_1_Json_SkeletonData"))</f>
        <v>spine_monster_3031_Json_SkeletonData</v>
      </c>
      <c r="T37" s="11" t="s">
        <v>215</v>
      </c>
      <c r="U37" s="11" t="str">
        <f t="shared" si="6"/>
        <v>monster_attr_challenge_text_boss_1;monster_attr_challenge_text_boss_2;monster_attr_challenge_text_boss_3</v>
      </c>
    </row>
    <row r="38" spans="1:21">
      <c r="A38" s="1">
        <v>3032</v>
      </c>
      <c r="B38" s="1" t="s">
        <v>224</v>
      </c>
      <c r="C38" s="1">
        <v>1</v>
      </c>
      <c r="D38" s="1">
        <f>_xlfn.XLOOKUP(_xlfn.XLOOKUP(A38,[1]怪物设计!$D:$D,[1]怪物设计!$G:$G),[1]背景设计!$D:$D,[1]背景设计!$C:$C)</f>
        <v>3</v>
      </c>
      <c r="E38" s="1">
        <f>_xlfn.XLOOKUP(_xlfn.XLOOKUP(A38,[1]怪物设计!$D:$D,[1]怪物设计!$M:$M),[1]背景设计!$AC:$AC,[1]背景设计!$AB:$AB)</f>
        <v>12</v>
      </c>
      <c r="F38" s="1">
        <f>IF(_xlfn.XLOOKUP(_xlfn.XLOOKUP(A38,[1]怪物设计!$D:$D,[1]怪物设计!$F:$F),[1]背景设计!$D:$D,[1]背景设计!$C:$C)&gt;7,80,40)</f>
        <v>40</v>
      </c>
      <c r="G38" s="11" t="str">
        <f t="shared" si="9"/>
        <v>pic_thumb_monster_3032</v>
      </c>
      <c r="H38" s="11" t="str">
        <f t="shared" ref="H38:H67" si="10">CONCATENATE("pic_book_monster_",$A38)</f>
        <v>pic_book_monster_3032</v>
      </c>
      <c r="I38" s="11" t="str">
        <f t="shared" si="8"/>
        <v>1;0|2;0|3;0|4;0</v>
      </c>
      <c r="J38" s="11" t="s">
        <v>215</v>
      </c>
      <c r="K38" s="1"/>
      <c r="L38" s="1"/>
      <c r="M38" s="1"/>
      <c r="N38" s="1"/>
      <c r="O38" s="1"/>
      <c r="P38" s="11" t="str">
        <f t="shared" si="1"/>
        <v>monster_3032_name</v>
      </c>
      <c r="Q38" s="11" t="str">
        <f t="shared" si="2"/>
        <v>monster_3032_desc</v>
      </c>
      <c r="R38" s="11" t="str">
        <f t="shared" si="5"/>
        <v>model_monster_3032</v>
      </c>
      <c r="S38" s="11" t="str">
        <f>IF(ISNA(CONCATENATE("spine_monster_",_xlfn.XLOOKUP(_xlfn.XLOOKUP(INT(RIGHT(R38,4)),[1]怪物设计!$D$77:$D$207,[1]怪物设计!$M$77:$M$207),[2]怪物武器挂载坐标辅助表!$O:$O,[2]怪物武器挂载坐标辅助表!$P:$P),"_1_Json_SkeletonData")),CONCATENATE("spine_monster_",A38,"_Json_SkeletonData"),CONCATENATE("spine_monster_",_xlfn.XLOOKUP(_xlfn.XLOOKUP(INT(RIGHT(R38,4)),[1]怪物设计!$D$77:$D$207,[1]怪物设计!$M$77:$M$207),[2]怪物武器挂载坐标辅助表!$O:$O,[2]怪物武器挂载坐标辅助表!$P:$P),"_1_Json_SkeletonData"))</f>
        <v>spine_monster_3032_Json_SkeletonData</v>
      </c>
      <c r="T38" s="11" t="s">
        <v>215</v>
      </c>
      <c r="U38" s="11" t="str">
        <f t="shared" ref="U38:U67" si="11">_xlfn.IFS(MOD(ROUNDDOWN(A38/100,0),10)=3,"",MOD(ROUNDDOWN(A38/100,0),10)=0,"monster_attr_challenge_text_boss_1;monster_attr_challenge_text_boss_2;monster_attr_challenge_text_boss_3",MOD(ROUNDDOWN(A38/100,0),10)=5,CONCATENATE("monster_attr_challenge_text_",A38,"_1;","monster_attr_challenge_text_",A38,"_2;","monster_attr_challenge_text_",A38,"_3"))</f>
        <v>monster_attr_challenge_text_boss_1;monster_attr_challenge_text_boss_2;monster_attr_challenge_text_boss_3</v>
      </c>
    </row>
    <row r="39" spans="1:21">
      <c r="A39" s="1">
        <v>3033</v>
      </c>
      <c r="B39" s="1" t="s">
        <v>224</v>
      </c>
      <c r="C39" s="1">
        <v>1</v>
      </c>
      <c r="D39" s="1">
        <f>_xlfn.XLOOKUP(_xlfn.XLOOKUP(A39,[1]怪物设计!$D:$D,[1]怪物设计!$G:$G),[1]背景设计!$D:$D,[1]背景设计!$C:$C)</f>
        <v>3</v>
      </c>
      <c r="E39" s="1">
        <f>_xlfn.XLOOKUP(_xlfn.XLOOKUP(A39,[1]怪物设计!$D:$D,[1]怪物设计!$M:$M),[1]背景设计!$AC:$AC,[1]背景设计!$AB:$AB)</f>
        <v>11</v>
      </c>
      <c r="F39" s="1">
        <f>IF(_xlfn.XLOOKUP(_xlfn.XLOOKUP(A39,[1]怪物设计!$D:$D,[1]怪物设计!$F:$F),[1]背景设计!$D:$D,[1]背景设计!$C:$C)&gt;7,80,40)</f>
        <v>40</v>
      </c>
      <c r="G39" s="11" t="str">
        <f t="shared" si="9"/>
        <v>pic_thumb_monster_3033</v>
      </c>
      <c r="H39" s="11" t="str">
        <f t="shared" si="10"/>
        <v>pic_book_monster_3033</v>
      </c>
      <c r="I39" s="11" t="str">
        <f t="shared" si="8"/>
        <v>1;0|2;0|3;0|4;0</v>
      </c>
      <c r="J39" s="11" t="s">
        <v>215</v>
      </c>
      <c r="K39" s="1"/>
      <c r="L39" s="1"/>
      <c r="M39" s="1"/>
      <c r="N39" s="1"/>
      <c r="O39" s="1"/>
      <c r="P39" s="11" t="str">
        <f t="shared" si="1"/>
        <v>monster_3033_name</v>
      </c>
      <c r="Q39" s="11" t="str">
        <f t="shared" si="2"/>
        <v>monster_3033_desc</v>
      </c>
      <c r="R39" s="11" t="str">
        <f t="shared" si="5"/>
        <v>model_monster_3033</v>
      </c>
      <c r="S39" s="11" t="str">
        <f>IF(ISNA(CONCATENATE("spine_monster_",_xlfn.XLOOKUP(_xlfn.XLOOKUP(INT(RIGHT(R39,4)),[1]怪物设计!$D$77:$D$207,[1]怪物设计!$M$77:$M$207),[2]怪物武器挂载坐标辅助表!$O:$O,[2]怪物武器挂载坐标辅助表!$P:$P),"_1_Json_SkeletonData")),CONCATENATE("spine_monster_",A39,"_Json_SkeletonData"),CONCATENATE("spine_monster_",_xlfn.XLOOKUP(_xlfn.XLOOKUP(INT(RIGHT(R39,4)),[1]怪物设计!$D$77:$D$207,[1]怪物设计!$M$77:$M$207),[2]怪物武器挂载坐标辅助表!$O:$O,[2]怪物武器挂载坐标辅助表!$P:$P),"_1_Json_SkeletonData"))</f>
        <v>spine_monster_3033_Json_SkeletonData</v>
      </c>
      <c r="T39" s="11" t="s">
        <v>215</v>
      </c>
      <c r="U39" s="11" t="str">
        <f t="shared" si="11"/>
        <v>monster_attr_challenge_text_boss_1;monster_attr_challenge_text_boss_2;monster_attr_challenge_text_boss_3</v>
      </c>
    </row>
    <row r="40" spans="1:21">
      <c r="A40" s="1">
        <v>3501</v>
      </c>
      <c r="B40" s="1" t="s">
        <v>225</v>
      </c>
      <c r="C40" s="1">
        <v>2</v>
      </c>
      <c r="D40" s="1">
        <f>_xlfn.XLOOKUP(_xlfn.XLOOKUP(A40,[1]怪物设计!$D:$D,[1]怪物设计!$G:$G),[1]背景设计!$D:$D,[1]背景设计!$C:$C)</f>
        <v>3</v>
      </c>
      <c r="E40" s="1">
        <f>_xlfn.XLOOKUP(_xlfn.XLOOKUP(A40,[1]怪物设计!$D:$D,[1]怪物设计!$M:$M),[1]背景设计!$AC:$AC,[1]背景设计!$AB:$AB)</f>
        <v>21</v>
      </c>
      <c r="F40" s="1">
        <f>IF(_xlfn.XLOOKUP(_xlfn.XLOOKUP(A40,[1]怪物设计!$D:$D,[1]怪物设计!$F:$F),[1]背景设计!$D:$D,[1]背景设计!$C:$C)&gt;7,80,40)</f>
        <v>40</v>
      </c>
      <c r="G40" s="11" t="str">
        <f t="shared" si="9"/>
        <v>pic_thumb_monster_3501</v>
      </c>
      <c r="H40" s="11" t="str">
        <f t="shared" si="10"/>
        <v>pic_book_monster_3501</v>
      </c>
      <c r="I40" s="11" t="str">
        <f t="shared" ref="I40:I60" si="12">CONCATENATE("1;",IF(ISBLANK(K40),"0",K40),"|2;",IF(ISBLANK(L40),"0",L40),"|3;",IF(ISBLANK(M40),"0",M40),"|4;",IF(ISBLANK(N40),"0",N40))</f>
        <v>1;0|2;0|3;0|4;0</v>
      </c>
      <c r="J40" s="11" t="s">
        <v>215</v>
      </c>
      <c r="K40" s="1"/>
      <c r="L40" s="1"/>
      <c r="M40" s="1"/>
      <c r="N40" s="1"/>
      <c r="O40" s="1"/>
      <c r="P40" s="11" t="str">
        <f t="shared" si="1"/>
        <v>monster_3501_name</v>
      </c>
      <c r="Q40" s="11" t="str">
        <f t="shared" si="2"/>
        <v>monster_3501_desc</v>
      </c>
      <c r="R40" s="11" t="str">
        <f t="shared" si="5"/>
        <v>model_monster_3501</v>
      </c>
      <c r="S40" s="11" t="str">
        <f>IF(ISNA(CONCATENATE("spine_monster_",_xlfn.XLOOKUP(_xlfn.XLOOKUP(INT(RIGHT(R40,4)),[1]怪物设计!$D$77:$D$207,[1]怪物设计!$M$77:$M$207),[2]怪物武器挂载坐标辅助表!$O:$O,[2]怪物武器挂载坐标辅助表!$P:$P),"_1_Json_SkeletonData")),CONCATENATE("spine_monster_",A40,"_Json_SkeletonData"),CONCATENATE("spine_monster_",_xlfn.XLOOKUP(_xlfn.XLOOKUP(INT(RIGHT(R40,4)),[1]怪物设计!$D$77:$D$207,[1]怪物设计!$M$77:$M$207),[2]怪物武器挂载坐标辅助表!$O:$O,[2]怪物武器挂载坐标辅助表!$P:$P),"_1_Json_SkeletonData"))</f>
        <v>spine_monster_3501_Json_SkeletonData</v>
      </c>
      <c r="T40" s="11" t="s">
        <v>215</v>
      </c>
      <c r="U40" s="11" t="str">
        <f t="shared" si="11"/>
        <v>monster_attr_challenge_text_3501_1;monster_attr_challenge_text_3501_2;monster_attr_challenge_text_3501_3</v>
      </c>
    </row>
    <row r="41" spans="1:21">
      <c r="A41" s="1">
        <v>3502</v>
      </c>
      <c r="B41" s="1" t="s">
        <v>226</v>
      </c>
      <c r="C41" s="1">
        <v>2</v>
      </c>
      <c r="D41" s="1">
        <f>_xlfn.XLOOKUP(_xlfn.XLOOKUP(A41,[1]怪物设计!$D:$D,[1]怪物设计!$G:$G),[1]背景设计!$D:$D,[1]背景设计!$C:$C)</f>
        <v>3</v>
      </c>
      <c r="E41" s="1">
        <f>_xlfn.XLOOKUP(_xlfn.XLOOKUP(A41,[1]怪物设计!$D:$D,[1]怪物设计!$M:$M),[1]背景设计!$AC:$AC,[1]背景设计!$AB:$AB)</f>
        <v>4</v>
      </c>
      <c r="F41" s="1">
        <f>IF(_xlfn.XLOOKUP(_xlfn.XLOOKUP(A41,[1]怪物设计!$D:$D,[1]怪物设计!$F:$F),[1]背景设计!$D:$D,[1]背景设计!$C:$C)&gt;7,80,40)</f>
        <v>80</v>
      </c>
      <c r="G41" s="11" t="str">
        <f t="shared" si="9"/>
        <v>pic_thumb_monster_3502</v>
      </c>
      <c r="H41" s="11" t="str">
        <f t="shared" si="10"/>
        <v>pic_book_monster_3502</v>
      </c>
      <c r="I41" s="11" t="str">
        <f t="shared" si="12"/>
        <v>1;0|2;0|3;0|4;0</v>
      </c>
      <c r="J41" s="11" t="s">
        <v>215</v>
      </c>
      <c r="K41" s="1"/>
      <c r="L41" s="1"/>
      <c r="M41" s="1"/>
      <c r="N41" s="1"/>
      <c r="O41" s="1"/>
      <c r="P41" s="11" t="str">
        <f t="shared" si="1"/>
        <v>monster_3502_name</v>
      </c>
      <c r="Q41" s="11" t="str">
        <f t="shared" si="2"/>
        <v>monster_3502_desc</v>
      </c>
      <c r="R41" s="11" t="str">
        <f t="shared" si="5"/>
        <v>model_monster_3502</v>
      </c>
      <c r="S41" s="11" t="str">
        <f>IF(ISNA(CONCATENATE("spine_monster_",_xlfn.XLOOKUP(_xlfn.XLOOKUP(INT(RIGHT(R41,4)),[1]怪物设计!$D$77:$D$207,[1]怪物设计!$M$77:$M$207),[2]怪物武器挂载坐标辅助表!$O:$O,[2]怪物武器挂载坐标辅助表!$P:$P),"_1_Json_SkeletonData")),CONCATENATE("spine_monster_",A41,"_Json_SkeletonData"),CONCATENATE("spine_monster_",_xlfn.XLOOKUP(_xlfn.XLOOKUP(INT(RIGHT(R41,4)),[1]怪物设计!$D$77:$D$207,[1]怪物设计!$M$77:$M$207),[2]怪物武器挂载坐标辅助表!$O:$O,[2]怪物武器挂载坐标辅助表!$P:$P),"_1_Json_SkeletonData"))</f>
        <v>spine_monster_rabbit_1_Json_SkeletonData</v>
      </c>
      <c r="T41" s="11" t="s">
        <v>215</v>
      </c>
      <c r="U41" s="11" t="str">
        <f t="shared" si="11"/>
        <v>monster_attr_challenge_text_3502_1;monster_attr_challenge_text_3502_2;monster_attr_challenge_text_3502_3</v>
      </c>
    </row>
    <row r="42" spans="1:21">
      <c r="A42" s="1">
        <v>3503</v>
      </c>
      <c r="B42" s="1" t="s">
        <v>227</v>
      </c>
      <c r="C42" s="1">
        <v>2</v>
      </c>
      <c r="D42" s="1">
        <f>_xlfn.XLOOKUP(_xlfn.XLOOKUP(A42,[1]怪物设计!$D:$D,[1]怪物设计!$G:$G),[1]背景设计!$D:$D,[1]背景设计!$C:$C)</f>
        <v>3</v>
      </c>
      <c r="E42" s="1">
        <f>_xlfn.XLOOKUP(_xlfn.XLOOKUP(A42,[1]怪物设计!$D:$D,[1]怪物设计!$M:$M),[1]背景设计!$AC:$AC,[1]背景设计!$AB:$AB)</f>
        <v>11</v>
      </c>
      <c r="F42" s="1">
        <f>IF(_xlfn.XLOOKUP(_xlfn.XLOOKUP(A42,[1]怪物设计!$D:$D,[1]怪物设计!$F:$F),[1]背景设计!$D:$D,[1]背景设计!$C:$C)&gt;7,80,40)</f>
        <v>80</v>
      </c>
      <c r="G42" s="11" t="str">
        <f t="shared" si="9"/>
        <v>pic_thumb_monster_3503</v>
      </c>
      <c r="H42" s="11" t="str">
        <f t="shared" si="10"/>
        <v>pic_book_monster_3503</v>
      </c>
      <c r="I42" s="11" t="str">
        <f t="shared" si="12"/>
        <v>1;0|2;0|3;0|4;0</v>
      </c>
      <c r="J42" s="11" t="s">
        <v>215</v>
      </c>
      <c r="K42" s="1"/>
      <c r="L42" s="1"/>
      <c r="M42" s="1"/>
      <c r="N42" s="1"/>
      <c r="O42" s="1"/>
      <c r="P42" s="11" t="str">
        <f t="shared" si="1"/>
        <v>monster_3503_name</v>
      </c>
      <c r="Q42" s="11" t="str">
        <f t="shared" si="2"/>
        <v>monster_3503_desc</v>
      </c>
      <c r="R42" s="11" t="str">
        <f t="shared" si="5"/>
        <v>model_monster_3503</v>
      </c>
      <c r="S42" s="11" t="str">
        <f>IF(ISNA(CONCATENATE("spine_monster_",_xlfn.XLOOKUP(_xlfn.XLOOKUP(INT(RIGHT(R42,4)),[1]怪物设计!$D$77:$D$207,[1]怪物设计!$M$77:$M$207),[2]怪物武器挂载坐标辅助表!$O:$O,[2]怪物武器挂载坐标辅助表!$P:$P),"_1_Json_SkeletonData")),CONCATENATE("spine_monster_",A42,"_Json_SkeletonData"),CONCATENATE("spine_monster_",_xlfn.XLOOKUP(_xlfn.XLOOKUP(INT(RIGHT(R42,4)),[1]怪物设计!$D$77:$D$207,[1]怪物设计!$M$77:$M$207),[2]怪物武器挂载坐标辅助表!$O:$O,[2]怪物武器挂载坐标辅助表!$P:$P),"_1_Json_SkeletonData"))</f>
        <v>spine_monster_3503_Json_SkeletonData</v>
      </c>
      <c r="T42" s="11" t="s">
        <v>215</v>
      </c>
      <c r="U42" s="11" t="str">
        <f t="shared" si="11"/>
        <v>monster_attr_challenge_text_3503_1;monster_attr_challenge_text_3503_2;monster_attr_challenge_text_3503_3</v>
      </c>
    </row>
    <row r="43" spans="1:21">
      <c r="A43" s="1">
        <v>4011</v>
      </c>
      <c r="B43" s="1" t="s">
        <v>152</v>
      </c>
      <c r="C43" s="1">
        <v>1</v>
      </c>
      <c r="D43" s="1">
        <f>_xlfn.XLOOKUP(_xlfn.XLOOKUP(A43,[1]怪物设计!$D:$D,[1]怪物设计!$G:$G),[1]背景设计!$D:$D,[1]背景设计!$C:$C)</f>
        <v>4</v>
      </c>
      <c r="E43" s="1">
        <f>_xlfn.XLOOKUP(_xlfn.XLOOKUP(A43,[1]怪物设计!$D:$D,[1]怪物设计!$M:$M),[1]背景设计!$AC:$AC,[1]背景设计!$AB:$AB)</f>
        <v>7</v>
      </c>
      <c r="F43" s="1">
        <f>IF(_xlfn.XLOOKUP(_xlfn.XLOOKUP(A43,[1]怪物设计!$D:$D,[1]怪物设计!$F:$F),[1]背景设计!$D:$D,[1]背景设计!$C:$C)&gt;7,80,40)</f>
        <v>40</v>
      </c>
      <c r="G43" s="11" t="str">
        <f t="shared" si="9"/>
        <v>pic_thumb_monster_4011</v>
      </c>
      <c r="H43" s="11" t="str">
        <f t="shared" si="10"/>
        <v>pic_book_monster_4011</v>
      </c>
      <c r="I43" s="11" t="str">
        <f t="shared" si="12"/>
        <v>1;0|2;0|3;0|4;0</v>
      </c>
      <c r="J43" s="11" t="s">
        <v>215</v>
      </c>
      <c r="K43" s="1"/>
      <c r="L43" s="1"/>
      <c r="M43" s="1"/>
      <c r="N43" s="1"/>
      <c r="O43" s="1"/>
      <c r="P43" s="11" t="str">
        <f t="shared" si="1"/>
        <v>monster_4011_name</v>
      </c>
      <c r="Q43" s="11" t="str">
        <f t="shared" si="2"/>
        <v>monster_4011_desc</v>
      </c>
      <c r="R43" s="11" t="str">
        <f t="shared" si="5"/>
        <v>model_monster_4011</v>
      </c>
      <c r="S43" s="11" t="str">
        <f>IF(ISNA(CONCATENATE("spine_monster_",_xlfn.XLOOKUP(_xlfn.XLOOKUP(INT(RIGHT(R43,4)),[1]怪物设计!$D$77:$D$207,[1]怪物设计!$M$77:$M$207),[2]怪物武器挂载坐标辅助表!$O:$O,[2]怪物武器挂载坐标辅助表!$P:$P),"_1_Json_SkeletonData")),CONCATENATE("spine_monster_",A43,"_Json_SkeletonData"),CONCATENATE("spine_monster_",_xlfn.XLOOKUP(_xlfn.XLOOKUP(INT(RIGHT(R43,4)),[1]怪物设计!$D$77:$D$207,[1]怪物设计!$M$77:$M$207),[2]怪物武器挂载坐标辅助表!$O:$O,[2]怪物武器挂载坐标辅助表!$P:$P),"_1_Json_SkeletonData"))</f>
        <v>spine_monster_peacock_1_Json_SkeletonData</v>
      </c>
      <c r="T43" s="11" t="s">
        <v>215</v>
      </c>
      <c r="U43" s="11" t="str">
        <f t="shared" si="11"/>
        <v>monster_attr_challenge_text_boss_1;monster_attr_challenge_text_boss_2;monster_attr_challenge_text_boss_3</v>
      </c>
    </row>
    <row r="44" spans="1:21">
      <c r="A44" s="1">
        <v>4012</v>
      </c>
      <c r="B44" s="1" t="s">
        <v>153</v>
      </c>
      <c r="C44" s="1">
        <v>1</v>
      </c>
      <c r="D44" s="1">
        <f>_xlfn.XLOOKUP(_xlfn.XLOOKUP(A44,[1]怪物设计!$D:$D,[1]怪物设计!$G:$G),[1]背景设计!$D:$D,[1]背景设计!$C:$C)</f>
        <v>4</v>
      </c>
      <c r="E44" s="1">
        <f>_xlfn.XLOOKUP(_xlfn.XLOOKUP(A44,[1]怪物设计!$D:$D,[1]怪物设计!$M:$M),[1]背景设计!$AC:$AC,[1]背景设计!$AB:$AB)</f>
        <v>7</v>
      </c>
      <c r="F44" s="1">
        <f>IF(_xlfn.XLOOKUP(_xlfn.XLOOKUP(A44,[1]怪物设计!$D:$D,[1]怪物设计!$F:$F),[1]背景设计!$D:$D,[1]背景设计!$C:$C)&gt;7,80,40)</f>
        <v>40</v>
      </c>
      <c r="G44" s="11" t="str">
        <f t="shared" si="9"/>
        <v>pic_thumb_monster_4012</v>
      </c>
      <c r="H44" s="11" t="str">
        <f t="shared" si="10"/>
        <v>pic_book_monster_4012</v>
      </c>
      <c r="I44" s="11" t="str">
        <f t="shared" si="12"/>
        <v>1;0|2;0|3;0|4;0</v>
      </c>
      <c r="J44" s="11" t="s">
        <v>215</v>
      </c>
      <c r="K44" s="1"/>
      <c r="L44" s="1"/>
      <c r="M44" s="1"/>
      <c r="N44" s="1"/>
      <c r="O44" s="1"/>
      <c r="P44" s="11" t="str">
        <f t="shared" si="1"/>
        <v>monster_4012_name</v>
      </c>
      <c r="Q44" s="11" t="str">
        <f t="shared" si="2"/>
        <v>monster_4012_desc</v>
      </c>
      <c r="R44" s="11" t="str">
        <f t="shared" si="5"/>
        <v>model_monster_4012</v>
      </c>
      <c r="S44" s="11" t="str">
        <f>IF(ISNA(CONCATENATE("spine_monster_",_xlfn.XLOOKUP(_xlfn.XLOOKUP(INT(RIGHT(R44,4)),[1]怪物设计!$D$77:$D$207,[1]怪物设计!$M$77:$M$207),[2]怪物武器挂载坐标辅助表!$O:$O,[2]怪物武器挂载坐标辅助表!$P:$P),"_1_Json_SkeletonData")),CONCATENATE("spine_monster_",A44,"_Json_SkeletonData"),CONCATENATE("spine_monster_",_xlfn.XLOOKUP(_xlfn.XLOOKUP(INT(RIGHT(R44,4)),[1]怪物设计!$D$77:$D$207,[1]怪物设计!$M$77:$M$207),[2]怪物武器挂载坐标辅助表!$O:$O,[2]怪物武器挂载坐标辅助表!$P:$P),"_1_Json_SkeletonData"))</f>
        <v>spine_monster_peacock_1_Json_SkeletonData</v>
      </c>
      <c r="T44" s="11" t="s">
        <v>215</v>
      </c>
      <c r="U44" s="11" t="str">
        <f t="shared" si="11"/>
        <v>monster_attr_challenge_text_boss_1;monster_attr_challenge_text_boss_2;monster_attr_challenge_text_boss_3</v>
      </c>
    </row>
    <row r="45" spans="1:21">
      <c r="A45" s="1">
        <v>4013</v>
      </c>
      <c r="B45" s="1" t="s">
        <v>154</v>
      </c>
      <c r="C45" s="1">
        <v>1</v>
      </c>
      <c r="D45" s="1">
        <f>_xlfn.XLOOKUP(_xlfn.XLOOKUP(A45,[1]怪物设计!$D:$D,[1]怪物设计!$G:$G),[1]背景设计!$D:$D,[1]背景设计!$C:$C)</f>
        <v>4</v>
      </c>
      <c r="E45" s="1">
        <f>_xlfn.XLOOKUP(_xlfn.XLOOKUP(A45,[1]怪物设计!$D:$D,[1]怪物设计!$M:$M),[1]背景设计!$AC:$AC,[1]背景设计!$AB:$AB)</f>
        <v>8</v>
      </c>
      <c r="F45" s="1">
        <f>IF(_xlfn.XLOOKUP(_xlfn.XLOOKUP(A45,[1]怪物设计!$D:$D,[1]怪物设计!$F:$F),[1]背景设计!$D:$D,[1]背景设计!$C:$C)&gt;7,80,40)</f>
        <v>40</v>
      </c>
      <c r="G45" s="11" t="str">
        <f t="shared" si="9"/>
        <v>pic_thumb_monster_4013</v>
      </c>
      <c r="H45" s="11" t="str">
        <f t="shared" si="10"/>
        <v>pic_book_monster_4013</v>
      </c>
      <c r="I45" s="11" t="str">
        <f t="shared" si="12"/>
        <v>1;0|2;0|3;0|4;0</v>
      </c>
      <c r="J45" s="11" t="s">
        <v>215</v>
      </c>
      <c r="K45" s="1"/>
      <c r="L45" s="1"/>
      <c r="M45" s="1"/>
      <c r="N45" s="1"/>
      <c r="O45" s="1"/>
      <c r="P45" s="11" t="str">
        <f t="shared" si="1"/>
        <v>monster_4013_name</v>
      </c>
      <c r="Q45" s="11" t="str">
        <f t="shared" si="2"/>
        <v>monster_4013_desc</v>
      </c>
      <c r="R45" s="11" t="str">
        <f t="shared" si="5"/>
        <v>model_monster_4013</v>
      </c>
      <c r="S45" s="11" t="str">
        <f>IF(ISNA(CONCATENATE("spine_monster_",_xlfn.XLOOKUP(_xlfn.XLOOKUP(INT(RIGHT(R45,4)),[1]怪物设计!$D$77:$D$207,[1]怪物设计!$M$77:$M$207),[2]怪物武器挂载坐标辅助表!$O:$O,[2]怪物武器挂载坐标辅助表!$P:$P),"_1_Json_SkeletonData")),CONCATENATE("spine_monster_",A45,"_Json_SkeletonData"),CONCATENATE("spine_monster_",_xlfn.XLOOKUP(_xlfn.XLOOKUP(INT(RIGHT(R45,4)),[1]怪物设计!$D$77:$D$207,[1]怪物设计!$M$77:$M$207),[2]怪物武器挂载坐标辅助表!$O:$O,[2]怪物武器挂载坐标辅助表!$P:$P),"_1_Json_SkeletonData"))</f>
        <v>spine_monster_parrot_1_Json_SkeletonData</v>
      </c>
      <c r="T45" s="11" t="s">
        <v>215</v>
      </c>
      <c r="U45" s="11" t="str">
        <f t="shared" si="11"/>
        <v>monster_attr_challenge_text_boss_1;monster_attr_challenge_text_boss_2;monster_attr_challenge_text_boss_3</v>
      </c>
    </row>
    <row r="46" spans="1:21">
      <c r="A46" s="1">
        <v>4021</v>
      </c>
      <c r="B46" s="1" t="s">
        <v>155</v>
      </c>
      <c r="C46" s="1">
        <v>1</v>
      </c>
      <c r="D46" s="1">
        <f>_xlfn.XLOOKUP(_xlfn.XLOOKUP(A46,[1]怪物设计!$D:$D,[1]怪物设计!$G:$G),[1]背景设计!$D:$D,[1]背景设计!$C:$C)</f>
        <v>4</v>
      </c>
      <c r="E46" s="1">
        <f>_xlfn.XLOOKUP(_xlfn.XLOOKUP(A46,[1]怪物设计!$D:$D,[1]怪物设计!$M:$M),[1]背景设计!$AC:$AC,[1]背景设计!$AB:$AB)</f>
        <v>8</v>
      </c>
      <c r="F46" s="1">
        <f>IF(_xlfn.XLOOKUP(_xlfn.XLOOKUP(A46,[1]怪物设计!$D:$D,[1]怪物设计!$F:$F),[1]背景设计!$D:$D,[1]背景设计!$C:$C)&gt;7,80,40)</f>
        <v>40</v>
      </c>
      <c r="G46" s="11" t="str">
        <f t="shared" si="9"/>
        <v>pic_thumb_monster_4021</v>
      </c>
      <c r="H46" s="11" t="str">
        <f t="shared" si="10"/>
        <v>pic_book_monster_4021</v>
      </c>
      <c r="I46" s="11" t="str">
        <f t="shared" si="12"/>
        <v>1;0|2;0|3;0|4;0</v>
      </c>
      <c r="J46" s="11" t="s">
        <v>215</v>
      </c>
      <c r="K46" s="1"/>
      <c r="L46" s="1"/>
      <c r="M46" s="1"/>
      <c r="N46" s="1"/>
      <c r="O46" s="1"/>
      <c r="P46" s="11" t="str">
        <f t="shared" si="1"/>
        <v>monster_4021_name</v>
      </c>
      <c r="Q46" s="11" t="str">
        <f t="shared" si="2"/>
        <v>monster_4021_desc</v>
      </c>
      <c r="R46" s="11" t="str">
        <f t="shared" si="5"/>
        <v>model_monster_4021</v>
      </c>
      <c r="S46" s="11" t="str">
        <f>IF(ISNA(CONCATENATE("spine_monster_",_xlfn.XLOOKUP(_xlfn.XLOOKUP(INT(RIGHT(R46,4)),[1]怪物设计!$D$77:$D$207,[1]怪物设计!$M$77:$M$207),[2]怪物武器挂载坐标辅助表!$O:$O,[2]怪物武器挂载坐标辅助表!$P:$P),"_1_Json_SkeletonData")),CONCATENATE("spine_monster_",A46,"_Json_SkeletonData"),CONCATENATE("spine_monster_",_xlfn.XLOOKUP(_xlfn.XLOOKUP(INT(RIGHT(R46,4)),[1]怪物设计!$D$77:$D$207,[1]怪物设计!$M$77:$M$207),[2]怪物武器挂载坐标辅助表!$O:$O,[2]怪物武器挂载坐标辅助表!$P:$P),"_1_Json_SkeletonData"))</f>
        <v>spine_monster_parrot_1_Json_SkeletonData</v>
      </c>
      <c r="T46" s="11" t="s">
        <v>215</v>
      </c>
      <c r="U46" s="11" t="str">
        <f t="shared" si="11"/>
        <v>monster_attr_challenge_text_boss_1;monster_attr_challenge_text_boss_2;monster_attr_challenge_text_boss_3</v>
      </c>
    </row>
    <row r="47" spans="1:21">
      <c r="A47" s="1">
        <v>4022</v>
      </c>
      <c r="B47" s="1" t="s">
        <v>156</v>
      </c>
      <c r="C47" s="1">
        <v>1</v>
      </c>
      <c r="D47" s="1">
        <f>_xlfn.XLOOKUP(_xlfn.XLOOKUP(A47,[1]怪物设计!$D:$D,[1]怪物设计!$G:$G),[1]背景设计!$D:$D,[1]背景设计!$C:$C)</f>
        <v>4</v>
      </c>
      <c r="E47" s="1">
        <f>_xlfn.XLOOKUP(_xlfn.XLOOKUP(A47,[1]怪物设计!$D:$D,[1]怪物设计!$M:$M),[1]背景设计!$AC:$AC,[1]背景设计!$AB:$AB)</f>
        <v>9</v>
      </c>
      <c r="F47" s="1">
        <f>IF(_xlfn.XLOOKUP(_xlfn.XLOOKUP(A47,[1]怪物设计!$D:$D,[1]怪物设计!$F:$F),[1]背景设计!$D:$D,[1]背景设计!$C:$C)&gt;7,80,40)</f>
        <v>40</v>
      </c>
      <c r="G47" s="11" t="str">
        <f t="shared" si="9"/>
        <v>pic_thumb_monster_4022</v>
      </c>
      <c r="H47" s="11" t="str">
        <f t="shared" si="10"/>
        <v>pic_book_monster_4022</v>
      </c>
      <c r="I47" s="11" t="str">
        <f t="shared" si="12"/>
        <v>1;0|2;0|3;0|4;0</v>
      </c>
      <c r="J47" s="11" t="s">
        <v>215</v>
      </c>
      <c r="K47" s="1"/>
      <c r="L47" s="1"/>
      <c r="M47" s="1"/>
      <c r="N47" s="1"/>
      <c r="O47" s="1"/>
      <c r="P47" s="11" t="str">
        <f t="shared" si="1"/>
        <v>monster_4022_name</v>
      </c>
      <c r="Q47" s="11" t="str">
        <f t="shared" si="2"/>
        <v>monster_4022_desc</v>
      </c>
      <c r="R47" s="11" t="str">
        <f t="shared" si="5"/>
        <v>model_monster_4022</v>
      </c>
      <c r="S47" s="11" t="str">
        <f>IF(ISNA(CONCATENATE("spine_monster_",_xlfn.XLOOKUP(_xlfn.XLOOKUP(INT(RIGHT(R47,4)),[1]怪物设计!$D$77:$D$207,[1]怪物设计!$M$77:$M$207),[2]怪物武器挂载坐标辅助表!$O:$O,[2]怪物武器挂载坐标辅助表!$P:$P),"_1_Json_SkeletonData")),CONCATENATE("spine_monster_",A47,"_Json_SkeletonData"),CONCATENATE("spine_monster_",_xlfn.XLOOKUP(_xlfn.XLOOKUP(INT(RIGHT(R47,4)),[1]怪物设计!$D$77:$D$207,[1]怪物设计!$M$77:$M$207),[2]怪物武器挂载坐标辅助表!$O:$O,[2]怪物武器挂载坐标辅助表!$P:$P),"_1_Json_SkeletonData"))</f>
        <v>spine_monster_lizard_1_Json_SkeletonData</v>
      </c>
      <c r="T47" s="11" t="s">
        <v>215</v>
      </c>
      <c r="U47" s="11" t="str">
        <f t="shared" si="11"/>
        <v>monster_attr_challenge_text_boss_1;monster_attr_challenge_text_boss_2;monster_attr_challenge_text_boss_3</v>
      </c>
    </row>
    <row r="48" spans="1:21">
      <c r="A48" s="1">
        <v>4023</v>
      </c>
      <c r="B48" s="1" t="s">
        <v>157</v>
      </c>
      <c r="C48" s="1">
        <v>1</v>
      </c>
      <c r="D48" s="1">
        <f>_xlfn.XLOOKUP(_xlfn.XLOOKUP(A48,[1]怪物设计!$D:$D,[1]怪物设计!$G:$G),[1]背景设计!$D:$D,[1]背景设计!$C:$C)</f>
        <v>4</v>
      </c>
      <c r="E48" s="1">
        <f>_xlfn.XLOOKUP(_xlfn.XLOOKUP(A48,[1]怪物设计!$D:$D,[1]怪物设计!$M:$M),[1]背景设计!$AC:$AC,[1]背景设计!$AB:$AB)</f>
        <v>9</v>
      </c>
      <c r="F48" s="1">
        <f>IF(_xlfn.XLOOKUP(_xlfn.XLOOKUP(A48,[1]怪物设计!$D:$D,[1]怪物设计!$F:$F),[1]背景设计!$D:$D,[1]背景设计!$C:$C)&gt;7,80,40)</f>
        <v>40</v>
      </c>
      <c r="G48" s="11" t="str">
        <f t="shared" si="9"/>
        <v>pic_thumb_monster_4023</v>
      </c>
      <c r="H48" s="11" t="str">
        <f t="shared" si="10"/>
        <v>pic_book_monster_4023</v>
      </c>
      <c r="I48" s="11" t="str">
        <f t="shared" si="12"/>
        <v>1;0|2;0|3;0|4;0</v>
      </c>
      <c r="J48" s="11" t="s">
        <v>215</v>
      </c>
      <c r="K48" s="1"/>
      <c r="L48" s="1"/>
      <c r="M48" s="1"/>
      <c r="N48" s="1"/>
      <c r="O48" s="1"/>
      <c r="P48" s="11" t="str">
        <f t="shared" si="1"/>
        <v>monster_4023_name</v>
      </c>
      <c r="Q48" s="11" t="str">
        <f t="shared" si="2"/>
        <v>monster_4023_desc</v>
      </c>
      <c r="R48" s="11" t="str">
        <f t="shared" si="5"/>
        <v>model_monster_4023</v>
      </c>
      <c r="S48" s="11" t="str">
        <f>IF(ISNA(CONCATENATE("spine_monster_",_xlfn.XLOOKUP(_xlfn.XLOOKUP(INT(RIGHT(R48,4)),[1]怪物设计!$D$77:$D$207,[1]怪物设计!$M$77:$M$207),[2]怪物武器挂载坐标辅助表!$O:$O,[2]怪物武器挂载坐标辅助表!$P:$P),"_1_Json_SkeletonData")),CONCATENATE("spine_monster_",A48,"_Json_SkeletonData"),CONCATENATE("spine_monster_",_xlfn.XLOOKUP(_xlfn.XLOOKUP(INT(RIGHT(R48,4)),[1]怪物设计!$D$77:$D$207,[1]怪物设计!$M$77:$M$207),[2]怪物武器挂载坐标辅助表!$O:$O,[2]怪物武器挂载坐标辅助表!$P:$P),"_1_Json_SkeletonData"))</f>
        <v>spine_monster_lizard_1_Json_SkeletonData</v>
      </c>
      <c r="T48" s="11" t="s">
        <v>215</v>
      </c>
      <c r="U48" s="11" t="str">
        <f t="shared" si="11"/>
        <v>monster_attr_challenge_text_boss_1;monster_attr_challenge_text_boss_2;monster_attr_challenge_text_boss_3</v>
      </c>
    </row>
    <row r="49" spans="1:21">
      <c r="A49" s="1">
        <v>4031</v>
      </c>
      <c r="B49" s="1" t="s">
        <v>158</v>
      </c>
      <c r="C49" s="1">
        <v>1</v>
      </c>
      <c r="D49" s="1">
        <f>_xlfn.XLOOKUP(_xlfn.XLOOKUP(A49,[1]怪物设计!$D:$D,[1]怪物设计!$G:$G),[1]背景设计!$D:$D,[1]背景设计!$C:$C)</f>
        <v>4</v>
      </c>
      <c r="E49" s="1">
        <f>_xlfn.XLOOKUP(_xlfn.XLOOKUP(A49,[1]怪物设计!$D:$D,[1]怪物设计!$M:$M),[1]背景设计!$AC:$AC,[1]背景设计!$AB:$AB)</f>
        <v>9</v>
      </c>
      <c r="F49" s="1">
        <f>IF(_xlfn.XLOOKUP(_xlfn.XLOOKUP(A49,[1]怪物设计!$D:$D,[1]怪物设计!$F:$F),[1]背景设计!$D:$D,[1]背景设计!$C:$C)&gt;7,80,40)</f>
        <v>40</v>
      </c>
      <c r="G49" s="11" t="str">
        <f t="shared" si="9"/>
        <v>pic_thumb_monster_4031</v>
      </c>
      <c r="H49" s="11" t="str">
        <f t="shared" si="10"/>
        <v>pic_book_monster_4031</v>
      </c>
      <c r="I49" s="11" t="str">
        <f t="shared" si="12"/>
        <v>1;0|2;0|3;0|4;0</v>
      </c>
      <c r="J49" s="11" t="s">
        <v>215</v>
      </c>
      <c r="K49" s="1"/>
      <c r="L49" s="1"/>
      <c r="M49" s="1"/>
      <c r="N49" s="1"/>
      <c r="O49" s="1"/>
      <c r="P49" s="11" t="str">
        <f t="shared" si="1"/>
        <v>monster_4031_name</v>
      </c>
      <c r="Q49" s="11" t="str">
        <f t="shared" si="2"/>
        <v>monster_4031_desc</v>
      </c>
      <c r="R49" s="11" t="str">
        <f t="shared" si="5"/>
        <v>model_monster_4031</v>
      </c>
      <c r="S49" s="11" t="str">
        <f>IF(ISNA(CONCATENATE("spine_monster_",_xlfn.XLOOKUP(_xlfn.XLOOKUP(INT(RIGHT(R49,4)),[1]怪物设计!$D$77:$D$207,[1]怪物设计!$M$77:$M$207),[2]怪物武器挂载坐标辅助表!$O:$O,[2]怪物武器挂载坐标辅助表!$P:$P),"_1_Json_SkeletonData")),CONCATENATE("spine_monster_",A49,"_Json_SkeletonData"),CONCATENATE("spine_monster_",_xlfn.XLOOKUP(_xlfn.XLOOKUP(INT(RIGHT(R49,4)),[1]怪物设计!$D$77:$D$207,[1]怪物设计!$M$77:$M$207),[2]怪物武器挂载坐标辅助表!$O:$O,[2]怪物武器挂载坐标辅助表!$P:$P),"_1_Json_SkeletonData"))</f>
        <v>spine_monster_lizard_1_Json_SkeletonData</v>
      </c>
      <c r="T49" s="11" t="s">
        <v>215</v>
      </c>
      <c r="U49" s="11" t="str">
        <f t="shared" si="11"/>
        <v>monster_attr_challenge_text_boss_1;monster_attr_challenge_text_boss_2;monster_attr_challenge_text_boss_3</v>
      </c>
    </row>
    <row r="50" spans="1:21">
      <c r="A50" s="1">
        <v>4032</v>
      </c>
      <c r="B50" s="1" t="s">
        <v>159</v>
      </c>
      <c r="C50" s="1">
        <v>1</v>
      </c>
      <c r="D50" s="1">
        <f>_xlfn.XLOOKUP(_xlfn.XLOOKUP(A50,[1]怪物设计!$D:$D,[1]怪物设计!$G:$G),[1]背景设计!$D:$D,[1]背景设计!$C:$C)</f>
        <v>4</v>
      </c>
      <c r="E50" s="1">
        <f>_xlfn.XLOOKUP(_xlfn.XLOOKUP(A50,[1]怪物设计!$D:$D,[1]怪物设计!$M:$M),[1]背景设计!$AC:$AC,[1]背景设计!$AB:$AB)</f>
        <v>7</v>
      </c>
      <c r="F50" s="1">
        <f>IF(_xlfn.XLOOKUP(_xlfn.XLOOKUP(A50,[1]怪物设计!$D:$D,[1]怪物设计!$F:$F),[1]背景设计!$D:$D,[1]背景设计!$C:$C)&gt;7,80,40)</f>
        <v>40</v>
      </c>
      <c r="G50" s="11" t="str">
        <f t="shared" si="9"/>
        <v>pic_thumb_monster_4032</v>
      </c>
      <c r="H50" s="11" t="str">
        <f t="shared" si="10"/>
        <v>pic_book_monster_4032</v>
      </c>
      <c r="I50" s="11" t="str">
        <f t="shared" si="12"/>
        <v>1;0|2;0|3;0|4;0</v>
      </c>
      <c r="J50" s="11" t="s">
        <v>215</v>
      </c>
      <c r="K50" s="1"/>
      <c r="L50" s="1"/>
      <c r="M50" s="1"/>
      <c r="N50" s="1"/>
      <c r="O50" s="1"/>
      <c r="P50" s="11" t="str">
        <f t="shared" si="1"/>
        <v>monster_4032_name</v>
      </c>
      <c r="Q50" s="11" t="str">
        <f t="shared" si="2"/>
        <v>monster_4032_desc</v>
      </c>
      <c r="R50" s="11" t="str">
        <f t="shared" si="5"/>
        <v>model_monster_4032</v>
      </c>
      <c r="S50" s="11" t="str">
        <f>IF(ISNA(CONCATENATE("spine_monster_",_xlfn.XLOOKUP(_xlfn.XLOOKUP(INT(RIGHT(R50,4)),[1]怪物设计!$D$77:$D$207,[1]怪物设计!$M$77:$M$207),[2]怪物武器挂载坐标辅助表!$O:$O,[2]怪物武器挂载坐标辅助表!$P:$P),"_1_Json_SkeletonData")),CONCATENATE("spine_monster_",A50,"_Json_SkeletonData"),CONCATENATE("spine_monster_",_xlfn.XLOOKUP(_xlfn.XLOOKUP(INT(RIGHT(R50,4)),[1]怪物设计!$D$77:$D$207,[1]怪物设计!$M$77:$M$207),[2]怪物武器挂载坐标辅助表!$O:$O,[2]怪物武器挂载坐标辅助表!$P:$P),"_1_Json_SkeletonData"))</f>
        <v>spine_monster_peacock_1_Json_SkeletonData</v>
      </c>
      <c r="T50" s="11" t="s">
        <v>215</v>
      </c>
      <c r="U50" s="11" t="str">
        <f t="shared" si="11"/>
        <v>monster_attr_challenge_text_boss_1;monster_attr_challenge_text_boss_2;monster_attr_challenge_text_boss_3</v>
      </c>
    </row>
    <row r="51" spans="1:21">
      <c r="A51" s="1">
        <v>4033</v>
      </c>
      <c r="B51" s="1" t="s">
        <v>160</v>
      </c>
      <c r="C51" s="1">
        <v>1</v>
      </c>
      <c r="D51" s="1">
        <f>_xlfn.XLOOKUP(_xlfn.XLOOKUP(A51,[1]怪物设计!$D:$D,[1]怪物设计!$G:$G),[1]背景设计!$D:$D,[1]背景设计!$C:$C)</f>
        <v>4</v>
      </c>
      <c r="E51" s="1">
        <f>_xlfn.XLOOKUP(_xlfn.XLOOKUP(A51,[1]怪物设计!$D:$D,[1]怪物设计!$M:$M),[1]背景设计!$AC:$AC,[1]背景设计!$AB:$AB)</f>
        <v>8</v>
      </c>
      <c r="F51" s="1">
        <f>IF(_xlfn.XLOOKUP(_xlfn.XLOOKUP(A51,[1]怪物设计!$D:$D,[1]怪物设计!$F:$F),[1]背景设计!$D:$D,[1]背景设计!$C:$C)&gt;7,80,40)</f>
        <v>40</v>
      </c>
      <c r="G51" s="11" t="str">
        <f t="shared" si="9"/>
        <v>pic_thumb_monster_4033</v>
      </c>
      <c r="H51" s="11" t="str">
        <f t="shared" si="10"/>
        <v>pic_book_monster_4033</v>
      </c>
      <c r="I51" s="11" t="str">
        <f t="shared" si="12"/>
        <v>1;0|2;0|3;0|4;0</v>
      </c>
      <c r="J51" s="11" t="s">
        <v>215</v>
      </c>
      <c r="K51" s="1"/>
      <c r="L51" s="1"/>
      <c r="M51" s="1"/>
      <c r="N51" s="1"/>
      <c r="O51" s="1"/>
      <c r="P51" s="11" t="str">
        <f t="shared" si="1"/>
        <v>monster_4033_name</v>
      </c>
      <c r="Q51" s="11" t="str">
        <f t="shared" si="2"/>
        <v>monster_4033_desc</v>
      </c>
      <c r="R51" s="11" t="str">
        <f t="shared" si="5"/>
        <v>model_monster_4033</v>
      </c>
      <c r="S51" s="11" t="str">
        <f>IF(ISNA(CONCATENATE("spine_monster_",_xlfn.XLOOKUP(_xlfn.XLOOKUP(INT(RIGHT(R51,4)),[1]怪物设计!$D$77:$D$207,[1]怪物设计!$M$77:$M$207),[2]怪物武器挂载坐标辅助表!$O:$O,[2]怪物武器挂载坐标辅助表!$P:$P),"_1_Json_SkeletonData")),CONCATENATE("spine_monster_",A51,"_Json_SkeletonData"),CONCATENATE("spine_monster_",_xlfn.XLOOKUP(_xlfn.XLOOKUP(INT(RIGHT(R51,4)),[1]怪物设计!$D$77:$D$207,[1]怪物设计!$M$77:$M$207),[2]怪物武器挂载坐标辅助表!$O:$O,[2]怪物武器挂载坐标辅助表!$P:$P),"_1_Json_SkeletonData"))</f>
        <v>spine_monster_parrot_1_Json_SkeletonData</v>
      </c>
      <c r="T51" s="11" t="s">
        <v>215</v>
      </c>
      <c r="U51" s="11" t="str">
        <f t="shared" si="11"/>
        <v>monster_attr_challenge_text_boss_1;monster_attr_challenge_text_boss_2;monster_attr_challenge_text_boss_3</v>
      </c>
    </row>
    <row r="52" spans="1:21">
      <c r="A52" s="1">
        <v>4391</v>
      </c>
      <c r="B52" s="1" t="s">
        <v>161</v>
      </c>
      <c r="C52" s="1">
        <v>0</v>
      </c>
      <c r="D52" s="1"/>
      <c r="E52" s="1"/>
      <c r="F52" s="1"/>
      <c r="G52" s="11"/>
      <c r="H52" s="11"/>
      <c r="I52" s="11"/>
      <c r="J52" s="11"/>
      <c r="K52" s="1"/>
      <c r="L52" s="1"/>
      <c r="M52" s="1"/>
      <c r="N52" s="1"/>
      <c r="O52" s="1"/>
      <c r="P52" s="11" t="str">
        <f t="shared" si="1"/>
        <v>monster_4391_name</v>
      </c>
      <c r="Q52" s="11" t="str">
        <f t="shared" si="2"/>
        <v>monster_4391_desc</v>
      </c>
      <c r="R52" s="11" t="str">
        <f t="shared" si="5"/>
        <v>model_monster_4391</v>
      </c>
      <c r="S52" s="11" t="str">
        <f>IF(ISNA(CONCATENATE("spine_monster_",_xlfn.XLOOKUP(_xlfn.XLOOKUP(INT(RIGHT(R52,4)),[1]怪物设计!$D$77:$D$207,[1]怪物设计!$M$77:$M$207),[2]怪物武器挂载坐标辅助表!$O:$O,[2]怪物武器挂载坐标辅助表!$P:$P),"_1_Json_SkeletonData")),CONCATENATE("spine_monster_",A52,"_Json_SkeletonData"),CONCATENATE("spine_monster_",_xlfn.XLOOKUP(_xlfn.XLOOKUP(INT(RIGHT(R52,4)),[1]怪物设计!$D$77:$D$207,[1]怪物设计!$M$77:$M$207),[2]怪物武器挂载坐标辅助表!$O:$O,[2]怪物武器挂载坐标辅助表!$P:$P),"_1_Json_SkeletonData"))</f>
        <v>spine_monster_4391_Json_SkeletonData</v>
      </c>
      <c r="T52" s="11"/>
      <c r="U52" s="11" t="str">
        <f t="shared" si="11"/>
        <v/>
      </c>
    </row>
    <row r="53" spans="1:21">
      <c r="A53" s="1">
        <v>4501</v>
      </c>
      <c r="B53" s="1" t="s">
        <v>51</v>
      </c>
      <c r="C53" s="1">
        <v>2</v>
      </c>
      <c r="D53" s="1">
        <f>_xlfn.XLOOKUP(_xlfn.XLOOKUP(A53,[1]怪物设计!$D:$D,[1]怪物设计!$G:$G),[1]背景设计!$D:$D,[1]背景设计!$C:$C)</f>
        <v>4</v>
      </c>
      <c r="E53" s="1">
        <f>_xlfn.XLOOKUP(_xlfn.XLOOKUP(A53,[1]怪物设计!$D:$D,[1]怪物设计!$M:$M),[1]背景设计!$AC:$AC,[1]背景设计!$AB:$AB)</f>
        <v>22</v>
      </c>
      <c r="F53" s="1">
        <f>IF(_xlfn.XLOOKUP(_xlfn.XLOOKUP(A53,[1]怪物设计!$D:$D,[1]怪物设计!$F:$F),[1]背景设计!$D:$D,[1]背景设计!$C:$C)&gt;7,80,40)</f>
        <v>40</v>
      </c>
      <c r="G53" s="11" t="str">
        <f>CONCATENATE("pic_thumb_monster_",$A53)</f>
        <v>pic_thumb_monster_4501</v>
      </c>
      <c r="H53" s="11" t="str">
        <f t="shared" si="10"/>
        <v>pic_book_monster_4501</v>
      </c>
      <c r="I53" s="11" t="str">
        <f t="shared" ref="I53:I85" si="13">CONCATENATE("1;",IF(ISBLANK(K53),"0",K53),"|2;",IF(ISBLANK(L53),"0",L53),"|3;",IF(ISBLANK(M53),"0",M53),"|4;",IF(ISBLANK(N53),"0",N53))</f>
        <v>1;0|2;0|3;0|4;0</v>
      </c>
      <c r="J53" s="11" t="s">
        <v>215</v>
      </c>
      <c r="K53" s="1"/>
      <c r="L53" s="1"/>
      <c r="M53" s="1"/>
      <c r="N53" s="1"/>
      <c r="O53" s="1"/>
      <c r="P53" s="11" t="str">
        <f t="shared" ref="P53:P67" si="14">CONCATENATE("monster_",A53,"_name")</f>
        <v>monster_4501_name</v>
      </c>
      <c r="Q53" s="11" t="str">
        <f t="shared" ref="Q53:Q67" si="15">CONCATENATE("monster_",A53,"_desc")</f>
        <v>monster_4501_desc</v>
      </c>
      <c r="R53" s="11" t="str">
        <f t="shared" ref="R53:R67" si="16">CONCATENATE("model_monster_",A53)</f>
        <v>model_monster_4501</v>
      </c>
      <c r="S53" s="11" t="s">
        <v>228</v>
      </c>
      <c r="T53" s="11" t="s">
        <v>229</v>
      </c>
      <c r="U53" s="11" t="str">
        <f t="shared" si="11"/>
        <v>monster_attr_challenge_text_4501_1;monster_attr_challenge_text_4501_2;monster_attr_challenge_text_4501_3</v>
      </c>
    </row>
    <row r="54" spans="1:21">
      <c r="A54" s="1">
        <v>4502</v>
      </c>
      <c r="B54" s="1" t="s">
        <v>53</v>
      </c>
      <c r="C54" s="1">
        <v>2</v>
      </c>
      <c r="D54" s="1">
        <f>_xlfn.XLOOKUP(_xlfn.XLOOKUP(A54,[1]怪物设计!$D:$D,[1]怪物设计!$G:$G),[1]背景设计!$D:$D,[1]背景设计!$C:$C)</f>
        <v>4</v>
      </c>
      <c r="E54" s="1">
        <f>_xlfn.XLOOKUP(_xlfn.XLOOKUP(A54,[1]怪物设计!$D:$D,[1]怪物设计!$M:$M),[1]背景设计!$AC:$AC,[1]背景设计!$AB:$AB)</f>
        <v>23</v>
      </c>
      <c r="F54" s="1">
        <f>IF(_xlfn.XLOOKUP(_xlfn.XLOOKUP(A54,[1]怪物设计!$D:$D,[1]怪物设计!$F:$F),[1]背景设计!$D:$D,[1]背景设计!$C:$C)&gt;7,80,40)</f>
        <v>80</v>
      </c>
      <c r="G54" s="11" t="str">
        <f t="shared" ref="G54:G67" si="17">CONCATENATE("pic_thumb_monster_",$A54)</f>
        <v>pic_thumb_monster_4502</v>
      </c>
      <c r="H54" s="11" t="str">
        <f t="shared" si="10"/>
        <v>pic_book_monster_4502</v>
      </c>
      <c r="I54" s="11" t="str">
        <f t="shared" si="13"/>
        <v>1;0|2;0|3;0|4;0</v>
      </c>
      <c r="J54" s="11" t="s">
        <v>215</v>
      </c>
      <c r="K54" s="1"/>
      <c r="L54" s="1"/>
      <c r="M54" s="1"/>
      <c r="N54" s="1"/>
      <c r="O54" s="1"/>
      <c r="P54" s="11" t="str">
        <f t="shared" si="14"/>
        <v>monster_4502_name</v>
      </c>
      <c r="Q54" s="11" t="str">
        <f t="shared" si="15"/>
        <v>monster_4502_desc</v>
      </c>
      <c r="R54" s="11" t="str">
        <f t="shared" si="16"/>
        <v>model_monster_4502</v>
      </c>
      <c r="S54" s="11" t="s">
        <v>230</v>
      </c>
      <c r="T54" s="11" t="s">
        <v>215</v>
      </c>
      <c r="U54" s="11" t="str">
        <f t="shared" si="11"/>
        <v>monster_attr_challenge_text_4502_1;monster_attr_challenge_text_4502_2;monster_attr_challenge_text_4502_3</v>
      </c>
    </row>
    <row r="55" spans="1:21">
      <c r="A55" s="1">
        <v>4503</v>
      </c>
      <c r="B55" s="1" t="s">
        <v>55</v>
      </c>
      <c r="C55" s="1">
        <v>2</v>
      </c>
      <c r="D55" s="1">
        <f>_xlfn.XLOOKUP(_xlfn.XLOOKUP(A55,[1]怪物设计!$D:$D,[1]怪物设计!$G:$G),[1]背景设计!$D:$D,[1]背景设计!$C:$C)</f>
        <v>4</v>
      </c>
      <c r="E55" s="1">
        <f>_xlfn.XLOOKUP(_xlfn.XLOOKUP(A55,[1]怪物设计!$D:$D,[1]怪物设计!$M:$M),[1]背景设计!$AC:$AC,[1]背景设计!$AB:$AB)</f>
        <v>21</v>
      </c>
      <c r="F55" s="1">
        <f>IF(_xlfn.XLOOKUP(_xlfn.XLOOKUP(A55,[1]怪物设计!$D:$D,[1]怪物设计!$F:$F),[1]背景设计!$D:$D,[1]背景设计!$C:$C)&gt;7,80,40)</f>
        <v>80</v>
      </c>
      <c r="G55" s="11" t="str">
        <f t="shared" si="17"/>
        <v>pic_thumb_monster_4503</v>
      </c>
      <c r="H55" s="11" t="str">
        <f t="shared" si="10"/>
        <v>pic_book_monster_4503</v>
      </c>
      <c r="I55" s="11" t="str">
        <f t="shared" si="13"/>
        <v>1;0|2;0|3;0|4;0</v>
      </c>
      <c r="J55" s="11" t="s">
        <v>215</v>
      </c>
      <c r="K55" s="1"/>
      <c r="L55" s="1"/>
      <c r="M55" s="1"/>
      <c r="N55" s="1"/>
      <c r="O55" s="1"/>
      <c r="P55" s="11" t="str">
        <f t="shared" si="14"/>
        <v>monster_4503_name</v>
      </c>
      <c r="Q55" s="11" t="str">
        <f t="shared" si="15"/>
        <v>monster_4503_desc</v>
      </c>
      <c r="R55" s="11" t="str">
        <f t="shared" si="16"/>
        <v>model_monster_4503</v>
      </c>
      <c r="S55" s="11" t="s">
        <v>231</v>
      </c>
      <c r="T55" s="11" t="s">
        <v>215</v>
      </c>
      <c r="U55" s="11" t="str">
        <f t="shared" si="11"/>
        <v>monster_attr_challenge_text_4503_1;monster_attr_challenge_text_4503_2;monster_attr_challenge_text_4503_3</v>
      </c>
    </row>
    <row r="56" spans="1:21">
      <c r="A56" s="1">
        <v>5011</v>
      </c>
      <c r="B56" s="1" t="s">
        <v>224</v>
      </c>
      <c r="C56" s="1">
        <v>1</v>
      </c>
      <c r="D56" s="1">
        <f>_xlfn.XLOOKUP(_xlfn.XLOOKUP(A56,[1]怪物设计!$D:$D,[1]怪物设计!$G:$G),[1]背景设计!$D:$D,[1]背景设计!$C:$C)</f>
        <v>5</v>
      </c>
      <c r="E56" s="1">
        <f>_xlfn.XLOOKUP(_xlfn.XLOOKUP(A56,[1]怪物设计!$D:$D,[1]怪物设计!$M:$M),[1]背景设计!$AC:$AC,[1]背景设计!$AB:$AB)</f>
        <v>14</v>
      </c>
      <c r="F56" s="1">
        <f>IF(_xlfn.XLOOKUP(_xlfn.XLOOKUP(A56,[1]怪物设计!$D:$D,[1]怪物设计!$F:$F),[1]背景设计!$D:$D,[1]背景设计!$C:$C)&gt;7,80,40)</f>
        <v>40</v>
      </c>
      <c r="G56" s="11" t="str">
        <f t="shared" si="17"/>
        <v>pic_thumb_monster_5011</v>
      </c>
      <c r="H56" s="11" t="str">
        <f t="shared" si="10"/>
        <v>pic_book_monster_5011</v>
      </c>
      <c r="I56" s="11" t="str">
        <f t="shared" si="13"/>
        <v>1;0|2;0|3;0|4;0</v>
      </c>
      <c r="J56" s="11" t="s">
        <v>215</v>
      </c>
      <c r="K56" s="1"/>
      <c r="L56" s="1"/>
      <c r="M56" s="1"/>
      <c r="N56" s="1"/>
      <c r="O56" s="1"/>
      <c r="P56" s="11" t="str">
        <f t="shared" si="14"/>
        <v>monster_5011_name</v>
      </c>
      <c r="Q56" s="11" t="str">
        <f t="shared" si="15"/>
        <v>monster_5011_desc</v>
      </c>
      <c r="R56" s="11" t="str">
        <f t="shared" si="16"/>
        <v>model_monster_5011</v>
      </c>
      <c r="S56" s="11" t="str">
        <f>IF(ISNA(CONCATENATE("spine_monster_",_xlfn.XLOOKUP(_xlfn.XLOOKUP(INT(RIGHT(R56,4)),[1]怪物设计!$D$77:$D$207,[1]怪物设计!$M$77:$M$207),[2]怪物武器挂载坐标辅助表!$O:$O,[2]怪物武器挂载坐标辅助表!$P:$P),"_1_Json_SkeletonData")),CONCATENATE("spine_monster_",A56,"_Json_SkeletonData"),CONCATENATE("spine_monster_",_xlfn.XLOOKUP(_xlfn.XLOOKUP(INT(RIGHT(R56,4)),[1]怪物设计!$D$77:$D$207,[1]怪物设计!$M$77:$M$207),[2]怪物武器挂载坐标辅助表!$O:$O,[2]怪物武器挂载坐标辅助表!$P:$P),"_1_Json_SkeletonData"))</f>
        <v>spine_monster_5011_Json_SkeletonData</v>
      </c>
      <c r="T56" s="11" t="s">
        <v>215</v>
      </c>
      <c r="U56" s="11" t="str">
        <f t="shared" si="11"/>
        <v>monster_attr_challenge_text_boss_1;monster_attr_challenge_text_boss_2;monster_attr_challenge_text_boss_3</v>
      </c>
    </row>
    <row r="57" spans="1:21">
      <c r="A57" s="1">
        <v>5012</v>
      </c>
      <c r="B57" s="1" t="s">
        <v>224</v>
      </c>
      <c r="C57" s="1">
        <v>1</v>
      </c>
      <c r="D57" s="1">
        <f>_xlfn.XLOOKUP(_xlfn.XLOOKUP(A57,[1]怪物设计!$D:$D,[1]怪物设计!$G:$G),[1]背景设计!$D:$D,[1]背景设计!$C:$C)</f>
        <v>5</v>
      </c>
      <c r="E57" s="1">
        <f>_xlfn.XLOOKUP(_xlfn.XLOOKUP(A57,[1]怪物设计!$D:$D,[1]怪物设计!$M:$M),[1]背景设计!$AC:$AC,[1]背景设计!$AB:$AB)</f>
        <v>15</v>
      </c>
      <c r="F57" s="1">
        <f>IF(_xlfn.XLOOKUP(_xlfn.XLOOKUP(A57,[1]怪物设计!$D:$D,[1]怪物设计!$F:$F),[1]背景设计!$D:$D,[1]背景设计!$C:$C)&gt;7,80,40)</f>
        <v>40</v>
      </c>
      <c r="G57" s="11" t="str">
        <f t="shared" si="17"/>
        <v>pic_thumb_monster_5012</v>
      </c>
      <c r="H57" s="11" t="str">
        <f t="shared" si="10"/>
        <v>pic_book_monster_5012</v>
      </c>
      <c r="I57" s="11" t="str">
        <f t="shared" si="13"/>
        <v>1;0|2;0|3;0|4;0</v>
      </c>
      <c r="J57" s="11" t="s">
        <v>215</v>
      </c>
      <c r="K57" s="1"/>
      <c r="L57" s="1"/>
      <c r="M57" s="1"/>
      <c r="N57" s="1"/>
      <c r="O57" s="1"/>
      <c r="P57" s="11" t="str">
        <f t="shared" si="14"/>
        <v>monster_5012_name</v>
      </c>
      <c r="Q57" s="11" t="str">
        <f t="shared" si="15"/>
        <v>monster_5012_desc</v>
      </c>
      <c r="R57" s="11" t="str">
        <f t="shared" si="16"/>
        <v>model_monster_5012</v>
      </c>
      <c r="S57" s="11" t="str">
        <f>IF(ISNA(CONCATENATE("spine_monster_",_xlfn.XLOOKUP(_xlfn.XLOOKUP(INT(RIGHT(R57,4)),[1]怪物设计!$D$77:$D$207,[1]怪物设计!$M$77:$M$207),[2]怪物武器挂载坐标辅助表!$O:$O,[2]怪物武器挂载坐标辅助表!$P:$P),"_1_Json_SkeletonData")),CONCATENATE("spine_monster_",A57,"_Json_SkeletonData"),CONCATENATE("spine_monster_",_xlfn.XLOOKUP(_xlfn.XLOOKUP(INT(RIGHT(R57,4)),[1]怪物设计!$D$77:$D$207,[1]怪物设计!$M$77:$M$207),[2]怪物武器挂载坐标辅助表!$O:$O,[2]怪物武器挂载坐标辅助表!$P:$P),"_1_Json_SkeletonData"))</f>
        <v>spine_monster_5012_Json_SkeletonData</v>
      </c>
      <c r="T57" s="11" t="s">
        <v>215</v>
      </c>
      <c r="U57" s="11" t="str">
        <f t="shared" si="11"/>
        <v>monster_attr_challenge_text_boss_1;monster_attr_challenge_text_boss_2;monster_attr_challenge_text_boss_3</v>
      </c>
    </row>
    <row r="58" spans="1:21">
      <c r="A58" s="1">
        <v>5013</v>
      </c>
      <c r="B58" s="1" t="s">
        <v>224</v>
      </c>
      <c r="C58" s="1">
        <v>1</v>
      </c>
      <c r="D58" s="1">
        <f>_xlfn.XLOOKUP(_xlfn.XLOOKUP(A58,[1]怪物设计!$D:$D,[1]怪物设计!$G:$G),[1]背景设计!$D:$D,[1]背景设计!$C:$C)</f>
        <v>5</v>
      </c>
      <c r="E58" s="1">
        <f>_xlfn.XLOOKUP(_xlfn.XLOOKUP(A58,[1]怪物设计!$D:$D,[1]怪物设计!$M:$M),[1]背景设计!$AC:$AC,[1]背景设计!$AB:$AB)</f>
        <v>14</v>
      </c>
      <c r="F58" s="1">
        <f>IF(_xlfn.XLOOKUP(_xlfn.XLOOKUP(A58,[1]怪物设计!$D:$D,[1]怪物设计!$F:$F),[1]背景设计!$D:$D,[1]背景设计!$C:$C)&gt;7,80,40)</f>
        <v>40</v>
      </c>
      <c r="G58" s="11" t="str">
        <f t="shared" si="17"/>
        <v>pic_thumb_monster_5013</v>
      </c>
      <c r="H58" s="11" t="str">
        <f t="shared" si="10"/>
        <v>pic_book_monster_5013</v>
      </c>
      <c r="I58" s="11" t="str">
        <f t="shared" si="13"/>
        <v>1;0|2;0|3;0|4;0</v>
      </c>
      <c r="J58" s="11" t="s">
        <v>215</v>
      </c>
      <c r="K58" s="1"/>
      <c r="L58" s="1"/>
      <c r="M58" s="1"/>
      <c r="N58" s="1"/>
      <c r="O58" s="1"/>
      <c r="P58" s="11" t="str">
        <f t="shared" si="14"/>
        <v>monster_5013_name</v>
      </c>
      <c r="Q58" s="11" t="str">
        <f t="shared" si="15"/>
        <v>monster_5013_desc</v>
      </c>
      <c r="R58" s="11" t="str">
        <f t="shared" si="16"/>
        <v>model_monster_5013</v>
      </c>
      <c r="S58" s="11" t="str">
        <f>IF(ISNA(CONCATENATE("spine_monster_",_xlfn.XLOOKUP(_xlfn.XLOOKUP(INT(RIGHT(R58,4)),[1]怪物设计!$D$77:$D$207,[1]怪物设计!$M$77:$M$207),[2]怪物武器挂载坐标辅助表!$O:$O,[2]怪物武器挂载坐标辅助表!$P:$P),"_1_Json_SkeletonData")),CONCATENATE("spine_monster_",A58,"_Json_SkeletonData"),CONCATENATE("spine_monster_",_xlfn.XLOOKUP(_xlfn.XLOOKUP(INT(RIGHT(R58,4)),[1]怪物设计!$D$77:$D$207,[1]怪物设计!$M$77:$M$207),[2]怪物武器挂载坐标辅助表!$O:$O,[2]怪物武器挂载坐标辅助表!$P:$P),"_1_Json_SkeletonData"))</f>
        <v>spine_monster_5013_Json_SkeletonData</v>
      </c>
      <c r="T58" s="11" t="s">
        <v>215</v>
      </c>
      <c r="U58" s="11" t="str">
        <f t="shared" si="11"/>
        <v>monster_attr_challenge_text_boss_1;monster_attr_challenge_text_boss_2;monster_attr_challenge_text_boss_3</v>
      </c>
    </row>
    <row r="59" spans="1:21">
      <c r="A59" s="1">
        <v>5021</v>
      </c>
      <c r="B59" s="1" t="s">
        <v>224</v>
      </c>
      <c r="C59" s="1">
        <v>1</v>
      </c>
      <c r="D59" s="1">
        <f>_xlfn.XLOOKUP(_xlfn.XLOOKUP(A59,[1]怪物设计!$D:$D,[1]怪物设计!$G:$G),[1]背景设计!$D:$D,[1]背景设计!$C:$C)</f>
        <v>5</v>
      </c>
      <c r="E59" s="1">
        <f>_xlfn.XLOOKUP(_xlfn.XLOOKUP(A59,[1]怪物设计!$D:$D,[1]怪物设计!$M:$M),[1]背景设计!$AC:$AC,[1]背景设计!$AB:$AB)</f>
        <v>13</v>
      </c>
      <c r="F59" s="1">
        <f>IF(_xlfn.XLOOKUP(_xlfn.XLOOKUP(A59,[1]怪物设计!$D:$D,[1]怪物设计!$F:$F),[1]背景设计!$D:$D,[1]背景设计!$C:$C)&gt;7,80,40)</f>
        <v>40</v>
      </c>
      <c r="G59" s="11" t="str">
        <f t="shared" si="17"/>
        <v>pic_thumb_monster_5021</v>
      </c>
      <c r="H59" s="11" t="str">
        <f t="shared" si="10"/>
        <v>pic_book_monster_5021</v>
      </c>
      <c r="I59" s="11" t="str">
        <f t="shared" si="13"/>
        <v>1;0|2;0|3;0|4;0</v>
      </c>
      <c r="J59" s="11" t="s">
        <v>215</v>
      </c>
      <c r="K59" s="1"/>
      <c r="L59" s="1"/>
      <c r="M59" s="1"/>
      <c r="N59" s="1"/>
      <c r="O59" s="1"/>
      <c r="P59" s="11" t="str">
        <f t="shared" si="14"/>
        <v>monster_5021_name</v>
      </c>
      <c r="Q59" s="11" t="str">
        <f t="shared" si="15"/>
        <v>monster_5021_desc</v>
      </c>
      <c r="R59" s="11" t="str">
        <f t="shared" si="16"/>
        <v>model_monster_5021</v>
      </c>
      <c r="S59" s="11" t="str">
        <f>IF(ISNA(CONCATENATE("spine_monster_",_xlfn.XLOOKUP(_xlfn.XLOOKUP(INT(RIGHT(R59,4)),[1]怪物设计!$D$77:$D$207,[1]怪物设计!$M$77:$M$207),[2]怪物武器挂载坐标辅助表!$O:$O,[2]怪物武器挂载坐标辅助表!$P:$P),"_1_Json_SkeletonData")),CONCATENATE("spine_monster_",A59,"_Json_SkeletonData"),CONCATENATE("spine_monster_",_xlfn.XLOOKUP(_xlfn.XLOOKUP(INT(RIGHT(R59,4)),[1]怪物设计!$D$77:$D$207,[1]怪物设计!$M$77:$M$207),[2]怪物武器挂载坐标辅助表!$O:$O,[2]怪物武器挂载坐标辅助表!$P:$P),"_1_Json_SkeletonData"))</f>
        <v>spine_monster_5021_Json_SkeletonData</v>
      </c>
      <c r="T59" s="11" t="s">
        <v>215</v>
      </c>
      <c r="U59" s="11" t="str">
        <f t="shared" si="11"/>
        <v>monster_attr_challenge_text_boss_1;monster_attr_challenge_text_boss_2;monster_attr_challenge_text_boss_3</v>
      </c>
    </row>
    <row r="60" spans="1:21">
      <c r="A60" s="1">
        <v>5022</v>
      </c>
      <c r="B60" s="1" t="s">
        <v>224</v>
      </c>
      <c r="C60" s="1">
        <v>1</v>
      </c>
      <c r="D60" s="1">
        <f>_xlfn.XLOOKUP(_xlfn.XLOOKUP(A60,[1]怪物设计!$D:$D,[1]怪物设计!$G:$G),[1]背景设计!$D:$D,[1]背景设计!$C:$C)</f>
        <v>5</v>
      </c>
      <c r="E60" s="1">
        <f>_xlfn.XLOOKUP(_xlfn.XLOOKUP(A60,[1]怪物设计!$D:$D,[1]怪物设计!$M:$M),[1]背景设计!$AC:$AC,[1]背景设计!$AB:$AB)</f>
        <v>15</v>
      </c>
      <c r="F60" s="1">
        <f>IF(_xlfn.XLOOKUP(_xlfn.XLOOKUP(A60,[1]怪物设计!$D:$D,[1]怪物设计!$F:$F),[1]背景设计!$D:$D,[1]背景设计!$C:$C)&gt;7,80,40)</f>
        <v>40</v>
      </c>
      <c r="G60" s="11" t="str">
        <f t="shared" si="17"/>
        <v>pic_thumb_monster_5022</v>
      </c>
      <c r="H60" s="11" t="str">
        <f t="shared" si="10"/>
        <v>pic_book_monster_5022</v>
      </c>
      <c r="I60" s="11" t="str">
        <f t="shared" si="13"/>
        <v>1;0|2;0|3;0|4;0</v>
      </c>
      <c r="J60" s="11" t="s">
        <v>215</v>
      </c>
      <c r="K60" s="1"/>
      <c r="L60" s="1"/>
      <c r="M60" s="1"/>
      <c r="N60" s="1"/>
      <c r="O60" s="1"/>
      <c r="P60" s="11" t="str">
        <f t="shared" si="14"/>
        <v>monster_5022_name</v>
      </c>
      <c r="Q60" s="11" t="str">
        <f t="shared" si="15"/>
        <v>monster_5022_desc</v>
      </c>
      <c r="R60" s="11" t="str">
        <f t="shared" si="16"/>
        <v>model_monster_5022</v>
      </c>
      <c r="S60" s="11" t="str">
        <f>IF(ISNA(CONCATENATE("spine_monster_",_xlfn.XLOOKUP(_xlfn.XLOOKUP(INT(RIGHT(R60,4)),[1]怪物设计!$D$77:$D$207,[1]怪物设计!$M$77:$M$207),[2]怪物武器挂载坐标辅助表!$O:$O,[2]怪物武器挂载坐标辅助表!$P:$P),"_1_Json_SkeletonData")),CONCATENATE("spine_monster_",A60,"_Json_SkeletonData"),CONCATENATE("spine_monster_",_xlfn.XLOOKUP(_xlfn.XLOOKUP(INT(RIGHT(R60,4)),[1]怪物设计!$D$77:$D$207,[1]怪物设计!$M$77:$M$207),[2]怪物武器挂载坐标辅助表!$O:$O,[2]怪物武器挂载坐标辅助表!$P:$P),"_1_Json_SkeletonData"))</f>
        <v>spine_monster_5022_Json_SkeletonData</v>
      </c>
      <c r="T60" s="11" t="s">
        <v>215</v>
      </c>
      <c r="U60" s="11" t="str">
        <f t="shared" si="11"/>
        <v>monster_attr_challenge_text_boss_1;monster_attr_challenge_text_boss_2;monster_attr_challenge_text_boss_3</v>
      </c>
    </row>
    <row r="61" spans="1:21">
      <c r="A61" s="1">
        <v>5023</v>
      </c>
      <c r="B61" s="1" t="s">
        <v>224</v>
      </c>
      <c r="C61" s="1">
        <v>1</v>
      </c>
      <c r="D61" s="1">
        <f>_xlfn.XLOOKUP(_xlfn.XLOOKUP(A61,[1]怪物设计!$D:$D,[1]怪物设计!$G:$G),[1]背景设计!$D:$D,[1]背景设计!$C:$C)</f>
        <v>5</v>
      </c>
      <c r="E61" s="1">
        <f>_xlfn.XLOOKUP(_xlfn.XLOOKUP(A61,[1]怪物设计!$D:$D,[1]怪物设计!$M:$M),[1]背景设计!$AC:$AC,[1]背景设计!$AB:$AB)</f>
        <v>14</v>
      </c>
      <c r="F61" s="1">
        <f>IF(_xlfn.XLOOKUP(_xlfn.XLOOKUP(A61,[1]怪物设计!$D:$D,[1]怪物设计!$F:$F),[1]背景设计!$D:$D,[1]背景设计!$C:$C)&gt;7,80,40)</f>
        <v>40</v>
      </c>
      <c r="G61" s="11" t="str">
        <f t="shared" si="17"/>
        <v>pic_thumb_monster_5023</v>
      </c>
      <c r="H61" s="11" t="str">
        <f t="shared" si="10"/>
        <v>pic_book_monster_5023</v>
      </c>
      <c r="I61" s="11" t="str">
        <f t="shared" si="13"/>
        <v>1;0|2;0|3;0|4;0</v>
      </c>
      <c r="J61" s="11" t="s">
        <v>215</v>
      </c>
      <c r="K61" s="1"/>
      <c r="L61" s="1"/>
      <c r="M61" s="1"/>
      <c r="N61" s="1"/>
      <c r="O61" s="1"/>
      <c r="P61" s="11" t="str">
        <f t="shared" si="14"/>
        <v>monster_5023_name</v>
      </c>
      <c r="Q61" s="11" t="str">
        <f t="shared" si="15"/>
        <v>monster_5023_desc</v>
      </c>
      <c r="R61" s="11" t="str">
        <f t="shared" si="16"/>
        <v>model_monster_5023</v>
      </c>
      <c r="S61" s="11" t="str">
        <f>IF(ISNA(CONCATENATE("spine_monster_",_xlfn.XLOOKUP(_xlfn.XLOOKUP(INT(RIGHT(R61,4)),[1]怪物设计!$D$77:$D$207,[1]怪物设计!$M$77:$M$207),[2]怪物武器挂载坐标辅助表!$O:$O,[2]怪物武器挂载坐标辅助表!$P:$P),"_1_Json_SkeletonData")),CONCATENATE("spine_monster_",A61,"_Json_SkeletonData"),CONCATENATE("spine_monster_",_xlfn.XLOOKUP(_xlfn.XLOOKUP(INT(RIGHT(R61,4)),[1]怪物设计!$D$77:$D$207,[1]怪物设计!$M$77:$M$207),[2]怪物武器挂载坐标辅助表!$O:$O,[2]怪物武器挂载坐标辅助表!$P:$P),"_1_Json_SkeletonData"))</f>
        <v>spine_monster_5023_Json_SkeletonData</v>
      </c>
      <c r="T61" s="11" t="s">
        <v>215</v>
      </c>
      <c r="U61" s="11" t="str">
        <f t="shared" si="11"/>
        <v>monster_attr_challenge_text_boss_1;monster_attr_challenge_text_boss_2;monster_attr_challenge_text_boss_3</v>
      </c>
    </row>
    <row r="62" spans="1:21">
      <c r="A62" s="1">
        <v>5031</v>
      </c>
      <c r="B62" s="1" t="s">
        <v>224</v>
      </c>
      <c r="C62" s="1">
        <v>1</v>
      </c>
      <c r="D62" s="1">
        <f>_xlfn.XLOOKUP(_xlfn.XLOOKUP(A62,[1]怪物设计!$D:$D,[1]怪物设计!$G:$G),[1]背景设计!$D:$D,[1]背景设计!$C:$C)</f>
        <v>5</v>
      </c>
      <c r="E62" s="1">
        <f>_xlfn.XLOOKUP(_xlfn.XLOOKUP(A62,[1]怪物设计!$D:$D,[1]怪物设计!$M:$M),[1]背景设计!$AC:$AC,[1]背景设计!$AB:$AB)</f>
        <v>13</v>
      </c>
      <c r="F62" s="1">
        <f>IF(_xlfn.XLOOKUP(_xlfn.XLOOKUP(A62,[1]怪物设计!$D:$D,[1]怪物设计!$F:$F),[1]背景设计!$D:$D,[1]背景设计!$C:$C)&gt;7,80,40)</f>
        <v>40</v>
      </c>
      <c r="G62" s="11" t="str">
        <f t="shared" si="17"/>
        <v>pic_thumb_monster_5031</v>
      </c>
      <c r="H62" s="11" t="str">
        <f t="shared" si="10"/>
        <v>pic_book_monster_5031</v>
      </c>
      <c r="I62" s="11" t="str">
        <f t="shared" si="13"/>
        <v>1;0|2;0|3;0|4;0</v>
      </c>
      <c r="J62" s="11" t="s">
        <v>215</v>
      </c>
      <c r="K62" s="1"/>
      <c r="L62" s="1"/>
      <c r="M62" s="1"/>
      <c r="N62" s="1"/>
      <c r="O62" s="1"/>
      <c r="P62" s="11" t="str">
        <f t="shared" si="14"/>
        <v>monster_5031_name</v>
      </c>
      <c r="Q62" s="11" t="str">
        <f t="shared" si="15"/>
        <v>monster_5031_desc</v>
      </c>
      <c r="R62" s="11" t="str">
        <f t="shared" si="16"/>
        <v>model_monster_5031</v>
      </c>
      <c r="S62" s="11" t="str">
        <f>IF(ISNA(CONCATENATE("spine_monster_",_xlfn.XLOOKUP(_xlfn.XLOOKUP(INT(RIGHT(R62,4)),[1]怪物设计!$D$77:$D$207,[1]怪物设计!$M$77:$M$207),[2]怪物武器挂载坐标辅助表!$O:$O,[2]怪物武器挂载坐标辅助表!$P:$P),"_1_Json_SkeletonData")),CONCATENATE("spine_monster_",A62,"_Json_SkeletonData"),CONCATENATE("spine_monster_",_xlfn.XLOOKUP(_xlfn.XLOOKUP(INT(RIGHT(R62,4)),[1]怪物设计!$D$77:$D$207,[1]怪物设计!$M$77:$M$207),[2]怪物武器挂载坐标辅助表!$O:$O,[2]怪物武器挂载坐标辅助表!$P:$P),"_1_Json_SkeletonData"))</f>
        <v>spine_monster_5031_Json_SkeletonData</v>
      </c>
      <c r="T62" s="11" t="s">
        <v>215</v>
      </c>
      <c r="U62" s="11" t="str">
        <f t="shared" si="11"/>
        <v>monster_attr_challenge_text_boss_1;monster_attr_challenge_text_boss_2;monster_attr_challenge_text_boss_3</v>
      </c>
    </row>
    <row r="63" spans="1:21">
      <c r="A63" s="1">
        <v>5032</v>
      </c>
      <c r="B63" s="1" t="s">
        <v>224</v>
      </c>
      <c r="C63" s="1">
        <v>1</v>
      </c>
      <c r="D63" s="1">
        <f>_xlfn.XLOOKUP(_xlfn.XLOOKUP(A63,[1]怪物设计!$D:$D,[1]怪物设计!$G:$G),[1]背景设计!$D:$D,[1]背景设计!$C:$C)</f>
        <v>5</v>
      </c>
      <c r="E63" s="1">
        <f>_xlfn.XLOOKUP(_xlfn.XLOOKUP(A63,[1]怪物设计!$D:$D,[1]怪物设计!$M:$M),[1]背景设计!$AC:$AC,[1]背景设计!$AB:$AB)</f>
        <v>15</v>
      </c>
      <c r="F63" s="1">
        <f>IF(_xlfn.XLOOKUP(_xlfn.XLOOKUP(A63,[1]怪物设计!$D:$D,[1]怪物设计!$F:$F),[1]背景设计!$D:$D,[1]背景设计!$C:$C)&gt;7,80,40)</f>
        <v>40</v>
      </c>
      <c r="G63" s="11" t="str">
        <f t="shared" si="17"/>
        <v>pic_thumb_monster_5032</v>
      </c>
      <c r="H63" s="11" t="str">
        <f t="shared" si="10"/>
        <v>pic_book_monster_5032</v>
      </c>
      <c r="I63" s="11" t="str">
        <f t="shared" si="13"/>
        <v>1;0|2;0|3;0|4;0</v>
      </c>
      <c r="J63" s="11" t="s">
        <v>215</v>
      </c>
      <c r="K63" s="1"/>
      <c r="L63" s="1"/>
      <c r="M63" s="1"/>
      <c r="N63" s="1"/>
      <c r="O63" s="1"/>
      <c r="P63" s="11" t="str">
        <f t="shared" si="14"/>
        <v>monster_5032_name</v>
      </c>
      <c r="Q63" s="11" t="str">
        <f t="shared" si="15"/>
        <v>monster_5032_desc</v>
      </c>
      <c r="R63" s="11" t="str">
        <f t="shared" si="16"/>
        <v>model_monster_5032</v>
      </c>
      <c r="S63" s="11" t="str">
        <f>IF(ISNA(CONCATENATE("spine_monster_",_xlfn.XLOOKUP(_xlfn.XLOOKUP(INT(RIGHT(R63,4)),[1]怪物设计!$D$77:$D$207,[1]怪物设计!$M$77:$M$207),[2]怪物武器挂载坐标辅助表!$O:$O,[2]怪物武器挂载坐标辅助表!$P:$P),"_1_Json_SkeletonData")),CONCATENATE("spine_monster_",A63,"_Json_SkeletonData"),CONCATENATE("spine_monster_",_xlfn.XLOOKUP(_xlfn.XLOOKUP(INT(RIGHT(R63,4)),[1]怪物设计!$D$77:$D$207,[1]怪物设计!$M$77:$M$207),[2]怪物武器挂载坐标辅助表!$O:$O,[2]怪物武器挂载坐标辅助表!$P:$P),"_1_Json_SkeletonData"))</f>
        <v>spine_monster_5032_Json_SkeletonData</v>
      </c>
      <c r="T63" s="11" t="s">
        <v>215</v>
      </c>
      <c r="U63" s="11" t="str">
        <f t="shared" si="11"/>
        <v>monster_attr_challenge_text_boss_1;monster_attr_challenge_text_boss_2;monster_attr_challenge_text_boss_3</v>
      </c>
    </row>
    <row r="64" spans="1:21">
      <c r="A64" s="1">
        <v>5033</v>
      </c>
      <c r="B64" s="1" t="s">
        <v>224</v>
      </c>
      <c r="C64" s="1">
        <v>1</v>
      </c>
      <c r="D64" s="1">
        <f>_xlfn.XLOOKUP(_xlfn.XLOOKUP(A64,[1]怪物设计!$D:$D,[1]怪物设计!$G:$G),[1]背景设计!$D:$D,[1]背景设计!$C:$C)</f>
        <v>5</v>
      </c>
      <c r="E64" s="1">
        <f>_xlfn.XLOOKUP(_xlfn.XLOOKUP(A64,[1]怪物设计!$D:$D,[1]怪物设计!$M:$M),[1]背景设计!$AC:$AC,[1]背景设计!$AB:$AB)</f>
        <v>13</v>
      </c>
      <c r="F64" s="1">
        <f>IF(_xlfn.XLOOKUP(_xlfn.XLOOKUP(A64,[1]怪物设计!$D:$D,[1]怪物设计!$F:$F),[1]背景设计!$D:$D,[1]背景设计!$C:$C)&gt;7,80,40)</f>
        <v>40</v>
      </c>
      <c r="G64" s="11" t="str">
        <f t="shared" si="17"/>
        <v>pic_thumb_monster_5033</v>
      </c>
      <c r="H64" s="11" t="str">
        <f t="shared" si="10"/>
        <v>pic_book_monster_5033</v>
      </c>
      <c r="I64" s="11" t="str">
        <f t="shared" si="13"/>
        <v>1;0|2;0|3;0|4;0</v>
      </c>
      <c r="J64" s="11" t="s">
        <v>215</v>
      </c>
      <c r="K64" s="1"/>
      <c r="L64" s="1"/>
      <c r="M64" s="1"/>
      <c r="N64" s="1"/>
      <c r="O64" s="1"/>
      <c r="P64" s="11" t="str">
        <f t="shared" si="14"/>
        <v>monster_5033_name</v>
      </c>
      <c r="Q64" s="11" t="str">
        <f t="shared" si="15"/>
        <v>monster_5033_desc</v>
      </c>
      <c r="R64" s="11" t="str">
        <f t="shared" si="16"/>
        <v>model_monster_5033</v>
      </c>
      <c r="S64" s="11" t="str">
        <f>IF(ISNA(CONCATENATE("spine_monster_",_xlfn.XLOOKUP(_xlfn.XLOOKUP(INT(RIGHT(R64,4)),[1]怪物设计!$D$77:$D$207,[1]怪物设计!$M$77:$M$207),[2]怪物武器挂载坐标辅助表!$O:$O,[2]怪物武器挂载坐标辅助表!$P:$P),"_1_Json_SkeletonData")),CONCATENATE("spine_monster_",A64,"_Json_SkeletonData"),CONCATENATE("spine_monster_",_xlfn.XLOOKUP(_xlfn.XLOOKUP(INT(RIGHT(R64,4)),[1]怪物设计!$D$77:$D$207,[1]怪物设计!$M$77:$M$207),[2]怪物武器挂载坐标辅助表!$O:$O,[2]怪物武器挂载坐标辅助表!$P:$P),"_1_Json_SkeletonData"))</f>
        <v>spine_monster_5033_Json_SkeletonData</v>
      </c>
      <c r="T64" s="11" t="s">
        <v>215</v>
      </c>
      <c r="U64" s="11" t="str">
        <f t="shared" si="11"/>
        <v>monster_attr_challenge_text_boss_1;monster_attr_challenge_text_boss_2;monster_attr_challenge_text_boss_3</v>
      </c>
    </row>
    <row r="65" spans="1:21">
      <c r="A65" s="1">
        <v>5501</v>
      </c>
      <c r="B65" s="1" t="s">
        <v>232</v>
      </c>
      <c r="C65" s="1">
        <v>2</v>
      </c>
      <c r="D65" s="1">
        <f>_xlfn.XLOOKUP(_xlfn.XLOOKUP(A65,[1]怪物设计!$D:$D,[1]怪物设计!$G:$G),[1]背景设计!$D:$D,[1]背景设计!$C:$C)</f>
        <v>5</v>
      </c>
      <c r="E65" s="1">
        <f>_xlfn.XLOOKUP(_xlfn.XLOOKUP(A65,[1]怪物设计!$D:$D,[1]怪物设计!$M:$M),[1]背景设计!$AC:$AC,[1]背景设计!$AB:$AB)</f>
        <v>24</v>
      </c>
      <c r="F65" s="1">
        <f>IF(_xlfn.XLOOKUP(_xlfn.XLOOKUP(A65,[1]怪物设计!$D:$D,[1]怪物设计!$F:$F),[1]背景设计!$D:$D,[1]背景设计!$C:$C)&gt;7,80,40)</f>
        <v>40</v>
      </c>
      <c r="G65" s="11" t="str">
        <f t="shared" si="17"/>
        <v>pic_thumb_monster_5501</v>
      </c>
      <c r="H65" s="11" t="str">
        <f t="shared" si="10"/>
        <v>pic_book_monster_5501</v>
      </c>
      <c r="I65" s="11" t="str">
        <f t="shared" si="13"/>
        <v>1;0|2;0|3;0|4;0</v>
      </c>
      <c r="J65" s="11" t="s">
        <v>215</v>
      </c>
      <c r="K65" s="1"/>
      <c r="L65" s="1"/>
      <c r="M65" s="1"/>
      <c r="N65" s="1"/>
      <c r="O65" s="1"/>
      <c r="P65" s="11" t="str">
        <f t="shared" si="14"/>
        <v>monster_5501_name</v>
      </c>
      <c r="Q65" s="11" t="str">
        <f t="shared" si="15"/>
        <v>monster_5501_desc</v>
      </c>
      <c r="R65" s="11" t="str">
        <f t="shared" si="16"/>
        <v>model_monster_5501</v>
      </c>
      <c r="S65" s="11" t="str">
        <f>IF(ISNA(CONCATENATE("spine_monster_",_xlfn.XLOOKUP(_xlfn.XLOOKUP(INT(RIGHT(R65,4)),[1]怪物设计!$D$77:$D$207,[1]怪物设计!$M$77:$M$207),[2]怪物武器挂载坐标辅助表!$O:$O,[2]怪物武器挂载坐标辅助表!$P:$P),"_1_Json_SkeletonData")),CONCATENATE("spine_monster_",A65,"_Json_SkeletonData"),CONCATENATE("spine_monster_",_xlfn.XLOOKUP(_xlfn.XLOOKUP(INT(RIGHT(R65,4)),[1]怪物设计!$D$77:$D$207,[1]怪物设计!$M$77:$M$207),[2]怪物武器挂载坐标辅助表!$O:$O,[2]怪物武器挂载坐标辅助表!$P:$P),"_1_Json_SkeletonData"))</f>
        <v>spine_monster_5501_Json_SkeletonData</v>
      </c>
      <c r="T65" s="11" t="s">
        <v>215</v>
      </c>
      <c r="U65" s="11" t="str">
        <f t="shared" si="11"/>
        <v>monster_attr_challenge_text_5501_1;monster_attr_challenge_text_5501_2;monster_attr_challenge_text_5501_3</v>
      </c>
    </row>
    <row r="66" spans="1:21">
      <c r="A66" s="1">
        <v>5502</v>
      </c>
      <c r="B66" s="1" t="s">
        <v>233</v>
      </c>
      <c r="C66" s="1">
        <v>2</v>
      </c>
      <c r="D66" s="1">
        <f>_xlfn.XLOOKUP(_xlfn.XLOOKUP(A66,[1]怪物设计!$D:$D,[1]怪物设计!$G:$G),[1]背景设计!$D:$D,[1]背景设计!$C:$C)</f>
        <v>5</v>
      </c>
      <c r="E66" s="1">
        <f>_xlfn.XLOOKUP(_xlfn.XLOOKUP(A66,[1]怪物设计!$D:$D,[1]怪物设计!$M:$M),[1]背景设计!$AC:$AC,[1]背景设计!$AB:$AB)</f>
        <v>25</v>
      </c>
      <c r="F66" s="1">
        <f>IF(_xlfn.XLOOKUP(_xlfn.XLOOKUP(A66,[1]怪物设计!$D:$D,[1]怪物设计!$F:$F),[1]背景设计!$D:$D,[1]背景设计!$C:$C)&gt;7,80,40)</f>
        <v>80</v>
      </c>
      <c r="G66" s="11" t="str">
        <f t="shared" si="17"/>
        <v>pic_thumb_monster_5502</v>
      </c>
      <c r="H66" s="11" t="str">
        <f t="shared" si="10"/>
        <v>pic_book_monster_5502</v>
      </c>
      <c r="I66" s="11" t="str">
        <f t="shared" si="13"/>
        <v>1;0|2;0|3;0|4;0</v>
      </c>
      <c r="J66" s="11" t="s">
        <v>215</v>
      </c>
      <c r="K66" s="1"/>
      <c r="L66" s="1"/>
      <c r="M66" s="1"/>
      <c r="N66" s="1"/>
      <c r="O66" s="1"/>
      <c r="P66" s="11" t="str">
        <f t="shared" si="14"/>
        <v>monster_5502_name</v>
      </c>
      <c r="Q66" s="11" t="str">
        <f t="shared" si="15"/>
        <v>monster_5502_desc</v>
      </c>
      <c r="R66" s="11" t="str">
        <f t="shared" si="16"/>
        <v>model_monster_5502</v>
      </c>
      <c r="S66" s="11" t="str">
        <f>IF(ISNA(CONCATENATE("spine_monster_",_xlfn.XLOOKUP(_xlfn.XLOOKUP(INT(RIGHT(R66,4)),[1]怪物设计!$D$77:$D$207,[1]怪物设计!$M$77:$M$207),[2]怪物武器挂载坐标辅助表!$O:$O,[2]怪物武器挂载坐标辅助表!$P:$P),"_1_Json_SkeletonData")),CONCATENATE("spine_monster_",A66,"_Json_SkeletonData"),CONCATENATE("spine_monster_",_xlfn.XLOOKUP(_xlfn.XLOOKUP(INT(RIGHT(R66,4)),[1]怪物设计!$D$77:$D$207,[1]怪物设计!$M$77:$M$207),[2]怪物武器挂载坐标辅助表!$O:$O,[2]怪物武器挂载坐标辅助表!$P:$P),"_1_Json_SkeletonData"))</f>
        <v>spine_monster_5502_Json_SkeletonData</v>
      </c>
      <c r="T66" s="11" t="s">
        <v>215</v>
      </c>
      <c r="U66" s="11" t="str">
        <f t="shared" si="11"/>
        <v>monster_attr_challenge_text_5502_1;monster_attr_challenge_text_5502_2;monster_attr_challenge_text_5502_3</v>
      </c>
    </row>
    <row r="67" spans="1:21">
      <c r="A67" s="1">
        <v>5503</v>
      </c>
      <c r="B67" s="1" t="s">
        <v>234</v>
      </c>
      <c r="C67" s="1">
        <v>2</v>
      </c>
      <c r="D67" s="1">
        <f>_xlfn.XLOOKUP(_xlfn.XLOOKUP(A67,[1]怪物设计!$D:$D,[1]怪物设计!$G:$G),[1]背景设计!$D:$D,[1]背景设计!$C:$C)</f>
        <v>5</v>
      </c>
      <c r="E67" s="1">
        <f>_xlfn.XLOOKUP(_xlfn.XLOOKUP(A67,[1]怪物设计!$D:$D,[1]怪物设计!$M:$M),[1]背景设计!$AC:$AC,[1]背景设计!$AB:$AB)</f>
        <v>26</v>
      </c>
      <c r="F67" s="1">
        <f>IF(_xlfn.XLOOKUP(_xlfn.XLOOKUP(A67,[1]怪物设计!$D:$D,[1]怪物设计!$F:$F),[1]背景设计!$D:$D,[1]背景设计!$C:$C)&gt;7,80,40)</f>
        <v>80</v>
      </c>
      <c r="G67" s="11" t="str">
        <f t="shared" si="17"/>
        <v>pic_thumb_monster_5503</v>
      </c>
      <c r="H67" s="11" t="str">
        <f t="shared" si="10"/>
        <v>pic_book_monster_5503</v>
      </c>
      <c r="I67" s="11" t="str">
        <f t="shared" si="13"/>
        <v>1;0|2;0|3;0|4;0</v>
      </c>
      <c r="J67" s="11" t="s">
        <v>215</v>
      </c>
      <c r="K67" s="1"/>
      <c r="L67" s="1"/>
      <c r="M67" s="1"/>
      <c r="N67" s="1"/>
      <c r="O67" s="1"/>
      <c r="P67" s="11" t="str">
        <f t="shared" si="14"/>
        <v>monster_5503_name</v>
      </c>
      <c r="Q67" s="11" t="str">
        <f t="shared" si="15"/>
        <v>monster_5503_desc</v>
      </c>
      <c r="R67" s="11" t="str">
        <f t="shared" si="16"/>
        <v>model_monster_5503</v>
      </c>
      <c r="S67" s="11" t="str">
        <f>IF(ISNA(CONCATENATE("spine_monster_",_xlfn.XLOOKUP(_xlfn.XLOOKUP(INT(RIGHT(R67,4)),[1]怪物设计!$D$77:$D$207,[1]怪物设计!$M$77:$M$207),[2]怪物武器挂载坐标辅助表!$O:$O,[2]怪物武器挂载坐标辅助表!$P:$P),"_1_Json_SkeletonData")),CONCATENATE("spine_monster_",A67,"_Json_SkeletonData"),CONCATENATE("spine_monster_",_xlfn.XLOOKUP(_xlfn.XLOOKUP(INT(RIGHT(R67,4)),[1]怪物设计!$D$77:$D$207,[1]怪物设计!$M$77:$M$207),[2]怪物武器挂载坐标辅助表!$O:$O,[2]怪物武器挂载坐标辅助表!$P:$P),"_1_Json_SkeletonData"))</f>
        <v>spine_monster_5503_Json_SkeletonData</v>
      </c>
      <c r="T67" s="11" t="s">
        <v>215</v>
      </c>
      <c r="U67" s="11" t="str">
        <f t="shared" si="11"/>
        <v>monster_attr_challenge_text_5503_1;monster_attr_challenge_text_5503_2;monster_attr_challenge_text_5503_3</v>
      </c>
    </row>
  </sheetData>
  <autoFilter xmlns:etc="http://www.wps.cn/officeDocument/2017/etCustomData" ref="A4:S67" etc:filterBottomFollowUsedRange="0">
    <extLst/>
  </autoFilter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zoomScale="175" zoomScaleNormal="175" workbookViewId="0">
      <selection activeCell="B35" sqref="B35"/>
    </sheetView>
  </sheetViews>
  <sheetFormatPr defaultColWidth="9" defaultRowHeight="13.5"/>
  <cols>
    <col min="1" max="3" width="16.625" style="1" customWidth="1"/>
    <col min="4" max="4" width="18.25" style="1" customWidth="1"/>
    <col min="5" max="5" width="117.85" style="1" customWidth="1"/>
    <col min="6" max="6" width="12.025" style="1" customWidth="1"/>
    <col min="7" max="7" width="20.2833333333333" style="1" customWidth="1"/>
    <col min="8" max="16384" width="9" style="1"/>
  </cols>
  <sheetData>
    <row r="1" s="2" customFormat="1" ht="14.25" spans="1:12">
      <c r="A1" s="5" t="s">
        <v>0</v>
      </c>
      <c r="B1" s="5" t="s">
        <v>186</v>
      </c>
      <c r="C1" s="5" t="s">
        <v>187</v>
      </c>
      <c r="D1" s="5"/>
      <c r="E1" s="5"/>
      <c r="F1" s="3" t="s">
        <v>235</v>
      </c>
      <c r="G1" s="3" t="s">
        <v>236</v>
      </c>
      <c r="H1" s="5"/>
      <c r="I1" s="5"/>
      <c r="J1" s="5"/>
      <c r="K1" s="5"/>
      <c r="L1" s="5"/>
    </row>
    <row r="2" ht="14.25" spans="1:12">
      <c r="A2" s="5" t="s">
        <v>10</v>
      </c>
      <c r="B2" s="5" t="s">
        <v>192</v>
      </c>
      <c r="C2" s="5" t="s">
        <v>192</v>
      </c>
      <c r="D2" s="5"/>
      <c r="E2" s="5"/>
      <c r="F2" s="3" t="s">
        <v>10</v>
      </c>
      <c r="G2" s="3" t="s">
        <v>11</v>
      </c>
      <c r="H2" s="5"/>
      <c r="I2" s="5"/>
      <c r="J2" s="5"/>
      <c r="K2" s="5"/>
      <c r="L2" s="5"/>
    </row>
    <row r="3" ht="14.25" spans="1:12">
      <c r="A3" s="5" t="s">
        <v>13</v>
      </c>
      <c r="B3" s="5" t="s">
        <v>13</v>
      </c>
      <c r="C3" s="5" t="s">
        <v>13</v>
      </c>
      <c r="D3" s="5"/>
      <c r="E3" s="5"/>
      <c r="F3" s="3" t="s">
        <v>13</v>
      </c>
      <c r="G3" s="3" t="s">
        <v>13</v>
      </c>
      <c r="H3" s="5"/>
      <c r="I3" s="5"/>
      <c r="J3" s="5"/>
      <c r="K3" s="5"/>
      <c r="L3" s="5"/>
    </row>
    <row r="4" s="2" customFormat="1" ht="14.25" spans="1:12">
      <c r="A4" s="4" t="s">
        <v>237</v>
      </c>
      <c r="B4" s="4" t="s">
        <v>209</v>
      </c>
      <c r="C4" s="4" t="s">
        <v>210</v>
      </c>
      <c r="D4" s="4" t="s">
        <v>238</v>
      </c>
      <c r="E4" s="4" t="s">
        <v>210</v>
      </c>
      <c r="F4" s="4" t="s">
        <v>239</v>
      </c>
      <c r="G4" s="4" t="s">
        <v>240</v>
      </c>
      <c r="H4" s="4" t="s">
        <v>241</v>
      </c>
      <c r="I4" s="4" t="s">
        <v>242</v>
      </c>
      <c r="J4" s="4" t="s">
        <v>243</v>
      </c>
      <c r="K4" s="4" t="s">
        <v>244</v>
      </c>
      <c r="L4" s="4" t="s">
        <v>245</v>
      </c>
    </row>
    <row r="5" ht="14.25" spans="1:12">
      <c r="A5" s="6">
        <v>101</v>
      </c>
      <c r="B5" s="6" t="str">
        <f>CONCATENATE("monster_feature_",A5,"_name")</f>
        <v>monster_feature_101_name</v>
      </c>
      <c r="C5" s="6" t="str">
        <f>CONCATENATE("monster_feature_",A5,"_desc")</f>
        <v>monster_feature_101_desc</v>
      </c>
      <c r="D5" s="7" t="s">
        <v>246</v>
      </c>
      <c r="E5" s="7" t="s">
        <v>247</v>
      </c>
      <c r="F5" s="6">
        <v>3</v>
      </c>
      <c r="G5" s="6" t="str">
        <f>CONCATENATE(IF(ISNUMBER(H5),H5,""),IF(ISNUMBER(I5),CONCATENATE(";",I5),""),IF(ISNUMBER(J5),CONCATENATE(";",J5),""),IF(ISNUMBER(K5),CONCATENATE(";",K5),""),IF(ISNUMBER(L5),CONCATENATE(";",L5),""))</f>
        <v>5000;5000;8000</v>
      </c>
      <c r="H5" s="6">
        <v>5000</v>
      </c>
      <c r="I5" s="6">
        <v>5000</v>
      </c>
      <c r="J5" s="6">
        <v>8000</v>
      </c>
      <c r="K5" s="6"/>
      <c r="L5" s="6"/>
    </row>
    <row r="6" ht="14.25" spans="1:12">
      <c r="A6" s="6">
        <v>102</v>
      </c>
      <c r="B6" s="6" t="str">
        <f t="shared" ref="B6:B17" si="0">CONCATENATE("monster_feature_",A6,"_name")</f>
        <v>monster_feature_102_name</v>
      </c>
      <c r="C6" s="6" t="str">
        <f t="shared" ref="C6:C17" si="1">CONCATENATE("monster_feature_",A6,"_desc")</f>
        <v>monster_feature_102_desc</v>
      </c>
      <c r="D6" s="7" t="s">
        <v>248</v>
      </c>
      <c r="E6" s="7" t="s">
        <v>249</v>
      </c>
      <c r="F6" s="6">
        <v>3</v>
      </c>
      <c r="G6" s="6" t="str">
        <f t="shared" ref="G6:G17" si="2">CONCATENATE(IF(ISNUMBER(H6),H6,""),IF(ISNUMBER(I6),CONCATENATE(";",I6),""),IF(ISNUMBER(J6),CONCATENATE(";",J6),""),IF(ISNUMBER(K6),CONCATENATE(";",K6),""),IF(ISNUMBER(L6),CONCATENATE(";",L6),""))</f>
        <v>6000;5000;5</v>
      </c>
      <c r="H6" s="6">
        <v>6000</v>
      </c>
      <c r="I6" s="6">
        <v>5000</v>
      </c>
      <c r="J6" s="6">
        <v>5</v>
      </c>
      <c r="K6" s="6"/>
      <c r="L6" s="6"/>
    </row>
    <row r="7" ht="14.25" spans="1:12">
      <c r="A7" s="6">
        <v>103</v>
      </c>
      <c r="B7" s="6" t="str">
        <f t="shared" si="0"/>
        <v>monster_feature_103_name</v>
      </c>
      <c r="C7" s="6" t="str">
        <f t="shared" si="1"/>
        <v>monster_feature_103_desc</v>
      </c>
      <c r="D7" s="7" t="s">
        <v>250</v>
      </c>
      <c r="E7" s="7" t="s">
        <v>251</v>
      </c>
      <c r="F7" s="6">
        <v>1</v>
      </c>
      <c r="G7" s="6" t="str">
        <f t="shared" si="2"/>
        <v>2000;5000</v>
      </c>
      <c r="H7" s="6">
        <v>2000</v>
      </c>
      <c r="I7" s="6">
        <v>5000</v>
      </c>
      <c r="J7" s="6"/>
      <c r="K7" s="6"/>
      <c r="L7" s="6"/>
    </row>
    <row r="8" ht="14.25" spans="1:12">
      <c r="A8" s="8">
        <v>104</v>
      </c>
      <c r="B8" s="6" t="str">
        <f t="shared" si="0"/>
        <v>monster_feature_104_name</v>
      </c>
      <c r="C8" s="6" t="str">
        <f t="shared" si="1"/>
        <v>monster_feature_104_desc</v>
      </c>
      <c r="D8" s="7" t="s">
        <v>252</v>
      </c>
      <c r="E8" s="7" t="s">
        <v>253</v>
      </c>
      <c r="F8" s="6">
        <v>2</v>
      </c>
      <c r="G8" s="6" t="str">
        <f t="shared" si="2"/>
        <v>1500;5000</v>
      </c>
      <c r="H8" s="6">
        <v>1500</v>
      </c>
      <c r="I8" s="6">
        <v>5000</v>
      </c>
      <c r="J8" s="6"/>
      <c r="K8" s="6"/>
      <c r="L8" s="6"/>
    </row>
    <row r="9" ht="14.25" spans="1:12">
      <c r="A9" s="6">
        <v>105</v>
      </c>
      <c r="B9" s="6" t="str">
        <f t="shared" si="0"/>
        <v>monster_feature_105_name</v>
      </c>
      <c r="C9" s="6" t="str">
        <f t="shared" si="1"/>
        <v>monster_feature_105_desc</v>
      </c>
      <c r="D9" s="7" t="s">
        <v>254</v>
      </c>
      <c r="E9" s="7" t="s">
        <v>255</v>
      </c>
      <c r="F9" s="6">
        <v>1</v>
      </c>
      <c r="G9" s="6" t="str">
        <f t="shared" si="2"/>
        <v>10000</v>
      </c>
      <c r="H9" s="6">
        <v>10000</v>
      </c>
      <c r="I9" s="6"/>
      <c r="J9" s="6"/>
      <c r="K9" s="6"/>
      <c r="L9" s="6"/>
    </row>
    <row r="10" ht="14.25" spans="1:12">
      <c r="A10" s="6">
        <v>106</v>
      </c>
      <c r="B10" s="6" t="str">
        <f t="shared" si="0"/>
        <v>monster_feature_106_name</v>
      </c>
      <c r="C10" s="6" t="str">
        <f t="shared" si="1"/>
        <v>monster_feature_106_desc</v>
      </c>
      <c r="D10" s="7" t="s">
        <v>256</v>
      </c>
      <c r="E10" s="7" t="s">
        <v>257</v>
      </c>
      <c r="F10" s="6">
        <v>1</v>
      </c>
      <c r="G10" s="6" t="str">
        <f t="shared" si="2"/>
        <v>3</v>
      </c>
      <c r="H10" s="6">
        <v>3</v>
      </c>
      <c r="I10" s="6"/>
      <c r="J10" s="6"/>
      <c r="K10" s="6"/>
      <c r="L10" s="6"/>
    </row>
    <row r="11" ht="14.25" spans="1:12">
      <c r="A11" s="6">
        <v>107</v>
      </c>
      <c r="B11" s="6" t="str">
        <f t="shared" si="0"/>
        <v>monster_feature_107_name</v>
      </c>
      <c r="C11" s="6" t="str">
        <f t="shared" si="1"/>
        <v>monster_feature_107_desc</v>
      </c>
      <c r="D11" s="7" t="s">
        <v>258</v>
      </c>
      <c r="E11" s="7" t="s">
        <v>259</v>
      </c>
      <c r="F11" s="6">
        <v>3</v>
      </c>
      <c r="G11" s="6" t="str">
        <f t="shared" si="2"/>
        <v>2000;2000;5000;3</v>
      </c>
      <c r="H11" s="6">
        <v>2000</v>
      </c>
      <c r="I11" s="6">
        <v>2000</v>
      </c>
      <c r="J11" s="6">
        <v>5000</v>
      </c>
      <c r="K11" s="6">
        <v>3</v>
      </c>
      <c r="L11" s="6"/>
    </row>
    <row r="12" ht="14.25" spans="1:12">
      <c r="A12" s="6">
        <v>108</v>
      </c>
      <c r="B12" s="6" t="str">
        <f t="shared" si="0"/>
        <v>monster_feature_108_name</v>
      </c>
      <c r="C12" s="6" t="str">
        <f t="shared" si="1"/>
        <v>monster_feature_108_desc</v>
      </c>
      <c r="D12" s="7" t="s">
        <v>260</v>
      </c>
      <c r="E12" s="7" t="s">
        <v>261</v>
      </c>
      <c r="F12" s="6">
        <v>3</v>
      </c>
      <c r="G12" s="6" t="str">
        <f t="shared" si="2"/>
        <v>2000;5000;3000</v>
      </c>
      <c r="H12" s="6">
        <v>2000</v>
      </c>
      <c r="I12" s="6">
        <v>5000</v>
      </c>
      <c r="J12" s="6">
        <v>3000</v>
      </c>
      <c r="K12" s="6"/>
      <c r="L12" s="6"/>
    </row>
    <row r="13" ht="14.25" spans="1:12">
      <c r="A13" s="9">
        <v>110</v>
      </c>
      <c r="B13" s="6" t="str">
        <f t="shared" si="0"/>
        <v>monster_feature_110_name</v>
      </c>
      <c r="C13" s="6" t="str">
        <f t="shared" si="1"/>
        <v>monster_feature_110_desc</v>
      </c>
      <c r="D13" s="7" t="s">
        <v>262</v>
      </c>
      <c r="E13" s="7" t="s">
        <v>263</v>
      </c>
      <c r="F13" s="6">
        <v>3</v>
      </c>
      <c r="G13" s="6" t="str">
        <f t="shared" si="2"/>
        <v>5000;3000;5000;5000;3</v>
      </c>
      <c r="H13" s="6">
        <v>5000</v>
      </c>
      <c r="I13" s="6">
        <v>3000</v>
      </c>
      <c r="J13" s="6">
        <v>5000</v>
      </c>
      <c r="K13" s="6">
        <v>5000</v>
      </c>
      <c r="L13" s="6">
        <v>3</v>
      </c>
    </row>
    <row r="14" ht="14.25" spans="1:12">
      <c r="A14" s="9">
        <v>111</v>
      </c>
      <c r="B14" s="6" t="str">
        <f t="shared" si="0"/>
        <v>monster_feature_111_name</v>
      </c>
      <c r="C14" s="6" t="str">
        <f t="shared" si="1"/>
        <v>monster_feature_111_desc</v>
      </c>
      <c r="D14" s="7" t="s">
        <v>264</v>
      </c>
      <c r="E14" s="7" t="s">
        <v>265</v>
      </c>
      <c r="F14" s="6">
        <v>2</v>
      </c>
      <c r="G14" s="6" t="str">
        <f t="shared" si="2"/>
        <v>5000;1013101</v>
      </c>
      <c r="H14" s="6">
        <v>5000</v>
      </c>
      <c r="I14" s="6">
        <v>1013101</v>
      </c>
      <c r="J14" s="6"/>
      <c r="K14" s="6"/>
      <c r="L14" s="6"/>
    </row>
    <row r="15" ht="14.25" spans="1:12">
      <c r="A15" s="6">
        <v>112</v>
      </c>
      <c r="B15" s="6" t="str">
        <f t="shared" si="0"/>
        <v>monster_feature_112_name</v>
      </c>
      <c r="C15" s="6" t="str">
        <f t="shared" si="1"/>
        <v>monster_feature_112_desc</v>
      </c>
      <c r="D15" s="7" t="s">
        <v>266</v>
      </c>
      <c r="E15" s="7" t="s">
        <v>267</v>
      </c>
      <c r="F15" s="6">
        <v>0</v>
      </c>
      <c r="G15" s="6" t="str">
        <f t="shared" si="2"/>
        <v/>
      </c>
      <c r="H15" s="6"/>
      <c r="I15" s="6"/>
      <c r="J15" s="6"/>
      <c r="K15" s="6"/>
      <c r="L15" s="6"/>
    </row>
    <row r="16" ht="13" customHeight="1" spans="1:12">
      <c r="A16" s="9">
        <v>201</v>
      </c>
      <c r="B16" s="6" t="str">
        <f t="shared" si="0"/>
        <v>monster_feature_201_name</v>
      </c>
      <c r="C16" s="6" t="str">
        <f t="shared" si="1"/>
        <v>monster_feature_201_desc</v>
      </c>
      <c r="D16" s="7" t="s">
        <v>268</v>
      </c>
      <c r="E16" s="7" t="s">
        <v>269</v>
      </c>
      <c r="F16" s="6">
        <v>3</v>
      </c>
      <c r="G16" s="6" t="str">
        <f t="shared" si="2"/>
        <v>3;10000;5</v>
      </c>
      <c r="H16" s="6">
        <v>3</v>
      </c>
      <c r="I16" s="6">
        <v>10000</v>
      </c>
      <c r="J16" s="6">
        <v>5</v>
      </c>
      <c r="K16" s="6"/>
      <c r="L16" s="6"/>
    </row>
    <row r="17" ht="14.25" spans="1:12">
      <c r="A17" s="6">
        <v>202</v>
      </c>
      <c r="B17" s="6" t="str">
        <f t="shared" si="0"/>
        <v>monster_feature_202_name</v>
      </c>
      <c r="C17" s="6" t="str">
        <f t="shared" si="1"/>
        <v>monster_feature_202_desc</v>
      </c>
      <c r="D17" s="7" t="s">
        <v>270</v>
      </c>
      <c r="E17" s="7" t="s">
        <v>271</v>
      </c>
      <c r="F17" s="6">
        <v>3</v>
      </c>
      <c r="G17" s="6" t="str">
        <f t="shared" si="2"/>
        <v>1;5000;5000</v>
      </c>
      <c r="H17" s="6">
        <v>1</v>
      </c>
      <c r="I17" s="6">
        <v>5000</v>
      </c>
      <c r="J17" s="6">
        <v>5000</v>
      </c>
      <c r="K17" s="6"/>
      <c r="L17" s="6"/>
    </row>
    <row r="18" ht="14.25" spans="6:6">
      <c r="F18" s="6"/>
    </row>
    <row r="19" ht="14.25" spans="6:6">
      <c r="F19" s="6"/>
    </row>
    <row r="20" ht="14.25" spans="6:6">
      <c r="F20" s="6"/>
    </row>
  </sheetData>
  <pageMargins left="0.75" right="0.75" top="1" bottom="1" header="0.5" footer="0.5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10" sqref="D10"/>
    </sheetView>
  </sheetViews>
  <sheetFormatPr defaultColWidth="9" defaultRowHeight="13.5" outlineLevelCol="4"/>
  <cols>
    <col min="1" max="2" width="15.625" style="1" customWidth="1"/>
    <col min="3" max="5" width="25.625" customWidth="1"/>
  </cols>
  <sheetData>
    <row r="1" ht="14.25" spans="1:5">
      <c r="A1" s="3" t="s">
        <v>0</v>
      </c>
      <c r="B1" s="3"/>
      <c r="C1" s="3" t="s">
        <v>186</v>
      </c>
      <c r="D1" s="3" t="s">
        <v>272</v>
      </c>
      <c r="E1" s="3" t="s">
        <v>273</v>
      </c>
    </row>
    <row r="2" ht="14.25" spans="1:5">
      <c r="A2" s="3" t="s">
        <v>10</v>
      </c>
      <c r="B2" s="3"/>
      <c r="C2" s="3" t="s">
        <v>192</v>
      </c>
      <c r="D2" s="3" t="s">
        <v>192</v>
      </c>
      <c r="E2" s="3" t="s">
        <v>192</v>
      </c>
    </row>
    <row r="3" ht="14.25" spans="1:5">
      <c r="A3" s="3" t="s">
        <v>13</v>
      </c>
      <c r="B3" s="3"/>
      <c r="C3" s="3" t="s">
        <v>13</v>
      </c>
      <c r="D3" s="3" t="s">
        <v>13</v>
      </c>
      <c r="E3" s="3" t="s">
        <v>13</v>
      </c>
    </row>
    <row r="4" ht="14.25" spans="1:5">
      <c r="A4" s="4" t="s">
        <v>274</v>
      </c>
      <c r="B4" s="4" t="s">
        <v>15</v>
      </c>
      <c r="C4" s="4" t="s">
        <v>209</v>
      </c>
      <c r="D4" s="4" t="s">
        <v>275</v>
      </c>
      <c r="E4" s="4" t="s">
        <v>276</v>
      </c>
    </row>
    <row r="5" spans="1:5">
      <c r="A5" s="1">
        <v>1</v>
      </c>
      <c r="B5" s="1" t="s">
        <v>111</v>
      </c>
      <c r="C5" t="str">
        <f>CONCATENATE("monster_type_",A5,"_name")</f>
        <v>monster_type_1_name</v>
      </c>
      <c r="D5" t="str">
        <f>CONCATENATE("icon_monster_type_",A5)</f>
        <v>icon_monster_type_1</v>
      </c>
      <c r="E5" t="s">
        <v>277</v>
      </c>
    </row>
    <row r="6" spans="1:5">
      <c r="A6" s="1">
        <v>2</v>
      </c>
      <c r="B6" s="1" t="s">
        <v>120</v>
      </c>
      <c r="C6" t="str">
        <f>CONCATENATE("monster_type_",A6,"_name")</f>
        <v>monster_type_2_name</v>
      </c>
      <c r="D6" t="str">
        <f>CONCATENATE("icon_monster_type_",A6)</f>
        <v>icon_monster_type_2</v>
      </c>
      <c r="E6" t="s">
        <v>278</v>
      </c>
    </row>
    <row r="7" spans="1:5">
      <c r="A7" s="1">
        <v>3</v>
      </c>
      <c r="B7" s="1" t="s">
        <v>121</v>
      </c>
      <c r="C7" t="str">
        <f>CONCATENATE("monster_type_",A7,"_name")</f>
        <v>monster_type_3_name</v>
      </c>
      <c r="D7" t="str">
        <f>CONCATENATE("icon_monster_type_",A7)</f>
        <v>icon_monster_type_3</v>
      </c>
      <c r="E7" t="s">
        <v>279</v>
      </c>
    </row>
    <row r="8" spans="1:2">
      <c r="A8" s="1">
        <v>0</v>
      </c>
      <c r="B8" s="1" t="s">
        <v>135</v>
      </c>
    </row>
    <row r="9" spans="1:5">
      <c r="A9" s="1">
        <v>99</v>
      </c>
      <c r="B9" s="1" t="s">
        <v>280</v>
      </c>
      <c r="C9" t="str">
        <f>CONCATENATE("monster_type_",A9,"_name")</f>
        <v>monster_type_99_name</v>
      </c>
      <c r="D9" t="str">
        <f>CONCATENATE("icon_monster_type_",A9)</f>
        <v>icon_monster_type_99</v>
      </c>
      <c r="E9" t="s">
        <v>281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919"/>
  <sheetViews>
    <sheetView topLeftCell="A4" workbookViewId="0">
      <selection activeCell="I922" sqref="I922"/>
    </sheetView>
  </sheetViews>
  <sheetFormatPr defaultColWidth="9" defaultRowHeight="13.5"/>
  <cols>
    <col min="1" max="10" width="10.625" style="1" customWidth="1"/>
  </cols>
  <sheetData>
    <row r="1" spans="3:5">
      <c r="C1" s="2" t="s">
        <v>282</v>
      </c>
      <c r="D1" s="2" t="s">
        <v>283</v>
      </c>
      <c r="E1" s="2" t="s">
        <v>284</v>
      </c>
    </row>
    <row r="2" spans="1:10">
      <c r="A2" s="1" t="s">
        <v>0</v>
      </c>
      <c r="B2" s="1">
        <v>1011101</v>
      </c>
      <c r="C2" s="1">
        <f>ROUNDDOWN(B2/1000,0)</f>
        <v>1011</v>
      </c>
      <c r="D2" s="1">
        <f>MOD(B2,1000)</f>
        <v>101</v>
      </c>
      <c r="E2" s="1" t="str">
        <f>_xlfn.XLOOKUP(C2,[2]怪物武器挂载坐标辅助表!$V:$V,[2]怪物武器挂载坐标辅助表!$X:$X)</f>
        <v>猴子</v>
      </c>
      <c r="F2" s="1" t="s">
        <v>285</v>
      </c>
      <c r="G2">
        <v>-396</v>
      </c>
      <c r="H2">
        <v>-82</v>
      </c>
      <c r="I2">
        <v>8037</v>
      </c>
      <c r="J2">
        <v>0</v>
      </c>
    </row>
    <row r="3" spans="1:10">
      <c r="A3" s="1" t="s">
        <v>0</v>
      </c>
      <c r="B3" s="1">
        <v>1011102</v>
      </c>
      <c r="C3" s="1">
        <f t="shared" ref="C3:C66" si="0">ROUNDDOWN(B3/1000,0)</f>
        <v>1011</v>
      </c>
      <c r="D3" s="1">
        <f t="shared" ref="D3:D66" si="1">MOD(B3,1000)</f>
        <v>102</v>
      </c>
      <c r="E3" s="1" t="str">
        <f>_xlfn.XLOOKUP(C3,[2]怪物武器挂载坐标辅助表!$V:$V,[2]怪物武器挂载坐标辅助表!$X:$X)</f>
        <v>猴子</v>
      </c>
      <c r="F3" s="1" t="s">
        <v>285</v>
      </c>
      <c r="G3">
        <v>-295</v>
      </c>
      <c r="H3">
        <v>-93</v>
      </c>
      <c r="I3">
        <v>8037</v>
      </c>
      <c r="J3">
        <v>-10</v>
      </c>
    </row>
    <row r="4" spans="1:10">
      <c r="A4" s="1" t="s">
        <v>0</v>
      </c>
      <c r="B4" s="1">
        <v>1011103</v>
      </c>
      <c r="C4" s="1">
        <f t="shared" si="0"/>
        <v>1011</v>
      </c>
      <c r="D4" s="1">
        <f t="shared" si="1"/>
        <v>103</v>
      </c>
      <c r="E4" s="1" t="str">
        <f>_xlfn.XLOOKUP(C4,[2]怪物武器挂载坐标辅助表!$V:$V,[2]怪物武器挂载坐标辅助表!$X:$X)</f>
        <v>猴子</v>
      </c>
      <c r="F4" s="1" t="s">
        <v>285</v>
      </c>
      <c r="G4">
        <v>-439</v>
      </c>
      <c r="H4">
        <v>-157</v>
      </c>
      <c r="I4">
        <v>7306</v>
      </c>
      <c r="J4">
        <v>-10</v>
      </c>
    </row>
    <row r="5" spans="1:10">
      <c r="A5" s="1" t="s">
        <v>0</v>
      </c>
      <c r="B5" s="1">
        <v>1011104</v>
      </c>
      <c r="C5" s="1">
        <f t="shared" si="0"/>
        <v>1011</v>
      </c>
      <c r="D5" s="1">
        <f t="shared" si="1"/>
        <v>104</v>
      </c>
      <c r="E5" s="1" t="str">
        <f>_xlfn.XLOOKUP(C5,[2]怪物武器挂载坐标辅助表!$V:$V,[2]怪物武器挂载坐标辅助表!$X:$X)</f>
        <v>猴子</v>
      </c>
      <c r="F5" s="1" t="s">
        <v>285</v>
      </c>
      <c r="G5">
        <v>-398</v>
      </c>
      <c r="H5">
        <v>-84</v>
      </c>
      <c r="I5">
        <v>8037</v>
      </c>
      <c r="J5">
        <v>0</v>
      </c>
    </row>
    <row r="6" spans="1:10">
      <c r="A6" s="1" t="s">
        <v>0</v>
      </c>
      <c r="B6" s="1">
        <v>1011105</v>
      </c>
      <c r="C6" s="1">
        <f t="shared" si="0"/>
        <v>1011</v>
      </c>
      <c r="D6" s="1">
        <f t="shared" si="1"/>
        <v>105</v>
      </c>
      <c r="E6" s="1" t="str">
        <f>_xlfn.XLOOKUP(C6,[2]怪物武器挂载坐标辅助表!$V:$V,[2]怪物武器挂载坐标辅助表!$X:$X)</f>
        <v>猴子</v>
      </c>
      <c r="F6" s="1" t="s">
        <v>285</v>
      </c>
      <c r="G6">
        <v>-326</v>
      </c>
      <c r="H6">
        <v>-105</v>
      </c>
      <c r="I6">
        <v>7306</v>
      </c>
      <c r="J6">
        <v>0</v>
      </c>
    </row>
    <row r="7" spans="1:10">
      <c r="A7" s="1" t="s">
        <v>0</v>
      </c>
      <c r="B7" s="1">
        <v>1011106</v>
      </c>
      <c r="C7" s="1">
        <f t="shared" si="0"/>
        <v>1011</v>
      </c>
      <c r="D7" s="1">
        <f t="shared" si="1"/>
        <v>106</v>
      </c>
      <c r="E7" s="1" t="str">
        <f>_xlfn.XLOOKUP(C7,[2]怪物武器挂载坐标辅助表!$V:$V,[2]怪物武器挂载坐标辅助表!$X:$X)</f>
        <v>猴子</v>
      </c>
      <c r="F7" s="1" t="s">
        <v>285</v>
      </c>
      <c r="G7">
        <v>-423</v>
      </c>
      <c r="H7">
        <v>-118</v>
      </c>
      <c r="I7">
        <v>5845</v>
      </c>
      <c r="J7">
        <v>0</v>
      </c>
    </row>
    <row r="8" spans="1:10">
      <c r="A8" s="1" t="s">
        <v>0</v>
      </c>
      <c r="B8" s="1">
        <v>1011201</v>
      </c>
      <c r="C8" s="1">
        <f t="shared" si="0"/>
        <v>1011</v>
      </c>
      <c r="D8" s="1">
        <f t="shared" si="1"/>
        <v>201</v>
      </c>
      <c r="E8" s="1" t="str">
        <f>_xlfn.XLOOKUP(C8,[2]怪物武器挂载坐标辅助表!$V:$V,[2]怪物武器挂载坐标辅助表!$X:$X)</f>
        <v>猴子</v>
      </c>
      <c r="F8" s="1" t="s">
        <v>285</v>
      </c>
      <c r="G8">
        <v>-276</v>
      </c>
      <c r="H8">
        <v>-50</v>
      </c>
      <c r="I8">
        <v>7306</v>
      </c>
      <c r="J8">
        <v>-25</v>
      </c>
    </row>
    <row r="9" spans="1:10">
      <c r="A9" s="1" t="s">
        <v>0</v>
      </c>
      <c r="B9" s="1">
        <v>1011202</v>
      </c>
      <c r="C9" s="1">
        <f t="shared" si="0"/>
        <v>1011</v>
      </c>
      <c r="D9" s="1">
        <f t="shared" si="1"/>
        <v>202</v>
      </c>
      <c r="E9" s="1" t="str">
        <f>_xlfn.XLOOKUP(C9,[2]怪物武器挂载坐标辅助表!$V:$V,[2]怪物武器挂载坐标辅助表!$X:$X)</f>
        <v>猴子</v>
      </c>
      <c r="F9" s="1" t="s">
        <v>285</v>
      </c>
      <c r="G9">
        <v>-253</v>
      </c>
      <c r="H9">
        <v>-97</v>
      </c>
      <c r="I9">
        <v>7306</v>
      </c>
      <c r="J9">
        <v>0</v>
      </c>
    </row>
    <row r="10" spans="1:10">
      <c r="A10" s="1" t="s">
        <v>0</v>
      </c>
      <c r="B10" s="1">
        <v>1011203</v>
      </c>
      <c r="C10" s="1">
        <f t="shared" si="0"/>
        <v>1011</v>
      </c>
      <c r="D10" s="1">
        <f t="shared" si="1"/>
        <v>203</v>
      </c>
      <c r="E10" s="1" t="str">
        <f>_xlfn.XLOOKUP(C10,[2]怪物武器挂载坐标辅助表!$V:$V,[2]怪物武器挂载坐标辅助表!$X:$X)</f>
        <v>猴子</v>
      </c>
      <c r="F10" s="1" t="s">
        <v>285</v>
      </c>
      <c r="G10">
        <v>-284</v>
      </c>
      <c r="H10">
        <v>-119</v>
      </c>
      <c r="I10">
        <v>7306</v>
      </c>
      <c r="J10">
        <v>-10</v>
      </c>
    </row>
    <row r="11" spans="1:10">
      <c r="A11" s="1" t="s">
        <v>0</v>
      </c>
      <c r="B11" s="1">
        <v>1011204</v>
      </c>
      <c r="C11" s="1">
        <f t="shared" si="0"/>
        <v>1011</v>
      </c>
      <c r="D11" s="1">
        <f t="shared" si="1"/>
        <v>204</v>
      </c>
      <c r="E11" s="1" t="str">
        <f>_xlfn.XLOOKUP(C11,[2]怪物武器挂载坐标辅助表!$V:$V,[2]怪物武器挂载坐标辅助表!$X:$X)</f>
        <v>猴子</v>
      </c>
      <c r="F11" s="1" t="s">
        <v>285</v>
      </c>
      <c r="G11">
        <v>-275</v>
      </c>
      <c r="H11">
        <v>-192</v>
      </c>
      <c r="I11">
        <v>3653</v>
      </c>
      <c r="J11">
        <v>0</v>
      </c>
    </row>
    <row r="12" spans="1:10">
      <c r="A12" s="1" t="s">
        <v>0</v>
      </c>
      <c r="B12" s="1">
        <v>1011205</v>
      </c>
      <c r="C12" s="1">
        <f t="shared" si="0"/>
        <v>1011</v>
      </c>
      <c r="D12" s="1">
        <f t="shared" si="1"/>
        <v>205</v>
      </c>
      <c r="E12" s="1" t="str">
        <f>_xlfn.XLOOKUP(C12,[2]怪物武器挂载坐标辅助表!$V:$V,[2]怪物武器挂载坐标辅助表!$X:$X)</f>
        <v>猴子</v>
      </c>
      <c r="F12" s="1" t="s">
        <v>285</v>
      </c>
      <c r="G12">
        <v>-278</v>
      </c>
      <c r="H12">
        <v>-5</v>
      </c>
      <c r="I12">
        <v>7306</v>
      </c>
      <c r="J12">
        <v>-10</v>
      </c>
    </row>
    <row r="13" spans="1:10">
      <c r="A13" s="1" t="s">
        <v>0</v>
      </c>
      <c r="B13" s="1">
        <v>1011206</v>
      </c>
      <c r="C13" s="1">
        <f t="shared" si="0"/>
        <v>1011</v>
      </c>
      <c r="D13" s="1">
        <f t="shared" si="1"/>
        <v>206</v>
      </c>
      <c r="E13" s="1" t="str">
        <f>_xlfn.XLOOKUP(C13,[2]怪物武器挂载坐标辅助表!$V:$V,[2]怪物武器挂载坐标辅助表!$X:$X)</f>
        <v>猴子</v>
      </c>
      <c r="F13" s="1" t="s">
        <v>285</v>
      </c>
      <c r="G13">
        <v>-349</v>
      </c>
      <c r="H13">
        <v>-141</v>
      </c>
      <c r="I13">
        <v>5114</v>
      </c>
      <c r="J13">
        <v>150</v>
      </c>
    </row>
    <row r="14" spans="1:10">
      <c r="A14" s="1" t="s">
        <v>0</v>
      </c>
      <c r="B14" s="1">
        <v>1011207</v>
      </c>
      <c r="C14" s="1">
        <f t="shared" si="0"/>
        <v>1011</v>
      </c>
      <c r="D14" s="1">
        <f t="shared" si="1"/>
        <v>207</v>
      </c>
      <c r="E14" s="1" t="str">
        <f>_xlfn.XLOOKUP(C14,[2]怪物武器挂载坐标辅助表!$V:$V,[2]怪物武器挂载坐标辅助表!$X:$X)</f>
        <v>猴子</v>
      </c>
      <c r="F14" s="1" t="s">
        <v>285</v>
      </c>
      <c r="G14">
        <v>-415</v>
      </c>
      <c r="H14">
        <v>-117</v>
      </c>
      <c r="I14">
        <v>7306</v>
      </c>
      <c r="J14">
        <v>15</v>
      </c>
    </row>
    <row r="15" spans="1:10">
      <c r="A15" s="1" t="s">
        <v>0</v>
      </c>
      <c r="B15" s="1">
        <v>1011301</v>
      </c>
      <c r="C15" s="1">
        <f t="shared" si="0"/>
        <v>1011</v>
      </c>
      <c r="D15" s="1">
        <f t="shared" si="1"/>
        <v>301</v>
      </c>
      <c r="E15" s="1" t="str">
        <f>_xlfn.XLOOKUP(C15,[2]怪物武器挂载坐标辅助表!$V:$V,[2]怪物武器挂载坐标辅助表!$X:$X)</f>
        <v>猴子</v>
      </c>
      <c r="F15" s="1" t="s">
        <v>285</v>
      </c>
      <c r="G15">
        <v>-329</v>
      </c>
      <c r="H15">
        <v>6</v>
      </c>
      <c r="I15">
        <v>7306</v>
      </c>
      <c r="J15">
        <v>0</v>
      </c>
    </row>
    <row r="16" spans="1:10">
      <c r="A16" s="1" t="s">
        <v>0</v>
      </c>
      <c r="B16" s="1">
        <v>1011302</v>
      </c>
      <c r="C16" s="1">
        <f t="shared" si="0"/>
        <v>1011</v>
      </c>
      <c r="D16" s="1">
        <f t="shared" si="1"/>
        <v>302</v>
      </c>
      <c r="E16" s="1" t="str">
        <f>_xlfn.XLOOKUP(C16,[2]怪物武器挂载坐标辅助表!$V:$V,[2]怪物武器挂载坐标辅助表!$X:$X)</f>
        <v>猴子</v>
      </c>
      <c r="F16" s="1" t="s">
        <v>285</v>
      </c>
      <c r="G16">
        <v>-356</v>
      </c>
      <c r="H16">
        <v>-54</v>
      </c>
      <c r="I16">
        <v>6576</v>
      </c>
      <c r="J16">
        <v>0</v>
      </c>
    </row>
    <row r="17" spans="1:10">
      <c r="A17" s="1" t="s">
        <v>0</v>
      </c>
      <c r="B17" s="1">
        <v>1011303</v>
      </c>
      <c r="C17" s="1">
        <f t="shared" si="0"/>
        <v>1011</v>
      </c>
      <c r="D17" s="1">
        <f t="shared" si="1"/>
        <v>303</v>
      </c>
      <c r="E17" s="1" t="str">
        <f>_xlfn.XLOOKUP(C17,[2]怪物武器挂载坐标辅助表!$V:$V,[2]怪物武器挂载坐标辅助表!$X:$X)</f>
        <v>猴子</v>
      </c>
      <c r="F17" s="1" t="s">
        <v>285</v>
      </c>
      <c r="G17">
        <v>-308</v>
      </c>
      <c r="H17">
        <v>-68</v>
      </c>
      <c r="I17">
        <v>7306</v>
      </c>
      <c r="J17">
        <v>0</v>
      </c>
    </row>
    <row r="18" spans="1:10">
      <c r="A18" s="1" t="s">
        <v>0</v>
      </c>
      <c r="B18" s="1">
        <v>1011304</v>
      </c>
      <c r="C18" s="1">
        <f t="shared" si="0"/>
        <v>1011</v>
      </c>
      <c r="D18" s="1">
        <f t="shared" si="1"/>
        <v>304</v>
      </c>
      <c r="E18" s="1" t="str">
        <f>_xlfn.XLOOKUP(C18,[2]怪物武器挂载坐标辅助表!$V:$V,[2]怪物武器挂载坐标辅助表!$X:$X)</f>
        <v>猴子</v>
      </c>
      <c r="F18" s="1" t="s">
        <v>285</v>
      </c>
      <c r="G18">
        <v>-456</v>
      </c>
      <c r="H18">
        <v>-89</v>
      </c>
      <c r="I18">
        <v>7306</v>
      </c>
      <c r="J18">
        <v>5</v>
      </c>
    </row>
    <row r="19" spans="1:10">
      <c r="A19" s="1" t="s">
        <v>0</v>
      </c>
      <c r="B19" s="1">
        <v>1011305</v>
      </c>
      <c r="C19" s="1">
        <f t="shared" si="0"/>
        <v>1011</v>
      </c>
      <c r="D19" s="1">
        <f t="shared" si="1"/>
        <v>305</v>
      </c>
      <c r="E19" s="1" t="str">
        <f>_xlfn.XLOOKUP(C19,[2]怪物武器挂载坐标辅助表!$V:$V,[2]怪物武器挂载坐标辅助表!$X:$X)</f>
        <v>猴子</v>
      </c>
      <c r="F19" s="1" t="s">
        <v>285</v>
      </c>
      <c r="G19">
        <v>-422</v>
      </c>
      <c r="H19">
        <v>-193</v>
      </c>
      <c r="I19">
        <v>6576</v>
      </c>
      <c r="J19">
        <v>-25</v>
      </c>
    </row>
    <row r="20" spans="1:10">
      <c r="A20" s="1" t="s">
        <v>0</v>
      </c>
      <c r="B20" s="1">
        <v>1011401</v>
      </c>
      <c r="C20" s="1">
        <f t="shared" si="0"/>
        <v>1011</v>
      </c>
      <c r="D20" s="1">
        <f t="shared" si="1"/>
        <v>401</v>
      </c>
      <c r="E20" s="1" t="str">
        <f>_xlfn.XLOOKUP(C20,[2]怪物武器挂载坐标辅助表!$V:$V,[2]怪物武器挂载坐标辅助表!$X:$X)</f>
        <v>猴子</v>
      </c>
      <c r="F20" s="1" t="s">
        <v>285</v>
      </c>
      <c r="G20">
        <v>-328</v>
      </c>
      <c r="H20">
        <v>-180</v>
      </c>
      <c r="I20">
        <v>7306</v>
      </c>
      <c r="J20">
        <v>0</v>
      </c>
    </row>
    <row r="21" spans="1:10">
      <c r="A21" s="1" t="s">
        <v>0</v>
      </c>
      <c r="B21" s="1">
        <v>1011402</v>
      </c>
      <c r="C21" s="1">
        <f t="shared" si="0"/>
        <v>1011</v>
      </c>
      <c r="D21" s="1">
        <f t="shared" si="1"/>
        <v>402</v>
      </c>
      <c r="E21" s="1" t="str">
        <f>_xlfn.XLOOKUP(C21,[2]怪物武器挂载坐标辅助表!$V:$V,[2]怪物武器挂载坐标辅助表!$X:$X)</f>
        <v>猴子</v>
      </c>
      <c r="F21" s="1" t="s">
        <v>285</v>
      </c>
      <c r="G21">
        <v>-332</v>
      </c>
      <c r="H21">
        <v>-176</v>
      </c>
      <c r="I21">
        <v>7306</v>
      </c>
      <c r="J21">
        <v>0</v>
      </c>
    </row>
    <row r="22" spans="1:10">
      <c r="A22" s="1" t="s">
        <v>0</v>
      </c>
      <c r="B22" s="1">
        <v>1011403</v>
      </c>
      <c r="C22" s="1">
        <f t="shared" si="0"/>
        <v>1011</v>
      </c>
      <c r="D22" s="1">
        <f t="shared" si="1"/>
        <v>403</v>
      </c>
      <c r="E22" s="1" t="str">
        <f>_xlfn.XLOOKUP(C22,[2]怪物武器挂载坐标辅助表!$V:$V,[2]怪物武器挂载坐标辅助表!$X:$X)</f>
        <v>猴子</v>
      </c>
      <c r="F22" s="1" t="s">
        <v>285</v>
      </c>
      <c r="G22">
        <v>-339</v>
      </c>
      <c r="H22">
        <v>-170</v>
      </c>
      <c r="I22">
        <v>7306</v>
      </c>
      <c r="J22">
        <v>0</v>
      </c>
    </row>
    <row r="23" spans="1:10">
      <c r="A23" s="1" t="s">
        <v>0</v>
      </c>
      <c r="B23" s="1">
        <v>1011404</v>
      </c>
      <c r="C23" s="1">
        <f t="shared" si="0"/>
        <v>1011</v>
      </c>
      <c r="D23" s="1">
        <f t="shared" si="1"/>
        <v>404</v>
      </c>
      <c r="E23" s="1" t="str">
        <f>_xlfn.XLOOKUP(C23,[2]怪物武器挂载坐标辅助表!$V:$V,[2]怪物武器挂载坐标辅助表!$X:$X)</f>
        <v>猴子</v>
      </c>
      <c r="F23" s="1" t="s">
        <v>285</v>
      </c>
      <c r="G23">
        <v>-493</v>
      </c>
      <c r="H23">
        <v>-170</v>
      </c>
      <c r="I23">
        <v>7306</v>
      </c>
      <c r="J23">
        <v>0</v>
      </c>
    </row>
    <row r="24" spans="1:10">
      <c r="A24" s="1" t="s">
        <v>0</v>
      </c>
      <c r="B24" s="1">
        <v>1011405</v>
      </c>
      <c r="C24" s="1">
        <f t="shared" si="0"/>
        <v>1011</v>
      </c>
      <c r="D24" s="1">
        <f t="shared" si="1"/>
        <v>405</v>
      </c>
      <c r="E24" s="1" t="str">
        <f>_xlfn.XLOOKUP(C24,[2]怪物武器挂载坐标辅助表!$V:$V,[2]怪物武器挂载坐标辅助表!$X:$X)</f>
        <v>猴子</v>
      </c>
      <c r="F24" s="1" t="s">
        <v>285</v>
      </c>
      <c r="G24">
        <v>-352</v>
      </c>
      <c r="H24">
        <v>-172</v>
      </c>
      <c r="I24">
        <v>7306</v>
      </c>
      <c r="J24">
        <v>0</v>
      </c>
    </row>
    <row r="25" spans="1:10">
      <c r="A25" s="1" t="s">
        <v>0</v>
      </c>
      <c r="B25" s="1">
        <v>1011406</v>
      </c>
      <c r="C25" s="1">
        <f t="shared" si="0"/>
        <v>1011</v>
      </c>
      <c r="D25" s="1">
        <f t="shared" si="1"/>
        <v>406</v>
      </c>
      <c r="E25" s="1" t="str">
        <f>_xlfn.XLOOKUP(C25,[2]怪物武器挂载坐标辅助表!$V:$V,[2]怪物武器挂载坐标辅助表!$X:$X)</f>
        <v>猴子</v>
      </c>
      <c r="F25" s="1" t="s">
        <v>285</v>
      </c>
      <c r="G25">
        <v>-393</v>
      </c>
      <c r="H25">
        <v>-163</v>
      </c>
      <c r="I25">
        <v>5845</v>
      </c>
      <c r="J25">
        <v>30</v>
      </c>
    </row>
    <row r="26" spans="1:10">
      <c r="A26" s="1" t="s">
        <v>0</v>
      </c>
      <c r="B26" s="1">
        <v>1011407</v>
      </c>
      <c r="C26" s="1">
        <f t="shared" si="0"/>
        <v>1011</v>
      </c>
      <c r="D26" s="1">
        <f t="shared" si="1"/>
        <v>407</v>
      </c>
      <c r="E26" s="1" t="str">
        <f>_xlfn.XLOOKUP(C26,[2]怪物武器挂载坐标辅助表!$V:$V,[2]怪物武器挂载坐标辅助表!$X:$X)</f>
        <v>猴子</v>
      </c>
      <c r="F26" s="1" t="s">
        <v>285</v>
      </c>
      <c r="G26">
        <v>-323</v>
      </c>
      <c r="H26">
        <v>-134</v>
      </c>
      <c r="I26">
        <v>7306</v>
      </c>
      <c r="J26">
        <v>-5</v>
      </c>
    </row>
    <row r="27" spans="1:10">
      <c r="A27" s="1" t="s">
        <v>0</v>
      </c>
      <c r="B27" s="1">
        <v>1011408</v>
      </c>
      <c r="C27" s="1">
        <f t="shared" si="0"/>
        <v>1011</v>
      </c>
      <c r="D27" s="1">
        <f t="shared" si="1"/>
        <v>408</v>
      </c>
      <c r="E27" s="1" t="str">
        <f>_xlfn.XLOOKUP(C27,[2]怪物武器挂载坐标辅助表!$V:$V,[2]怪物武器挂载坐标辅助表!$X:$X)</f>
        <v>猴子</v>
      </c>
      <c r="F27" s="1" t="s">
        <v>285</v>
      </c>
      <c r="G27">
        <v>-255</v>
      </c>
      <c r="H27">
        <v>-224</v>
      </c>
      <c r="I27">
        <v>8037</v>
      </c>
      <c r="J27">
        <v>-15</v>
      </c>
    </row>
    <row r="28" spans="1:10">
      <c r="A28" s="1" t="s">
        <v>0</v>
      </c>
      <c r="B28" s="1">
        <v>1011409</v>
      </c>
      <c r="C28" s="1">
        <f t="shared" si="0"/>
        <v>1011</v>
      </c>
      <c r="D28" s="1">
        <f t="shared" si="1"/>
        <v>409</v>
      </c>
      <c r="E28" s="1" t="str">
        <f>_xlfn.XLOOKUP(C28,[2]怪物武器挂载坐标辅助表!$V:$V,[2]怪物武器挂载坐标辅助表!$X:$X)</f>
        <v>猴子</v>
      </c>
      <c r="F28" s="1" t="s">
        <v>285</v>
      </c>
      <c r="G28">
        <v>-404</v>
      </c>
      <c r="H28">
        <v>-113</v>
      </c>
      <c r="I28">
        <v>5480</v>
      </c>
      <c r="J28">
        <v>-15</v>
      </c>
    </row>
    <row r="29" spans="1:10">
      <c r="A29" s="1" t="s">
        <v>0</v>
      </c>
      <c r="B29" s="1">
        <v>1011501</v>
      </c>
      <c r="C29" s="1">
        <f t="shared" si="0"/>
        <v>1011</v>
      </c>
      <c r="D29" s="1">
        <f t="shared" si="1"/>
        <v>501</v>
      </c>
      <c r="E29" s="1" t="str">
        <f>_xlfn.XLOOKUP(C29,[2]怪物武器挂载坐标辅助表!$V:$V,[2]怪物武器挂载坐标辅助表!$X:$X)</f>
        <v>猴子</v>
      </c>
      <c r="F29" s="1" t="s">
        <v>285</v>
      </c>
      <c r="G29">
        <v>-386</v>
      </c>
      <c r="H29">
        <v>-28</v>
      </c>
      <c r="I29">
        <v>8037</v>
      </c>
      <c r="J29">
        <v>45</v>
      </c>
    </row>
    <row r="30" spans="1:10">
      <c r="A30" s="1" t="s">
        <v>0</v>
      </c>
      <c r="B30" s="1">
        <v>1011502</v>
      </c>
      <c r="C30" s="1">
        <f t="shared" si="0"/>
        <v>1011</v>
      </c>
      <c r="D30" s="1">
        <f t="shared" si="1"/>
        <v>502</v>
      </c>
      <c r="E30" s="1" t="str">
        <f>_xlfn.XLOOKUP(C30,[2]怪物武器挂载坐标辅助表!$V:$V,[2]怪物武器挂载坐标辅助表!$X:$X)</f>
        <v>猴子</v>
      </c>
      <c r="F30" s="1" t="s">
        <v>285</v>
      </c>
      <c r="G30">
        <v>-401</v>
      </c>
      <c r="H30">
        <v>-113</v>
      </c>
      <c r="I30">
        <v>6210</v>
      </c>
      <c r="J30">
        <v>0</v>
      </c>
    </row>
    <row r="31" spans="1:10">
      <c r="A31" s="1" t="s">
        <v>0</v>
      </c>
      <c r="B31" s="1">
        <v>1011503</v>
      </c>
      <c r="C31" s="1">
        <f t="shared" si="0"/>
        <v>1011</v>
      </c>
      <c r="D31" s="1">
        <f t="shared" si="1"/>
        <v>503</v>
      </c>
      <c r="E31" s="1" t="str">
        <f>_xlfn.XLOOKUP(C31,[2]怪物武器挂载坐标辅助表!$V:$V,[2]怪物武器挂载坐标辅助表!$X:$X)</f>
        <v>猴子</v>
      </c>
      <c r="F31" s="1" t="s">
        <v>285</v>
      </c>
      <c r="G31">
        <v>-453</v>
      </c>
      <c r="H31">
        <v>-151</v>
      </c>
      <c r="I31">
        <v>7306</v>
      </c>
      <c r="J31">
        <v>-15</v>
      </c>
    </row>
    <row r="32" spans="1:10">
      <c r="A32" s="1" t="s">
        <v>0</v>
      </c>
      <c r="B32" s="1">
        <v>1011504</v>
      </c>
      <c r="C32" s="1">
        <f t="shared" si="0"/>
        <v>1011</v>
      </c>
      <c r="D32" s="1">
        <f t="shared" si="1"/>
        <v>504</v>
      </c>
      <c r="E32" s="1" t="str">
        <f>_xlfn.XLOOKUP(C32,[2]怪物武器挂载坐标辅助表!$V:$V,[2]怪物武器挂载坐标辅助表!$X:$X)</f>
        <v>猴子</v>
      </c>
      <c r="F32" s="1" t="s">
        <v>285</v>
      </c>
      <c r="G32">
        <v>-374</v>
      </c>
      <c r="H32">
        <v>-183</v>
      </c>
      <c r="I32">
        <v>6576</v>
      </c>
      <c r="J32">
        <v>-10</v>
      </c>
    </row>
    <row r="33" spans="1:10">
      <c r="A33" s="1" t="s">
        <v>0</v>
      </c>
      <c r="B33" s="1">
        <v>1011505</v>
      </c>
      <c r="C33" s="1">
        <f t="shared" si="0"/>
        <v>1011</v>
      </c>
      <c r="D33" s="1">
        <f t="shared" si="1"/>
        <v>505</v>
      </c>
      <c r="E33" s="1" t="str">
        <f>_xlfn.XLOOKUP(C33,[2]怪物武器挂载坐标辅助表!$V:$V,[2]怪物武器挂载坐标辅助表!$X:$X)</f>
        <v>猴子</v>
      </c>
      <c r="F33" s="1" t="s">
        <v>285</v>
      </c>
      <c r="G33">
        <v>-453</v>
      </c>
      <c r="H33">
        <v>-186</v>
      </c>
      <c r="I33">
        <v>7306</v>
      </c>
      <c r="J33">
        <v>-5</v>
      </c>
    </row>
    <row r="34" spans="1:10">
      <c r="A34" s="1" t="s">
        <v>0</v>
      </c>
      <c r="B34" s="1">
        <v>1011506</v>
      </c>
      <c r="C34" s="1">
        <f t="shared" si="0"/>
        <v>1011</v>
      </c>
      <c r="D34" s="1">
        <f t="shared" si="1"/>
        <v>506</v>
      </c>
      <c r="E34" s="1" t="str">
        <f>_xlfn.XLOOKUP(C34,[2]怪物武器挂载坐标辅助表!$V:$V,[2]怪物武器挂载坐标辅助表!$X:$X)</f>
        <v>猴子</v>
      </c>
      <c r="F34" s="1" t="s">
        <v>285</v>
      </c>
      <c r="G34">
        <v>-258</v>
      </c>
      <c r="H34">
        <v>-146</v>
      </c>
      <c r="I34">
        <v>5845</v>
      </c>
      <c r="J34">
        <v>0</v>
      </c>
    </row>
    <row r="35" spans="1:10">
      <c r="A35" s="1" t="s">
        <v>0</v>
      </c>
      <c r="B35" s="1">
        <v>1011507</v>
      </c>
      <c r="C35" s="1">
        <f t="shared" si="0"/>
        <v>1011</v>
      </c>
      <c r="D35" s="1">
        <f t="shared" si="1"/>
        <v>507</v>
      </c>
      <c r="E35" s="1" t="str">
        <f>_xlfn.XLOOKUP(C35,[2]怪物武器挂载坐标辅助表!$V:$V,[2]怪物武器挂载坐标辅助表!$X:$X)</f>
        <v>猴子</v>
      </c>
      <c r="F35" s="1" t="s">
        <v>285</v>
      </c>
      <c r="G35">
        <v>-331</v>
      </c>
      <c r="H35">
        <v>-160</v>
      </c>
      <c r="I35">
        <v>7306</v>
      </c>
      <c r="J35">
        <v>5</v>
      </c>
    </row>
    <row r="36" hidden="1" spans="1:10">
      <c r="A36" s="1" t="s">
        <v>0</v>
      </c>
      <c r="B36" s="1">
        <v>1022101</v>
      </c>
      <c r="C36" s="1">
        <f t="shared" si="0"/>
        <v>1022</v>
      </c>
      <c r="D36" s="1">
        <f t="shared" si="1"/>
        <v>101</v>
      </c>
      <c r="E36" s="1" t="str">
        <f>_xlfn.XLOOKUP(C36,[2]怪物武器挂载坐标辅助表!$V:$V,[2]怪物武器挂载坐标辅助表!$X:$X)</f>
        <v>猴子</v>
      </c>
      <c r="F36" s="1" t="s">
        <v>285</v>
      </c>
      <c r="G36">
        <v>-396</v>
      </c>
      <c r="H36">
        <v>-82</v>
      </c>
      <c r="I36">
        <v>8037</v>
      </c>
      <c r="J36">
        <v>0</v>
      </c>
    </row>
    <row r="37" hidden="1" spans="1:10">
      <c r="A37" s="1" t="s">
        <v>0</v>
      </c>
      <c r="B37" s="1">
        <v>1022102</v>
      </c>
      <c r="C37" s="1">
        <f t="shared" si="0"/>
        <v>1022</v>
      </c>
      <c r="D37" s="1">
        <f t="shared" si="1"/>
        <v>102</v>
      </c>
      <c r="E37" s="1" t="str">
        <f>_xlfn.XLOOKUP(C37,[2]怪物武器挂载坐标辅助表!$V:$V,[2]怪物武器挂载坐标辅助表!$X:$X)</f>
        <v>猴子</v>
      </c>
      <c r="F37" s="1" t="s">
        <v>285</v>
      </c>
      <c r="G37">
        <v>-295</v>
      </c>
      <c r="H37">
        <v>-93</v>
      </c>
      <c r="I37">
        <v>8037</v>
      </c>
      <c r="J37">
        <v>-10</v>
      </c>
    </row>
    <row r="38" hidden="1" spans="1:10">
      <c r="A38" s="1" t="s">
        <v>0</v>
      </c>
      <c r="B38" s="1">
        <v>1022103</v>
      </c>
      <c r="C38" s="1">
        <f t="shared" si="0"/>
        <v>1022</v>
      </c>
      <c r="D38" s="1">
        <f t="shared" si="1"/>
        <v>103</v>
      </c>
      <c r="E38" s="1" t="str">
        <f>_xlfn.XLOOKUP(C38,[2]怪物武器挂载坐标辅助表!$V:$V,[2]怪物武器挂载坐标辅助表!$X:$X)</f>
        <v>猴子</v>
      </c>
      <c r="F38" s="1" t="s">
        <v>285</v>
      </c>
      <c r="G38">
        <v>-439</v>
      </c>
      <c r="H38">
        <v>-157</v>
      </c>
      <c r="I38">
        <v>7306</v>
      </c>
      <c r="J38">
        <v>-10</v>
      </c>
    </row>
    <row r="39" hidden="1" spans="1:10">
      <c r="A39" s="1" t="s">
        <v>0</v>
      </c>
      <c r="B39" s="1">
        <v>1022104</v>
      </c>
      <c r="C39" s="1">
        <f t="shared" si="0"/>
        <v>1022</v>
      </c>
      <c r="D39" s="1">
        <f t="shared" si="1"/>
        <v>104</v>
      </c>
      <c r="E39" s="1" t="str">
        <f>_xlfn.XLOOKUP(C39,[2]怪物武器挂载坐标辅助表!$V:$V,[2]怪物武器挂载坐标辅助表!$X:$X)</f>
        <v>猴子</v>
      </c>
      <c r="F39" s="1" t="s">
        <v>285</v>
      </c>
      <c r="G39">
        <v>-398</v>
      </c>
      <c r="H39">
        <v>-84</v>
      </c>
      <c r="I39">
        <v>8037</v>
      </c>
      <c r="J39">
        <v>0</v>
      </c>
    </row>
    <row r="40" hidden="1" spans="1:10">
      <c r="A40" s="1" t="s">
        <v>0</v>
      </c>
      <c r="B40" s="1">
        <v>1022105</v>
      </c>
      <c r="C40" s="1">
        <f t="shared" si="0"/>
        <v>1022</v>
      </c>
      <c r="D40" s="1">
        <f t="shared" si="1"/>
        <v>105</v>
      </c>
      <c r="E40" s="1" t="str">
        <f>_xlfn.XLOOKUP(C40,[2]怪物武器挂载坐标辅助表!$V:$V,[2]怪物武器挂载坐标辅助表!$X:$X)</f>
        <v>猴子</v>
      </c>
      <c r="F40" s="1" t="s">
        <v>285</v>
      </c>
      <c r="G40">
        <v>-326</v>
      </c>
      <c r="H40">
        <v>-105</v>
      </c>
      <c r="I40">
        <v>7306</v>
      </c>
      <c r="J40">
        <v>0</v>
      </c>
    </row>
    <row r="41" hidden="1" spans="1:10">
      <c r="A41" s="1" t="s">
        <v>0</v>
      </c>
      <c r="B41" s="1">
        <v>1022106</v>
      </c>
      <c r="C41" s="1">
        <f t="shared" si="0"/>
        <v>1022</v>
      </c>
      <c r="D41" s="1">
        <f t="shared" si="1"/>
        <v>106</v>
      </c>
      <c r="E41" s="1" t="str">
        <f>_xlfn.XLOOKUP(C41,[2]怪物武器挂载坐标辅助表!$V:$V,[2]怪物武器挂载坐标辅助表!$X:$X)</f>
        <v>猴子</v>
      </c>
      <c r="F41" s="1" t="s">
        <v>285</v>
      </c>
      <c r="G41">
        <v>-423</v>
      </c>
      <c r="H41">
        <v>-118</v>
      </c>
      <c r="I41">
        <v>5845</v>
      </c>
      <c r="J41">
        <v>0</v>
      </c>
    </row>
    <row r="42" hidden="1" spans="1:10">
      <c r="A42" s="1" t="s">
        <v>0</v>
      </c>
      <c r="B42" s="1">
        <v>1022201</v>
      </c>
      <c r="C42" s="1">
        <f t="shared" si="0"/>
        <v>1022</v>
      </c>
      <c r="D42" s="1">
        <f t="shared" si="1"/>
        <v>201</v>
      </c>
      <c r="E42" s="1" t="str">
        <f>_xlfn.XLOOKUP(C42,[2]怪物武器挂载坐标辅助表!$V:$V,[2]怪物武器挂载坐标辅助表!$X:$X)</f>
        <v>猴子</v>
      </c>
      <c r="F42" s="1" t="s">
        <v>285</v>
      </c>
      <c r="G42">
        <v>-276</v>
      </c>
      <c r="H42">
        <v>-50</v>
      </c>
      <c r="I42">
        <v>7306</v>
      </c>
      <c r="J42">
        <v>-25</v>
      </c>
    </row>
    <row r="43" hidden="1" spans="1:10">
      <c r="A43" s="1" t="s">
        <v>0</v>
      </c>
      <c r="B43" s="1">
        <v>1022202</v>
      </c>
      <c r="C43" s="1">
        <f t="shared" si="0"/>
        <v>1022</v>
      </c>
      <c r="D43" s="1">
        <f t="shared" si="1"/>
        <v>202</v>
      </c>
      <c r="E43" s="1" t="str">
        <f>_xlfn.XLOOKUP(C43,[2]怪物武器挂载坐标辅助表!$V:$V,[2]怪物武器挂载坐标辅助表!$X:$X)</f>
        <v>猴子</v>
      </c>
      <c r="F43" s="1" t="s">
        <v>285</v>
      </c>
      <c r="G43">
        <v>-253</v>
      </c>
      <c r="H43">
        <v>-97</v>
      </c>
      <c r="I43">
        <v>7306</v>
      </c>
      <c r="J43">
        <v>0</v>
      </c>
    </row>
    <row r="44" hidden="1" spans="1:10">
      <c r="A44" s="1" t="s">
        <v>0</v>
      </c>
      <c r="B44" s="1">
        <v>1022203</v>
      </c>
      <c r="C44" s="1">
        <f t="shared" si="0"/>
        <v>1022</v>
      </c>
      <c r="D44" s="1">
        <f t="shared" si="1"/>
        <v>203</v>
      </c>
      <c r="E44" s="1" t="str">
        <f>_xlfn.XLOOKUP(C44,[2]怪物武器挂载坐标辅助表!$V:$V,[2]怪物武器挂载坐标辅助表!$X:$X)</f>
        <v>猴子</v>
      </c>
      <c r="F44" s="1" t="s">
        <v>285</v>
      </c>
      <c r="G44">
        <v>-284</v>
      </c>
      <c r="H44">
        <v>-119</v>
      </c>
      <c r="I44">
        <v>7306</v>
      </c>
      <c r="J44">
        <v>-10</v>
      </c>
    </row>
    <row r="45" hidden="1" spans="1:10">
      <c r="A45" s="1" t="s">
        <v>0</v>
      </c>
      <c r="B45" s="1">
        <v>1022204</v>
      </c>
      <c r="C45" s="1">
        <f t="shared" si="0"/>
        <v>1022</v>
      </c>
      <c r="D45" s="1">
        <f t="shared" si="1"/>
        <v>204</v>
      </c>
      <c r="E45" s="1" t="str">
        <f>_xlfn.XLOOKUP(C45,[2]怪物武器挂载坐标辅助表!$V:$V,[2]怪物武器挂载坐标辅助表!$X:$X)</f>
        <v>猴子</v>
      </c>
      <c r="F45" s="1" t="s">
        <v>285</v>
      </c>
      <c r="G45">
        <v>-275</v>
      </c>
      <c r="H45">
        <v>-192</v>
      </c>
      <c r="I45">
        <v>3653</v>
      </c>
      <c r="J45">
        <v>0</v>
      </c>
    </row>
    <row r="46" hidden="1" spans="1:10">
      <c r="A46" s="1" t="s">
        <v>0</v>
      </c>
      <c r="B46" s="1">
        <v>1022205</v>
      </c>
      <c r="C46" s="1">
        <f t="shared" si="0"/>
        <v>1022</v>
      </c>
      <c r="D46" s="1">
        <f t="shared" si="1"/>
        <v>205</v>
      </c>
      <c r="E46" s="1" t="str">
        <f>_xlfn.XLOOKUP(C46,[2]怪物武器挂载坐标辅助表!$V:$V,[2]怪物武器挂载坐标辅助表!$X:$X)</f>
        <v>猴子</v>
      </c>
      <c r="F46" s="1" t="s">
        <v>285</v>
      </c>
      <c r="G46">
        <v>-278</v>
      </c>
      <c r="H46">
        <v>-5</v>
      </c>
      <c r="I46">
        <v>7306</v>
      </c>
      <c r="J46">
        <v>-10</v>
      </c>
    </row>
    <row r="47" hidden="1" spans="1:10">
      <c r="A47" s="1" t="s">
        <v>0</v>
      </c>
      <c r="B47" s="1">
        <v>1022206</v>
      </c>
      <c r="C47" s="1">
        <f t="shared" si="0"/>
        <v>1022</v>
      </c>
      <c r="D47" s="1">
        <f t="shared" si="1"/>
        <v>206</v>
      </c>
      <c r="E47" s="1" t="str">
        <f>_xlfn.XLOOKUP(C47,[2]怪物武器挂载坐标辅助表!$V:$V,[2]怪物武器挂载坐标辅助表!$X:$X)</f>
        <v>猴子</v>
      </c>
      <c r="F47" s="1" t="s">
        <v>285</v>
      </c>
      <c r="G47">
        <v>-349</v>
      </c>
      <c r="H47">
        <v>-141</v>
      </c>
      <c r="I47">
        <v>5114</v>
      </c>
      <c r="J47">
        <v>150</v>
      </c>
    </row>
    <row r="48" hidden="1" spans="1:10">
      <c r="A48" s="1" t="s">
        <v>0</v>
      </c>
      <c r="B48" s="1">
        <v>1022207</v>
      </c>
      <c r="C48" s="1">
        <f t="shared" si="0"/>
        <v>1022</v>
      </c>
      <c r="D48" s="1">
        <f t="shared" si="1"/>
        <v>207</v>
      </c>
      <c r="E48" s="1" t="str">
        <f>_xlfn.XLOOKUP(C48,[2]怪物武器挂载坐标辅助表!$V:$V,[2]怪物武器挂载坐标辅助表!$X:$X)</f>
        <v>猴子</v>
      </c>
      <c r="F48" s="1" t="s">
        <v>285</v>
      </c>
      <c r="G48">
        <v>-415</v>
      </c>
      <c r="H48">
        <v>-117</v>
      </c>
      <c r="I48">
        <v>7306</v>
      </c>
      <c r="J48">
        <v>15</v>
      </c>
    </row>
    <row r="49" hidden="1" spans="1:10">
      <c r="A49" s="1" t="s">
        <v>0</v>
      </c>
      <c r="B49" s="1">
        <v>1022301</v>
      </c>
      <c r="C49" s="1">
        <f t="shared" si="0"/>
        <v>1022</v>
      </c>
      <c r="D49" s="1">
        <f t="shared" si="1"/>
        <v>301</v>
      </c>
      <c r="E49" s="1" t="str">
        <f>_xlfn.XLOOKUP(C49,[2]怪物武器挂载坐标辅助表!$V:$V,[2]怪物武器挂载坐标辅助表!$X:$X)</f>
        <v>猴子</v>
      </c>
      <c r="F49" s="1" t="s">
        <v>285</v>
      </c>
      <c r="G49">
        <v>-329</v>
      </c>
      <c r="H49">
        <v>6</v>
      </c>
      <c r="I49">
        <v>7306</v>
      </c>
      <c r="J49">
        <v>0</v>
      </c>
    </row>
    <row r="50" hidden="1" spans="1:10">
      <c r="A50" s="1" t="s">
        <v>0</v>
      </c>
      <c r="B50" s="1">
        <v>1022302</v>
      </c>
      <c r="C50" s="1">
        <f t="shared" si="0"/>
        <v>1022</v>
      </c>
      <c r="D50" s="1">
        <f t="shared" si="1"/>
        <v>302</v>
      </c>
      <c r="E50" s="1" t="str">
        <f>_xlfn.XLOOKUP(C50,[2]怪物武器挂载坐标辅助表!$V:$V,[2]怪物武器挂载坐标辅助表!$X:$X)</f>
        <v>猴子</v>
      </c>
      <c r="F50" s="1" t="s">
        <v>285</v>
      </c>
      <c r="G50">
        <v>-356</v>
      </c>
      <c r="H50">
        <v>-54</v>
      </c>
      <c r="I50">
        <v>6576</v>
      </c>
      <c r="J50">
        <v>0</v>
      </c>
    </row>
    <row r="51" hidden="1" spans="1:10">
      <c r="A51" s="1" t="s">
        <v>0</v>
      </c>
      <c r="B51" s="1">
        <v>1022303</v>
      </c>
      <c r="C51" s="1">
        <f t="shared" si="0"/>
        <v>1022</v>
      </c>
      <c r="D51" s="1">
        <f t="shared" si="1"/>
        <v>303</v>
      </c>
      <c r="E51" s="1" t="str">
        <f>_xlfn.XLOOKUP(C51,[2]怪物武器挂载坐标辅助表!$V:$V,[2]怪物武器挂载坐标辅助表!$X:$X)</f>
        <v>猴子</v>
      </c>
      <c r="F51" s="1" t="s">
        <v>285</v>
      </c>
      <c r="G51">
        <v>-308</v>
      </c>
      <c r="H51">
        <v>-68</v>
      </c>
      <c r="I51">
        <v>7306</v>
      </c>
      <c r="J51">
        <v>0</v>
      </c>
    </row>
    <row r="52" hidden="1" spans="1:10">
      <c r="A52" s="1" t="s">
        <v>0</v>
      </c>
      <c r="B52" s="1">
        <v>1022304</v>
      </c>
      <c r="C52" s="1">
        <f t="shared" si="0"/>
        <v>1022</v>
      </c>
      <c r="D52" s="1">
        <f t="shared" si="1"/>
        <v>304</v>
      </c>
      <c r="E52" s="1" t="str">
        <f>_xlfn.XLOOKUP(C52,[2]怪物武器挂载坐标辅助表!$V:$V,[2]怪物武器挂载坐标辅助表!$X:$X)</f>
        <v>猴子</v>
      </c>
      <c r="F52" s="1" t="s">
        <v>285</v>
      </c>
      <c r="G52">
        <v>-456</v>
      </c>
      <c r="H52">
        <v>-89</v>
      </c>
      <c r="I52">
        <v>7306</v>
      </c>
      <c r="J52">
        <v>5</v>
      </c>
    </row>
    <row r="53" hidden="1" spans="1:10">
      <c r="A53" s="1" t="s">
        <v>0</v>
      </c>
      <c r="B53" s="1">
        <v>1022305</v>
      </c>
      <c r="C53" s="1">
        <f t="shared" si="0"/>
        <v>1022</v>
      </c>
      <c r="D53" s="1">
        <f t="shared" si="1"/>
        <v>305</v>
      </c>
      <c r="E53" s="1" t="str">
        <f>_xlfn.XLOOKUP(C53,[2]怪物武器挂载坐标辅助表!$V:$V,[2]怪物武器挂载坐标辅助表!$X:$X)</f>
        <v>猴子</v>
      </c>
      <c r="F53" s="1" t="s">
        <v>285</v>
      </c>
      <c r="G53">
        <v>-422</v>
      </c>
      <c r="H53">
        <v>-193</v>
      </c>
      <c r="I53">
        <v>6576</v>
      </c>
      <c r="J53">
        <v>-25</v>
      </c>
    </row>
    <row r="54" hidden="1" spans="1:10">
      <c r="A54" s="1" t="s">
        <v>0</v>
      </c>
      <c r="B54" s="1">
        <v>1022401</v>
      </c>
      <c r="C54" s="1">
        <f t="shared" si="0"/>
        <v>1022</v>
      </c>
      <c r="D54" s="1">
        <f t="shared" si="1"/>
        <v>401</v>
      </c>
      <c r="E54" s="1" t="str">
        <f>_xlfn.XLOOKUP(C54,[2]怪物武器挂载坐标辅助表!$V:$V,[2]怪物武器挂载坐标辅助表!$X:$X)</f>
        <v>猴子</v>
      </c>
      <c r="F54" s="1" t="s">
        <v>285</v>
      </c>
      <c r="G54">
        <v>-328</v>
      </c>
      <c r="H54">
        <v>-180</v>
      </c>
      <c r="I54">
        <v>7306</v>
      </c>
      <c r="J54">
        <v>0</v>
      </c>
    </row>
    <row r="55" hidden="1" spans="1:10">
      <c r="A55" s="1" t="s">
        <v>0</v>
      </c>
      <c r="B55" s="1">
        <v>1022402</v>
      </c>
      <c r="C55" s="1">
        <f t="shared" si="0"/>
        <v>1022</v>
      </c>
      <c r="D55" s="1">
        <f t="shared" si="1"/>
        <v>402</v>
      </c>
      <c r="E55" s="1" t="str">
        <f>_xlfn.XLOOKUP(C55,[2]怪物武器挂载坐标辅助表!$V:$V,[2]怪物武器挂载坐标辅助表!$X:$X)</f>
        <v>猴子</v>
      </c>
      <c r="F55" s="1" t="s">
        <v>285</v>
      </c>
      <c r="G55">
        <v>-332</v>
      </c>
      <c r="H55">
        <v>-176</v>
      </c>
      <c r="I55">
        <v>7306</v>
      </c>
      <c r="J55">
        <v>0</v>
      </c>
    </row>
    <row r="56" hidden="1" spans="1:10">
      <c r="A56" s="1" t="s">
        <v>0</v>
      </c>
      <c r="B56" s="1">
        <v>1022403</v>
      </c>
      <c r="C56" s="1">
        <f t="shared" si="0"/>
        <v>1022</v>
      </c>
      <c r="D56" s="1">
        <f t="shared" si="1"/>
        <v>403</v>
      </c>
      <c r="E56" s="1" t="str">
        <f>_xlfn.XLOOKUP(C56,[2]怪物武器挂载坐标辅助表!$V:$V,[2]怪物武器挂载坐标辅助表!$X:$X)</f>
        <v>猴子</v>
      </c>
      <c r="F56" s="1" t="s">
        <v>285</v>
      </c>
      <c r="G56">
        <v>-339</v>
      </c>
      <c r="H56">
        <v>-170</v>
      </c>
      <c r="I56">
        <v>7306</v>
      </c>
      <c r="J56">
        <v>0</v>
      </c>
    </row>
    <row r="57" hidden="1" spans="1:10">
      <c r="A57" s="1" t="s">
        <v>0</v>
      </c>
      <c r="B57" s="1">
        <v>1022404</v>
      </c>
      <c r="C57" s="1">
        <f t="shared" si="0"/>
        <v>1022</v>
      </c>
      <c r="D57" s="1">
        <f t="shared" si="1"/>
        <v>404</v>
      </c>
      <c r="E57" s="1" t="str">
        <f>_xlfn.XLOOKUP(C57,[2]怪物武器挂载坐标辅助表!$V:$V,[2]怪物武器挂载坐标辅助表!$X:$X)</f>
        <v>猴子</v>
      </c>
      <c r="F57" s="1" t="s">
        <v>285</v>
      </c>
      <c r="G57">
        <v>-493</v>
      </c>
      <c r="H57">
        <v>-170</v>
      </c>
      <c r="I57">
        <v>7306</v>
      </c>
      <c r="J57">
        <v>0</v>
      </c>
    </row>
    <row r="58" hidden="1" spans="1:10">
      <c r="A58" s="1" t="s">
        <v>0</v>
      </c>
      <c r="B58" s="1">
        <v>1022405</v>
      </c>
      <c r="C58" s="1">
        <f t="shared" si="0"/>
        <v>1022</v>
      </c>
      <c r="D58" s="1">
        <f t="shared" si="1"/>
        <v>405</v>
      </c>
      <c r="E58" s="1" t="str">
        <f>_xlfn.XLOOKUP(C58,[2]怪物武器挂载坐标辅助表!$V:$V,[2]怪物武器挂载坐标辅助表!$X:$X)</f>
        <v>猴子</v>
      </c>
      <c r="F58" s="1" t="s">
        <v>285</v>
      </c>
      <c r="G58">
        <v>-352</v>
      </c>
      <c r="H58">
        <v>-172</v>
      </c>
      <c r="I58">
        <v>7306</v>
      </c>
      <c r="J58">
        <v>0</v>
      </c>
    </row>
    <row r="59" hidden="1" spans="1:10">
      <c r="A59" s="1" t="s">
        <v>0</v>
      </c>
      <c r="B59" s="1">
        <v>1022406</v>
      </c>
      <c r="C59" s="1">
        <f t="shared" si="0"/>
        <v>1022</v>
      </c>
      <c r="D59" s="1">
        <f t="shared" si="1"/>
        <v>406</v>
      </c>
      <c r="E59" s="1" t="str">
        <f>_xlfn.XLOOKUP(C59,[2]怪物武器挂载坐标辅助表!$V:$V,[2]怪物武器挂载坐标辅助表!$X:$X)</f>
        <v>猴子</v>
      </c>
      <c r="F59" s="1" t="s">
        <v>285</v>
      </c>
      <c r="G59">
        <v>-393</v>
      </c>
      <c r="H59">
        <v>-163</v>
      </c>
      <c r="I59">
        <v>5845</v>
      </c>
      <c r="J59">
        <v>30</v>
      </c>
    </row>
    <row r="60" hidden="1" spans="1:10">
      <c r="A60" s="1" t="s">
        <v>0</v>
      </c>
      <c r="B60" s="1">
        <v>1022407</v>
      </c>
      <c r="C60" s="1">
        <f t="shared" si="0"/>
        <v>1022</v>
      </c>
      <c r="D60" s="1">
        <f t="shared" si="1"/>
        <v>407</v>
      </c>
      <c r="E60" s="1" t="str">
        <f>_xlfn.XLOOKUP(C60,[2]怪物武器挂载坐标辅助表!$V:$V,[2]怪物武器挂载坐标辅助表!$X:$X)</f>
        <v>猴子</v>
      </c>
      <c r="F60" s="1" t="s">
        <v>285</v>
      </c>
      <c r="G60">
        <v>-323</v>
      </c>
      <c r="H60">
        <v>-134</v>
      </c>
      <c r="I60">
        <v>7306</v>
      </c>
      <c r="J60">
        <v>-5</v>
      </c>
    </row>
    <row r="61" hidden="1" spans="1:10">
      <c r="A61" s="1" t="s">
        <v>0</v>
      </c>
      <c r="B61" s="1">
        <v>1022408</v>
      </c>
      <c r="C61" s="1">
        <f t="shared" si="0"/>
        <v>1022</v>
      </c>
      <c r="D61" s="1">
        <f t="shared" si="1"/>
        <v>408</v>
      </c>
      <c r="E61" s="1" t="str">
        <f>_xlfn.XLOOKUP(C61,[2]怪物武器挂载坐标辅助表!$V:$V,[2]怪物武器挂载坐标辅助表!$X:$X)</f>
        <v>猴子</v>
      </c>
      <c r="F61" s="1" t="s">
        <v>285</v>
      </c>
      <c r="G61">
        <v>-255</v>
      </c>
      <c r="H61">
        <v>-224</v>
      </c>
      <c r="I61">
        <v>8037</v>
      </c>
      <c r="J61">
        <v>-15</v>
      </c>
    </row>
    <row r="62" hidden="1" spans="1:10">
      <c r="A62" s="1" t="s">
        <v>0</v>
      </c>
      <c r="B62" s="1">
        <v>1022409</v>
      </c>
      <c r="C62" s="1">
        <f t="shared" si="0"/>
        <v>1022</v>
      </c>
      <c r="D62" s="1">
        <f t="shared" si="1"/>
        <v>409</v>
      </c>
      <c r="E62" s="1" t="str">
        <f>_xlfn.XLOOKUP(C62,[2]怪物武器挂载坐标辅助表!$V:$V,[2]怪物武器挂载坐标辅助表!$X:$X)</f>
        <v>猴子</v>
      </c>
      <c r="F62" s="1" t="s">
        <v>285</v>
      </c>
      <c r="G62">
        <v>-404</v>
      </c>
      <c r="H62">
        <v>-113</v>
      </c>
      <c r="I62">
        <v>5480</v>
      </c>
      <c r="J62">
        <v>-15</v>
      </c>
    </row>
    <row r="63" hidden="1" spans="1:10">
      <c r="A63" s="1" t="s">
        <v>0</v>
      </c>
      <c r="B63" s="1">
        <v>1022501</v>
      </c>
      <c r="C63" s="1">
        <f t="shared" si="0"/>
        <v>1022</v>
      </c>
      <c r="D63" s="1">
        <f t="shared" si="1"/>
        <v>501</v>
      </c>
      <c r="E63" s="1" t="str">
        <f>_xlfn.XLOOKUP(C63,[2]怪物武器挂载坐标辅助表!$V:$V,[2]怪物武器挂载坐标辅助表!$X:$X)</f>
        <v>猴子</v>
      </c>
      <c r="F63" s="1" t="s">
        <v>285</v>
      </c>
      <c r="G63">
        <v>-386</v>
      </c>
      <c r="H63">
        <v>-28</v>
      </c>
      <c r="I63">
        <v>8037</v>
      </c>
      <c r="J63">
        <v>45</v>
      </c>
    </row>
    <row r="64" hidden="1" spans="1:10">
      <c r="A64" s="1" t="s">
        <v>0</v>
      </c>
      <c r="B64" s="1">
        <v>1022502</v>
      </c>
      <c r="C64" s="1">
        <f t="shared" si="0"/>
        <v>1022</v>
      </c>
      <c r="D64" s="1">
        <f t="shared" si="1"/>
        <v>502</v>
      </c>
      <c r="E64" s="1" t="str">
        <f>_xlfn.XLOOKUP(C64,[2]怪物武器挂载坐标辅助表!$V:$V,[2]怪物武器挂载坐标辅助表!$X:$X)</f>
        <v>猴子</v>
      </c>
      <c r="F64" s="1" t="s">
        <v>285</v>
      </c>
      <c r="G64">
        <v>-401</v>
      </c>
      <c r="H64">
        <v>-113</v>
      </c>
      <c r="I64">
        <v>6210</v>
      </c>
      <c r="J64">
        <v>0</v>
      </c>
    </row>
    <row r="65" hidden="1" spans="1:10">
      <c r="A65" s="1" t="s">
        <v>0</v>
      </c>
      <c r="B65" s="1">
        <v>1022503</v>
      </c>
      <c r="C65" s="1">
        <f t="shared" si="0"/>
        <v>1022</v>
      </c>
      <c r="D65" s="1">
        <f t="shared" si="1"/>
        <v>503</v>
      </c>
      <c r="E65" s="1" t="str">
        <f>_xlfn.XLOOKUP(C65,[2]怪物武器挂载坐标辅助表!$V:$V,[2]怪物武器挂载坐标辅助表!$X:$X)</f>
        <v>猴子</v>
      </c>
      <c r="F65" s="1" t="s">
        <v>285</v>
      </c>
      <c r="G65">
        <v>-453</v>
      </c>
      <c r="H65">
        <v>-151</v>
      </c>
      <c r="I65">
        <v>7306</v>
      </c>
      <c r="J65">
        <v>-15</v>
      </c>
    </row>
    <row r="66" hidden="1" spans="1:10">
      <c r="A66" s="1" t="s">
        <v>0</v>
      </c>
      <c r="B66" s="1">
        <v>1022504</v>
      </c>
      <c r="C66" s="1">
        <f t="shared" si="0"/>
        <v>1022</v>
      </c>
      <c r="D66" s="1">
        <f t="shared" si="1"/>
        <v>504</v>
      </c>
      <c r="E66" s="1" t="str">
        <f>_xlfn.XLOOKUP(C66,[2]怪物武器挂载坐标辅助表!$V:$V,[2]怪物武器挂载坐标辅助表!$X:$X)</f>
        <v>猴子</v>
      </c>
      <c r="F66" s="1" t="s">
        <v>285</v>
      </c>
      <c r="G66">
        <v>-374</v>
      </c>
      <c r="H66">
        <v>-183</v>
      </c>
      <c r="I66">
        <v>6576</v>
      </c>
      <c r="J66">
        <v>-10</v>
      </c>
    </row>
    <row r="67" hidden="1" spans="1:10">
      <c r="A67" s="1" t="s">
        <v>0</v>
      </c>
      <c r="B67" s="1">
        <v>1022505</v>
      </c>
      <c r="C67" s="1">
        <f t="shared" ref="C67:C130" si="2">ROUNDDOWN(B67/1000,0)</f>
        <v>1022</v>
      </c>
      <c r="D67" s="1">
        <f t="shared" ref="D67:D130" si="3">MOD(B67,1000)</f>
        <v>505</v>
      </c>
      <c r="E67" s="1" t="str">
        <f>_xlfn.XLOOKUP(C67,[2]怪物武器挂载坐标辅助表!$V:$V,[2]怪物武器挂载坐标辅助表!$X:$X)</f>
        <v>猴子</v>
      </c>
      <c r="F67" s="1" t="s">
        <v>285</v>
      </c>
      <c r="G67">
        <v>-453</v>
      </c>
      <c r="H67">
        <v>-186</v>
      </c>
      <c r="I67">
        <v>7306</v>
      </c>
      <c r="J67">
        <v>-5</v>
      </c>
    </row>
    <row r="68" hidden="1" spans="1:10">
      <c r="A68" s="1" t="s">
        <v>0</v>
      </c>
      <c r="B68" s="1">
        <v>1022506</v>
      </c>
      <c r="C68" s="1">
        <f t="shared" si="2"/>
        <v>1022</v>
      </c>
      <c r="D68" s="1">
        <f t="shared" si="3"/>
        <v>506</v>
      </c>
      <c r="E68" s="1" t="str">
        <f>_xlfn.XLOOKUP(C68,[2]怪物武器挂载坐标辅助表!$V:$V,[2]怪物武器挂载坐标辅助表!$X:$X)</f>
        <v>猴子</v>
      </c>
      <c r="F68" s="1" t="s">
        <v>285</v>
      </c>
      <c r="G68">
        <v>-258</v>
      </c>
      <c r="H68">
        <v>-146</v>
      </c>
      <c r="I68">
        <v>5845</v>
      </c>
      <c r="J68">
        <v>0</v>
      </c>
    </row>
    <row r="69" hidden="1" spans="1:10">
      <c r="A69" s="1" t="s">
        <v>0</v>
      </c>
      <c r="B69" s="1">
        <v>1022507</v>
      </c>
      <c r="C69" s="1">
        <f t="shared" si="2"/>
        <v>1022</v>
      </c>
      <c r="D69" s="1">
        <f t="shared" si="3"/>
        <v>507</v>
      </c>
      <c r="E69" s="1" t="str">
        <f>_xlfn.XLOOKUP(C69,[2]怪物武器挂载坐标辅助表!$V:$V,[2]怪物武器挂载坐标辅助表!$X:$X)</f>
        <v>猴子</v>
      </c>
      <c r="F69" s="1" t="s">
        <v>285</v>
      </c>
      <c r="G69">
        <v>-331</v>
      </c>
      <c r="H69">
        <v>-160</v>
      </c>
      <c r="I69">
        <v>7306</v>
      </c>
      <c r="J69">
        <v>5</v>
      </c>
    </row>
    <row r="70" hidden="1" spans="1:10">
      <c r="A70" s="1" t="s">
        <v>0</v>
      </c>
      <c r="B70" s="1">
        <v>1031101</v>
      </c>
      <c r="C70" s="1">
        <f t="shared" si="2"/>
        <v>1031</v>
      </c>
      <c r="D70" s="1">
        <f t="shared" si="3"/>
        <v>101</v>
      </c>
      <c r="E70" s="1" t="str">
        <f>_xlfn.XLOOKUP(C70,[2]怪物武器挂载坐标辅助表!$V:$V,[2]怪物武器挂载坐标辅助表!$X:$X)</f>
        <v>猴子</v>
      </c>
      <c r="F70" s="1" t="s">
        <v>285</v>
      </c>
      <c r="G70">
        <v>-396</v>
      </c>
      <c r="H70">
        <v>-82</v>
      </c>
      <c r="I70">
        <v>8037</v>
      </c>
      <c r="J70">
        <v>0</v>
      </c>
    </row>
    <row r="71" hidden="1" spans="1:10">
      <c r="A71" s="1" t="s">
        <v>0</v>
      </c>
      <c r="B71" s="1">
        <v>1031102</v>
      </c>
      <c r="C71" s="1">
        <f t="shared" si="2"/>
        <v>1031</v>
      </c>
      <c r="D71" s="1">
        <f t="shared" si="3"/>
        <v>102</v>
      </c>
      <c r="E71" s="1" t="str">
        <f>_xlfn.XLOOKUP(C71,[2]怪物武器挂载坐标辅助表!$V:$V,[2]怪物武器挂载坐标辅助表!$X:$X)</f>
        <v>猴子</v>
      </c>
      <c r="F71" s="1" t="s">
        <v>285</v>
      </c>
      <c r="G71">
        <v>-295</v>
      </c>
      <c r="H71">
        <v>-93</v>
      </c>
      <c r="I71">
        <v>8037</v>
      </c>
      <c r="J71">
        <v>-10</v>
      </c>
    </row>
    <row r="72" hidden="1" spans="1:10">
      <c r="A72" s="1" t="s">
        <v>0</v>
      </c>
      <c r="B72" s="1">
        <v>1031103</v>
      </c>
      <c r="C72" s="1">
        <f t="shared" si="2"/>
        <v>1031</v>
      </c>
      <c r="D72" s="1">
        <f t="shared" si="3"/>
        <v>103</v>
      </c>
      <c r="E72" s="1" t="str">
        <f>_xlfn.XLOOKUP(C72,[2]怪物武器挂载坐标辅助表!$V:$V,[2]怪物武器挂载坐标辅助表!$X:$X)</f>
        <v>猴子</v>
      </c>
      <c r="F72" s="1" t="s">
        <v>285</v>
      </c>
      <c r="G72">
        <v>-439</v>
      </c>
      <c r="H72">
        <v>-157</v>
      </c>
      <c r="I72">
        <v>7306</v>
      </c>
      <c r="J72">
        <v>-10</v>
      </c>
    </row>
    <row r="73" hidden="1" spans="1:10">
      <c r="A73" s="1" t="s">
        <v>0</v>
      </c>
      <c r="B73" s="1">
        <v>1031104</v>
      </c>
      <c r="C73" s="1">
        <f t="shared" si="2"/>
        <v>1031</v>
      </c>
      <c r="D73" s="1">
        <f t="shared" si="3"/>
        <v>104</v>
      </c>
      <c r="E73" s="1" t="str">
        <f>_xlfn.XLOOKUP(C73,[2]怪物武器挂载坐标辅助表!$V:$V,[2]怪物武器挂载坐标辅助表!$X:$X)</f>
        <v>猴子</v>
      </c>
      <c r="F73" s="1" t="s">
        <v>285</v>
      </c>
      <c r="G73">
        <v>-398</v>
      </c>
      <c r="H73">
        <v>-84</v>
      </c>
      <c r="I73">
        <v>8037</v>
      </c>
      <c r="J73">
        <v>0</v>
      </c>
    </row>
    <row r="74" hidden="1" spans="1:10">
      <c r="A74" s="1" t="s">
        <v>0</v>
      </c>
      <c r="B74" s="1">
        <v>1031105</v>
      </c>
      <c r="C74" s="1">
        <f t="shared" si="2"/>
        <v>1031</v>
      </c>
      <c r="D74" s="1">
        <f t="shared" si="3"/>
        <v>105</v>
      </c>
      <c r="E74" s="1" t="str">
        <f>_xlfn.XLOOKUP(C74,[2]怪物武器挂载坐标辅助表!$V:$V,[2]怪物武器挂载坐标辅助表!$X:$X)</f>
        <v>猴子</v>
      </c>
      <c r="F74" s="1" t="s">
        <v>285</v>
      </c>
      <c r="G74">
        <v>-326</v>
      </c>
      <c r="H74">
        <v>-105</v>
      </c>
      <c r="I74">
        <v>7306</v>
      </c>
      <c r="J74">
        <v>0</v>
      </c>
    </row>
    <row r="75" hidden="1" spans="1:10">
      <c r="A75" s="1" t="s">
        <v>0</v>
      </c>
      <c r="B75" s="1">
        <v>1031106</v>
      </c>
      <c r="C75" s="1">
        <f t="shared" si="2"/>
        <v>1031</v>
      </c>
      <c r="D75" s="1">
        <f t="shared" si="3"/>
        <v>106</v>
      </c>
      <c r="E75" s="1" t="str">
        <f>_xlfn.XLOOKUP(C75,[2]怪物武器挂载坐标辅助表!$V:$V,[2]怪物武器挂载坐标辅助表!$X:$X)</f>
        <v>猴子</v>
      </c>
      <c r="F75" s="1" t="s">
        <v>285</v>
      </c>
      <c r="G75">
        <v>-423</v>
      </c>
      <c r="H75">
        <v>-118</v>
      </c>
      <c r="I75">
        <v>5845</v>
      </c>
      <c r="J75">
        <v>0</v>
      </c>
    </row>
    <row r="76" hidden="1" spans="1:10">
      <c r="A76" s="1" t="s">
        <v>0</v>
      </c>
      <c r="B76" s="1">
        <v>1031201</v>
      </c>
      <c r="C76" s="1">
        <f t="shared" si="2"/>
        <v>1031</v>
      </c>
      <c r="D76" s="1">
        <f t="shared" si="3"/>
        <v>201</v>
      </c>
      <c r="E76" s="1" t="str">
        <f>_xlfn.XLOOKUP(C76,[2]怪物武器挂载坐标辅助表!$V:$V,[2]怪物武器挂载坐标辅助表!$X:$X)</f>
        <v>猴子</v>
      </c>
      <c r="F76" s="1" t="s">
        <v>285</v>
      </c>
      <c r="G76">
        <v>-276</v>
      </c>
      <c r="H76">
        <v>-50</v>
      </c>
      <c r="I76">
        <v>7306</v>
      </c>
      <c r="J76">
        <v>-25</v>
      </c>
    </row>
    <row r="77" hidden="1" spans="1:10">
      <c r="A77" s="1" t="s">
        <v>0</v>
      </c>
      <c r="B77" s="1">
        <v>1031202</v>
      </c>
      <c r="C77" s="1">
        <f t="shared" si="2"/>
        <v>1031</v>
      </c>
      <c r="D77" s="1">
        <f t="shared" si="3"/>
        <v>202</v>
      </c>
      <c r="E77" s="1" t="str">
        <f>_xlfn.XLOOKUP(C77,[2]怪物武器挂载坐标辅助表!$V:$V,[2]怪物武器挂载坐标辅助表!$X:$X)</f>
        <v>猴子</v>
      </c>
      <c r="F77" s="1" t="s">
        <v>285</v>
      </c>
      <c r="G77">
        <v>-253</v>
      </c>
      <c r="H77">
        <v>-97</v>
      </c>
      <c r="I77">
        <v>7306</v>
      </c>
      <c r="J77">
        <v>0</v>
      </c>
    </row>
    <row r="78" hidden="1" spans="1:10">
      <c r="A78" s="1" t="s">
        <v>0</v>
      </c>
      <c r="B78" s="1">
        <v>1031203</v>
      </c>
      <c r="C78" s="1">
        <f t="shared" si="2"/>
        <v>1031</v>
      </c>
      <c r="D78" s="1">
        <f t="shared" si="3"/>
        <v>203</v>
      </c>
      <c r="E78" s="1" t="str">
        <f>_xlfn.XLOOKUP(C78,[2]怪物武器挂载坐标辅助表!$V:$V,[2]怪物武器挂载坐标辅助表!$X:$X)</f>
        <v>猴子</v>
      </c>
      <c r="F78" s="1" t="s">
        <v>285</v>
      </c>
      <c r="G78">
        <v>-284</v>
      </c>
      <c r="H78">
        <v>-119</v>
      </c>
      <c r="I78">
        <v>7306</v>
      </c>
      <c r="J78">
        <v>-10</v>
      </c>
    </row>
    <row r="79" hidden="1" spans="1:10">
      <c r="A79" s="1" t="s">
        <v>0</v>
      </c>
      <c r="B79" s="1">
        <v>1031204</v>
      </c>
      <c r="C79" s="1">
        <f t="shared" si="2"/>
        <v>1031</v>
      </c>
      <c r="D79" s="1">
        <f t="shared" si="3"/>
        <v>204</v>
      </c>
      <c r="E79" s="1" t="str">
        <f>_xlfn.XLOOKUP(C79,[2]怪物武器挂载坐标辅助表!$V:$V,[2]怪物武器挂载坐标辅助表!$X:$X)</f>
        <v>猴子</v>
      </c>
      <c r="F79" s="1" t="s">
        <v>285</v>
      </c>
      <c r="G79">
        <v>-275</v>
      </c>
      <c r="H79">
        <v>-192</v>
      </c>
      <c r="I79">
        <v>3653</v>
      </c>
      <c r="J79">
        <v>0</v>
      </c>
    </row>
    <row r="80" hidden="1" spans="1:10">
      <c r="A80" s="1" t="s">
        <v>0</v>
      </c>
      <c r="B80" s="1">
        <v>1031205</v>
      </c>
      <c r="C80" s="1">
        <f t="shared" si="2"/>
        <v>1031</v>
      </c>
      <c r="D80" s="1">
        <f t="shared" si="3"/>
        <v>205</v>
      </c>
      <c r="E80" s="1" t="str">
        <f>_xlfn.XLOOKUP(C80,[2]怪物武器挂载坐标辅助表!$V:$V,[2]怪物武器挂载坐标辅助表!$X:$X)</f>
        <v>猴子</v>
      </c>
      <c r="F80" s="1" t="s">
        <v>285</v>
      </c>
      <c r="G80">
        <v>-278</v>
      </c>
      <c r="H80">
        <v>-5</v>
      </c>
      <c r="I80">
        <v>7306</v>
      </c>
      <c r="J80">
        <v>-10</v>
      </c>
    </row>
    <row r="81" hidden="1" spans="1:10">
      <c r="A81" s="1" t="s">
        <v>0</v>
      </c>
      <c r="B81" s="1">
        <v>1031206</v>
      </c>
      <c r="C81" s="1">
        <f t="shared" si="2"/>
        <v>1031</v>
      </c>
      <c r="D81" s="1">
        <f t="shared" si="3"/>
        <v>206</v>
      </c>
      <c r="E81" s="1" t="str">
        <f>_xlfn.XLOOKUP(C81,[2]怪物武器挂载坐标辅助表!$V:$V,[2]怪物武器挂载坐标辅助表!$X:$X)</f>
        <v>猴子</v>
      </c>
      <c r="F81" s="1" t="s">
        <v>285</v>
      </c>
      <c r="G81">
        <v>-349</v>
      </c>
      <c r="H81">
        <v>-141</v>
      </c>
      <c r="I81">
        <v>5114</v>
      </c>
      <c r="J81">
        <v>150</v>
      </c>
    </row>
    <row r="82" hidden="1" spans="1:10">
      <c r="A82" s="1" t="s">
        <v>0</v>
      </c>
      <c r="B82" s="1">
        <v>1031207</v>
      </c>
      <c r="C82" s="1">
        <f t="shared" si="2"/>
        <v>1031</v>
      </c>
      <c r="D82" s="1">
        <f t="shared" si="3"/>
        <v>207</v>
      </c>
      <c r="E82" s="1" t="str">
        <f>_xlfn.XLOOKUP(C82,[2]怪物武器挂载坐标辅助表!$V:$V,[2]怪物武器挂载坐标辅助表!$X:$X)</f>
        <v>猴子</v>
      </c>
      <c r="F82" s="1" t="s">
        <v>285</v>
      </c>
      <c r="G82">
        <v>-415</v>
      </c>
      <c r="H82">
        <v>-117</v>
      </c>
      <c r="I82">
        <v>7306</v>
      </c>
      <c r="J82">
        <v>15</v>
      </c>
    </row>
    <row r="83" hidden="1" spans="1:10">
      <c r="A83" s="1" t="s">
        <v>0</v>
      </c>
      <c r="B83" s="1">
        <v>1031301</v>
      </c>
      <c r="C83" s="1">
        <f t="shared" si="2"/>
        <v>1031</v>
      </c>
      <c r="D83" s="1">
        <f t="shared" si="3"/>
        <v>301</v>
      </c>
      <c r="E83" s="1" t="str">
        <f>_xlfn.XLOOKUP(C83,[2]怪物武器挂载坐标辅助表!$V:$V,[2]怪物武器挂载坐标辅助表!$X:$X)</f>
        <v>猴子</v>
      </c>
      <c r="F83" s="1" t="s">
        <v>285</v>
      </c>
      <c r="G83">
        <v>-329</v>
      </c>
      <c r="H83">
        <v>6</v>
      </c>
      <c r="I83">
        <v>7306</v>
      </c>
      <c r="J83">
        <v>0</v>
      </c>
    </row>
    <row r="84" hidden="1" spans="1:10">
      <c r="A84" s="1" t="s">
        <v>0</v>
      </c>
      <c r="B84" s="1">
        <v>1031302</v>
      </c>
      <c r="C84" s="1">
        <f t="shared" si="2"/>
        <v>1031</v>
      </c>
      <c r="D84" s="1">
        <f t="shared" si="3"/>
        <v>302</v>
      </c>
      <c r="E84" s="1" t="str">
        <f>_xlfn.XLOOKUP(C84,[2]怪物武器挂载坐标辅助表!$V:$V,[2]怪物武器挂载坐标辅助表!$X:$X)</f>
        <v>猴子</v>
      </c>
      <c r="F84" s="1" t="s">
        <v>285</v>
      </c>
      <c r="G84">
        <v>-356</v>
      </c>
      <c r="H84">
        <v>-54</v>
      </c>
      <c r="I84">
        <v>6576</v>
      </c>
      <c r="J84">
        <v>0</v>
      </c>
    </row>
    <row r="85" hidden="1" spans="1:10">
      <c r="A85" s="1" t="s">
        <v>0</v>
      </c>
      <c r="B85" s="1">
        <v>1031303</v>
      </c>
      <c r="C85" s="1">
        <f t="shared" si="2"/>
        <v>1031</v>
      </c>
      <c r="D85" s="1">
        <f t="shared" si="3"/>
        <v>303</v>
      </c>
      <c r="E85" s="1" t="str">
        <f>_xlfn.XLOOKUP(C85,[2]怪物武器挂载坐标辅助表!$V:$V,[2]怪物武器挂载坐标辅助表!$X:$X)</f>
        <v>猴子</v>
      </c>
      <c r="F85" s="1" t="s">
        <v>285</v>
      </c>
      <c r="G85">
        <v>-308</v>
      </c>
      <c r="H85">
        <v>-68</v>
      </c>
      <c r="I85">
        <v>7306</v>
      </c>
      <c r="J85">
        <v>0</v>
      </c>
    </row>
    <row r="86" hidden="1" spans="1:10">
      <c r="A86" s="1" t="s">
        <v>0</v>
      </c>
      <c r="B86" s="1">
        <v>1031304</v>
      </c>
      <c r="C86" s="1">
        <f t="shared" si="2"/>
        <v>1031</v>
      </c>
      <c r="D86" s="1">
        <f t="shared" si="3"/>
        <v>304</v>
      </c>
      <c r="E86" s="1" t="str">
        <f>_xlfn.XLOOKUP(C86,[2]怪物武器挂载坐标辅助表!$V:$V,[2]怪物武器挂载坐标辅助表!$X:$X)</f>
        <v>猴子</v>
      </c>
      <c r="F86" s="1" t="s">
        <v>285</v>
      </c>
      <c r="G86">
        <v>-456</v>
      </c>
      <c r="H86">
        <v>-89</v>
      </c>
      <c r="I86">
        <v>7306</v>
      </c>
      <c r="J86">
        <v>5</v>
      </c>
    </row>
    <row r="87" hidden="1" spans="1:10">
      <c r="A87" s="1" t="s">
        <v>0</v>
      </c>
      <c r="B87" s="1">
        <v>1031305</v>
      </c>
      <c r="C87" s="1">
        <f t="shared" si="2"/>
        <v>1031</v>
      </c>
      <c r="D87" s="1">
        <f t="shared" si="3"/>
        <v>305</v>
      </c>
      <c r="E87" s="1" t="str">
        <f>_xlfn.XLOOKUP(C87,[2]怪物武器挂载坐标辅助表!$V:$V,[2]怪物武器挂载坐标辅助表!$X:$X)</f>
        <v>猴子</v>
      </c>
      <c r="F87" s="1" t="s">
        <v>285</v>
      </c>
      <c r="G87">
        <v>-422</v>
      </c>
      <c r="H87">
        <v>-193</v>
      </c>
      <c r="I87">
        <v>6576</v>
      </c>
      <c r="J87">
        <v>-25</v>
      </c>
    </row>
    <row r="88" hidden="1" spans="1:10">
      <c r="A88" s="1" t="s">
        <v>0</v>
      </c>
      <c r="B88" s="1">
        <v>1031401</v>
      </c>
      <c r="C88" s="1">
        <f t="shared" si="2"/>
        <v>1031</v>
      </c>
      <c r="D88" s="1">
        <f t="shared" si="3"/>
        <v>401</v>
      </c>
      <c r="E88" s="1" t="str">
        <f>_xlfn.XLOOKUP(C88,[2]怪物武器挂载坐标辅助表!$V:$V,[2]怪物武器挂载坐标辅助表!$X:$X)</f>
        <v>猴子</v>
      </c>
      <c r="F88" s="1" t="s">
        <v>285</v>
      </c>
      <c r="G88">
        <v>-328</v>
      </c>
      <c r="H88">
        <v>-180</v>
      </c>
      <c r="I88">
        <v>7306</v>
      </c>
      <c r="J88">
        <v>0</v>
      </c>
    </row>
    <row r="89" hidden="1" spans="1:10">
      <c r="A89" s="1" t="s">
        <v>0</v>
      </c>
      <c r="B89" s="1">
        <v>1031402</v>
      </c>
      <c r="C89" s="1">
        <f t="shared" si="2"/>
        <v>1031</v>
      </c>
      <c r="D89" s="1">
        <f t="shared" si="3"/>
        <v>402</v>
      </c>
      <c r="E89" s="1" t="str">
        <f>_xlfn.XLOOKUP(C89,[2]怪物武器挂载坐标辅助表!$V:$V,[2]怪物武器挂载坐标辅助表!$X:$X)</f>
        <v>猴子</v>
      </c>
      <c r="F89" s="1" t="s">
        <v>285</v>
      </c>
      <c r="G89">
        <v>-332</v>
      </c>
      <c r="H89">
        <v>-176</v>
      </c>
      <c r="I89">
        <v>7306</v>
      </c>
      <c r="J89">
        <v>0</v>
      </c>
    </row>
    <row r="90" hidden="1" spans="1:10">
      <c r="A90" s="1" t="s">
        <v>0</v>
      </c>
      <c r="B90" s="1">
        <v>1031403</v>
      </c>
      <c r="C90" s="1">
        <f t="shared" si="2"/>
        <v>1031</v>
      </c>
      <c r="D90" s="1">
        <f t="shared" si="3"/>
        <v>403</v>
      </c>
      <c r="E90" s="1" t="str">
        <f>_xlfn.XLOOKUP(C90,[2]怪物武器挂载坐标辅助表!$V:$V,[2]怪物武器挂载坐标辅助表!$X:$X)</f>
        <v>猴子</v>
      </c>
      <c r="F90" s="1" t="s">
        <v>285</v>
      </c>
      <c r="G90">
        <v>-339</v>
      </c>
      <c r="H90">
        <v>-170</v>
      </c>
      <c r="I90">
        <v>7306</v>
      </c>
      <c r="J90">
        <v>0</v>
      </c>
    </row>
    <row r="91" hidden="1" spans="1:10">
      <c r="A91" s="1" t="s">
        <v>0</v>
      </c>
      <c r="B91" s="1">
        <v>1031404</v>
      </c>
      <c r="C91" s="1">
        <f t="shared" si="2"/>
        <v>1031</v>
      </c>
      <c r="D91" s="1">
        <f t="shared" si="3"/>
        <v>404</v>
      </c>
      <c r="E91" s="1" t="str">
        <f>_xlfn.XLOOKUP(C91,[2]怪物武器挂载坐标辅助表!$V:$V,[2]怪物武器挂载坐标辅助表!$X:$X)</f>
        <v>猴子</v>
      </c>
      <c r="F91" s="1" t="s">
        <v>285</v>
      </c>
      <c r="G91">
        <v>-493</v>
      </c>
      <c r="H91">
        <v>-170</v>
      </c>
      <c r="I91">
        <v>7306</v>
      </c>
      <c r="J91">
        <v>0</v>
      </c>
    </row>
    <row r="92" hidden="1" spans="1:10">
      <c r="A92" s="1" t="s">
        <v>0</v>
      </c>
      <c r="B92" s="1">
        <v>1031405</v>
      </c>
      <c r="C92" s="1">
        <f t="shared" si="2"/>
        <v>1031</v>
      </c>
      <c r="D92" s="1">
        <f t="shared" si="3"/>
        <v>405</v>
      </c>
      <c r="E92" s="1" t="str">
        <f>_xlfn.XLOOKUP(C92,[2]怪物武器挂载坐标辅助表!$V:$V,[2]怪物武器挂载坐标辅助表!$X:$X)</f>
        <v>猴子</v>
      </c>
      <c r="F92" s="1" t="s">
        <v>285</v>
      </c>
      <c r="G92">
        <v>-352</v>
      </c>
      <c r="H92">
        <v>-172</v>
      </c>
      <c r="I92">
        <v>7306</v>
      </c>
      <c r="J92">
        <v>0</v>
      </c>
    </row>
    <row r="93" hidden="1" spans="1:10">
      <c r="A93" s="1" t="s">
        <v>0</v>
      </c>
      <c r="B93" s="1">
        <v>1031406</v>
      </c>
      <c r="C93" s="1">
        <f t="shared" si="2"/>
        <v>1031</v>
      </c>
      <c r="D93" s="1">
        <f t="shared" si="3"/>
        <v>406</v>
      </c>
      <c r="E93" s="1" t="str">
        <f>_xlfn.XLOOKUP(C93,[2]怪物武器挂载坐标辅助表!$V:$V,[2]怪物武器挂载坐标辅助表!$X:$X)</f>
        <v>猴子</v>
      </c>
      <c r="F93" s="1" t="s">
        <v>285</v>
      </c>
      <c r="G93">
        <v>-393</v>
      </c>
      <c r="H93">
        <v>-163</v>
      </c>
      <c r="I93">
        <v>5845</v>
      </c>
      <c r="J93">
        <v>30</v>
      </c>
    </row>
    <row r="94" hidden="1" spans="1:10">
      <c r="A94" s="1" t="s">
        <v>0</v>
      </c>
      <c r="B94" s="1">
        <v>1031407</v>
      </c>
      <c r="C94" s="1">
        <f t="shared" si="2"/>
        <v>1031</v>
      </c>
      <c r="D94" s="1">
        <f t="shared" si="3"/>
        <v>407</v>
      </c>
      <c r="E94" s="1" t="str">
        <f>_xlfn.XLOOKUP(C94,[2]怪物武器挂载坐标辅助表!$V:$V,[2]怪物武器挂载坐标辅助表!$X:$X)</f>
        <v>猴子</v>
      </c>
      <c r="F94" s="1" t="s">
        <v>285</v>
      </c>
      <c r="G94">
        <v>-323</v>
      </c>
      <c r="H94">
        <v>-134</v>
      </c>
      <c r="I94">
        <v>7306</v>
      </c>
      <c r="J94">
        <v>-5</v>
      </c>
    </row>
    <row r="95" hidden="1" spans="1:10">
      <c r="A95" s="1" t="s">
        <v>0</v>
      </c>
      <c r="B95" s="1">
        <v>1031408</v>
      </c>
      <c r="C95" s="1">
        <f t="shared" si="2"/>
        <v>1031</v>
      </c>
      <c r="D95" s="1">
        <f t="shared" si="3"/>
        <v>408</v>
      </c>
      <c r="E95" s="1" t="str">
        <f>_xlfn.XLOOKUP(C95,[2]怪物武器挂载坐标辅助表!$V:$V,[2]怪物武器挂载坐标辅助表!$X:$X)</f>
        <v>猴子</v>
      </c>
      <c r="F95" s="1" t="s">
        <v>285</v>
      </c>
      <c r="G95">
        <v>-255</v>
      </c>
      <c r="H95">
        <v>-224</v>
      </c>
      <c r="I95">
        <v>8037</v>
      </c>
      <c r="J95">
        <v>-15</v>
      </c>
    </row>
    <row r="96" hidden="1" spans="1:10">
      <c r="A96" s="1" t="s">
        <v>0</v>
      </c>
      <c r="B96" s="1">
        <v>1031409</v>
      </c>
      <c r="C96" s="1">
        <f t="shared" si="2"/>
        <v>1031</v>
      </c>
      <c r="D96" s="1">
        <f t="shared" si="3"/>
        <v>409</v>
      </c>
      <c r="E96" s="1" t="str">
        <f>_xlfn.XLOOKUP(C96,[2]怪物武器挂载坐标辅助表!$V:$V,[2]怪物武器挂载坐标辅助表!$X:$X)</f>
        <v>猴子</v>
      </c>
      <c r="F96" s="1" t="s">
        <v>285</v>
      </c>
      <c r="G96">
        <v>-404</v>
      </c>
      <c r="H96">
        <v>-113</v>
      </c>
      <c r="I96">
        <v>5480</v>
      </c>
      <c r="J96">
        <v>-15</v>
      </c>
    </row>
    <row r="97" hidden="1" spans="1:10">
      <c r="A97" s="1" t="s">
        <v>0</v>
      </c>
      <c r="B97" s="1">
        <v>1031501</v>
      </c>
      <c r="C97" s="1">
        <f t="shared" si="2"/>
        <v>1031</v>
      </c>
      <c r="D97" s="1">
        <f t="shared" si="3"/>
        <v>501</v>
      </c>
      <c r="E97" s="1" t="str">
        <f>_xlfn.XLOOKUP(C97,[2]怪物武器挂载坐标辅助表!$V:$V,[2]怪物武器挂载坐标辅助表!$X:$X)</f>
        <v>猴子</v>
      </c>
      <c r="F97" s="1" t="s">
        <v>285</v>
      </c>
      <c r="G97">
        <v>-386</v>
      </c>
      <c r="H97">
        <v>-28</v>
      </c>
      <c r="I97">
        <v>8037</v>
      </c>
      <c r="J97">
        <v>45</v>
      </c>
    </row>
    <row r="98" hidden="1" spans="1:10">
      <c r="A98" s="1" t="s">
        <v>0</v>
      </c>
      <c r="B98" s="1">
        <v>1031502</v>
      </c>
      <c r="C98" s="1">
        <f t="shared" si="2"/>
        <v>1031</v>
      </c>
      <c r="D98" s="1">
        <f t="shared" si="3"/>
        <v>502</v>
      </c>
      <c r="E98" s="1" t="str">
        <f>_xlfn.XLOOKUP(C98,[2]怪物武器挂载坐标辅助表!$V:$V,[2]怪物武器挂载坐标辅助表!$X:$X)</f>
        <v>猴子</v>
      </c>
      <c r="F98" s="1" t="s">
        <v>285</v>
      </c>
      <c r="G98">
        <v>-401</v>
      </c>
      <c r="H98">
        <v>-113</v>
      </c>
      <c r="I98">
        <v>6210</v>
      </c>
      <c r="J98">
        <v>0</v>
      </c>
    </row>
    <row r="99" hidden="1" spans="1:10">
      <c r="A99" s="1" t="s">
        <v>0</v>
      </c>
      <c r="B99" s="1">
        <v>1031503</v>
      </c>
      <c r="C99" s="1">
        <f t="shared" si="2"/>
        <v>1031</v>
      </c>
      <c r="D99" s="1">
        <f t="shared" si="3"/>
        <v>503</v>
      </c>
      <c r="E99" s="1" t="str">
        <f>_xlfn.XLOOKUP(C99,[2]怪物武器挂载坐标辅助表!$V:$V,[2]怪物武器挂载坐标辅助表!$X:$X)</f>
        <v>猴子</v>
      </c>
      <c r="F99" s="1" t="s">
        <v>285</v>
      </c>
      <c r="G99">
        <v>-453</v>
      </c>
      <c r="H99">
        <v>-151</v>
      </c>
      <c r="I99">
        <v>7306</v>
      </c>
      <c r="J99">
        <v>-15</v>
      </c>
    </row>
    <row r="100" hidden="1" spans="1:10">
      <c r="A100" s="1" t="s">
        <v>0</v>
      </c>
      <c r="B100" s="1">
        <v>1031504</v>
      </c>
      <c r="C100" s="1">
        <f t="shared" si="2"/>
        <v>1031</v>
      </c>
      <c r="D100" s="1">
        <f t="shared" si="3"/>
        <v>504</v>
      </c>
      <c r="E100" s="1" t="str">
        <f>_xlfn.XLOOKUP(C100,[2]怪物武器挂载坐标辅助表!$V:$V,[2]怪物武器挂载坐标辅助表!$X:$X)</f>
        <v>猴子</v>
      </c>
      <c r="F100" s="1" t="s">
        <v>285</v>
      </c>
      <c r="G100">
        <v>-374</v>
      </c>
      <c r="H100">
        <v>-183</v>
      </c>
      <c r="I100">
        <v>6576</v>
      </c>
      <c r="J100">
        <v>-10</v>
      </c>
    </row>
    <row r="101" hidden="1" spans="1:10">
      <c r="A101" s="1" t="s">
        <v>0</v>
      </c>
      <c r="B101" s="1">
        <v>1031505</v>
      </c>
      <c r="C101" s="1">
        <f t="shared" si="2"/>
        <v>1031</v>
      </c>
      <c r="D101" s="1">
        <f t="shared" si="3"/>
        <v>505</v>
      </c>
      <c r="E101" s="1" t="str">
        <f>_xlfn.XLOOKUP(C101,[2]怪物武器挂载坐标辅助表!$V:$V,[2]怪物武器挂载坐标辅助表!$X:$X)</f>
        <v>猴子</v>
      </c>
      <c r="F101" s="1" t="s">
        <v>285</v>
      </c>
      <c r="G101">
        <v>-453</v>
      </c>
      <c r="H101">
        <v>-186</v>
      </c>
      <c r="I101">
        <v>7306</v>
      </c>
      <c r="J101">
        <v>-5</v>
      </c>
    </row>
    <row r="102" hidden="1" spans="1:10">
      <c r="A102" s="1" t="s">
        <v>0</v>
      </c>
      <c r="B102" s="1">
        <v>1031506</v>
      </c>
      <c r="C102" s="1">
        <f t="shared" si="2"/>
        <v>1031</v>
      </c>
      <c r="D102" s="1">
        <f t="shared" si="3"/>
        <v>506</v>
      </c>
      <c r="E102" s="1" t="str">
        <f>_xlfn.XLOOKUP(C102,[2]怪物武器挂载坐标辅助表!$V:$V,[2]怪物武器挂载坐标辅助表!$X:$X)</f>
        <v>猴子</v>
      </c>
      <c r="F102" s="1" t="s">
        <v>285</v>
      </c>
      <c r="G102">
        <v>-258</v>
      </c>
      <c r="H102">
        <v>-146</v>
      </c>
      <c r="I102">
        <v>5845</v>
      </c>
      <c r="J102">
        <v>0</v>
      </c>
    </row>
    <row r="103" hidden="1" spans="1:10">
      <c r="A103" s="1" t="s">
        <v>0</v>
      </c>
      <c r="B103" s="1">
        <v>1031507</v>
      </c>
      <c r="C103" s="1">
        <f t="shared" si="2"/>
        <v>1031</v>
      </c>
      <c r="D103" s="1">
        <f t="shared" si="3"/>
        <v>507</v>
      </c>
      <c r="E103" s="1" t="str">
        <f>_xlfn.XLOOKUP(C103,[2]怪物武器挂载坐标辅助表!$V:$V,[2]怪物武器挂载坐标辅助表!$X:$X)</f>
        <v>猴子</v>
      </c>
      <c r="F103" s="1" t="s">
        <v>285</v>
      </c>
      <c r="G103">
        <v>-331</v>
      </c>
      <c r="H103">
        <v>-160</v>
      </c>
      <c r="I103">
        <v>7306</v>
      </c>
      <c r="J103">
        <v>5</v>
      </c>
    </row>
    <row r="104" hidden="1" spans="1:10">
      <c r="A104" s="1" t="s">
        <v>0</v>
      </c>
      <c r="B104" s="1">
        <v>1012101</v>
      </c>
      <c r="C104" s="1">
        <f t="shared" si="2"/>
        <v>1012</v>
      </c>
      <c r="D104" s="1">
        <f t="shared" si="3"/>
        <v>101</v>
      </c>
      <c r="E104" s="1" t="str">
        <f>_xlfn.XLOOKUP(C104,[2]怪物武器挂载坐标辅助表!$V:$V,[2]怪物武器挂载坐标辅助表!$X:$X)</f>
        <v>秃鹫</v>
      </c>
      <c r="F104" s="1" t="s">
        <v>285</v>
      </c>
      <c r="G104">
        <v>-428</v>
      </c>
      <c r="H104">
        <v>-57</v>
      </c>
      <c r="I104">
        <v>8467</v>
      </c>
      <c r="J104">
        <v>0</v>
      </c>
    </row>
    <row r="105" hidden="1" spans="1:10">
      <c r="A105" s="1" t="s">
        <v>0</v>
      </c>
      <c r="B105" s="1">
        <v>1012102</v>
      </c>
      <c r="C105" s="1">
        <f t="shared" si="2"/>
        <v>1012</v>
      </c>
      <c r="D105" s="1">
        <f t="shared" si="3"/>
        <v>102</v>
      </c>
      <c r="E105" s="1" t="str">
        <f>_xlfn.XLOOKUP(C105,[2]怪物武器挂载坐标辅助表!$V:$V,[2]怪物武器挂载坐标辅助表!$X:$X)</f>
        <v>秃鹫</v>
      </c>
      <c r="F105" s="1" t="s">
        <v>285</v>
      </c>
      <c r="G105">
        <v>-322</v>
      </c>
      <c r="H105">
        <v>-69</v>
      </c>
      <c r="I105">
        <v>8467</v>
      </c>
      <c r="J105">
        <v>-10</v>
      </c>
    </row>
    <row r="106" hidden="1" spans="1:10">
      <c r="A106" s="1" t="s">
        <v>0</v>
      </c>
      <c r="B106" s="1">
        <v>1012103</v>
      </c>
      <c r="C106" s="1">
        <f t="shared" si="2"/>
        <v>1012</v>
      </c>
      <c r="D106" s="1">
        <f t="shared" si="3"/>
        <v>103</v>
      </c>
      <c r="E106" s="1" t="str">
        <f>_xlfn.XLOOKUP(C106,[2]怪物武器挂载坐标辅助表!$V:$V,[2]怪物武器挂载坐标辅助表!$X:$X)</f>
        <v>秃鹫</v>
      </c>
      <c r="F106" s="1" t="s">
        <v>285</v>
      </c>
      <c r="G106">
        <v>-474</v>
      </c>
      <c r="H106">
        <v>-136</v>
      </c>
      <c r="I106">
        <v>7697</v>
      </c>
      <c r="J106">
        <v>-10</v>
      </c>
    </row>
    <row r="107" hidden="1" spans="1:10">
      <c r="A107" s="1" t="s">
        <v>0</v>
      </c>
      <c r="B107" s="1">
        <v>1012104</v>
      </c>
      <c r="C107" s="1">
        <f t="shared" si="2"/>
        <v>1012</v>
      </c>
      <c r="D107" s="1">
        <f t="shared" si="3"/>
        <v>104</v>
      </c>
      <c r="E107" s="1" t="str">
        <f>_xlfn.XLOOKUP(C107,[2]怪物武器挂载坐标辅助表!$V:$V,[2]怪物武器挂载坐标辅助表!$X:$X)</f>
        <v>秃鹫</v>
      </c>
      <c r="F107" s="1" t="s">
        <v>285</v>
      </c>
      <c r="G107">
        <v>-431</v>
      </c>
      <c r="H107">
        <v>-60</v>
      </c>
      <c r="I107">
        <v>8467</v>
      </c>
      <c r="J107">
        <v>0</v>
      </c>
    </row>
    <row r="108" hidden="1" spans="1:10">
      <c r="A108" s="1" t="s">
        <v>0</v>
      </c>
      <c r="B108" s="1">
        <v>1012105</v>
      </c>
      <c r="C108" s="1">
        <f t="shared" si="2"/>
        <v>1012</v>
      </c>
      <c r="D108" s="1">
        <f t="shared" si="3"/>
        <v>105</v>
      </c>
      <c r="E108" s="1" t="str">
        <f>_xlfn.XLOOKUP(C108,[2]怪物武器挂载坐标辅助表!$V:$V,[2]怪物武器挂载坐标辅助表!$X:$X)</f>
        <v>秃鹫</v>
      </c>
      <c r="F108" s="1" t="s">
        <v>285</v>
      </c>
      <c r="G108">
        <v>-354</v>
      </c>
      <c r="H108">
        <v>-82</v>
      </c>
      <c r="I108">
        <v>7697</v>
      </c>
      <c r="J108">
        <v>0</v>
      </c>
    </row>
    <row r="109" hidden="1" spans="1:10">
      <c r="A109" s="1" t="s">
        <v>0</v>
      </c>
      <c r="B109" s="1">
        <v>1012106</v>
      </c>
      <c r="C109" s="1">
        <f t="shared" si="2"/>
        <v>1012</v>
      </c>
      <c r="D109" s="1">
        <f t="shared" si="3"/>
        <v>106</v>
      </c>
      <c r="E109" s="1" t="str">
        <f>_xlfn.XLOOKUP(C109,[2]怪物武器挂载坐标辅助表!$V:$V,[2]怪物武器挂载坐标辅助表!$X:$X)</f>
        <v>秃鹫</v>
      </c>
      <c r="F109" s="1" t="s">
        <v>285</v>
      </c>
      <c r="G109">
        <v>-457</v>
      </c>
      <c r="H109">
        <v>-95</v>
      </c>
      <c r="I109">
        <v>6158</v>
      </c>
      <c r="J109">
        <v>0</v>
      </c>
    </row>
    <row r="110" hidden="1" spans="1:10">
      <c r="A110" s="1" t="s">
        <v>0</v>
      </c>
      <c r="B110" s="1">
        <v>1012201</v>
      </c>
      <c r="C110" s="1">
        <f t="shared" si="2"/>
        <v>1012</v>
      </c>
      <c r="D110" s="1">
        <f t="shared" si="3"/>
        <v>201</v>
      </c>
      <c r="E110" s="1" t="str">
        <f>_xlfn.XLOOKUP(C110,[2]怪物武器挂载坐标辅助表!$V:$V,[2]怪物武器挂载坐标辅助表!$X:$X)</f>
        <v>秃鹫</v>
      </c>
      <c r="F110" s="1" t="s">
        <v>285</v>
      </c>
      <c r="G110">
        <v>-301</v>
      </c>
      <c r="H110">
        <v>-23</v>
      </c>
      <c r="I110">
        <v>7697</v>
      </c>
      <c r="J110">
        <v>-25</v>
      </c>
    </row>
    <row r="111" hidden="1" spans="1:10">
      <c r="A111" s="1" t="s">
        <v>0</v>
      </c>
      <c r="B111" s="1">
        <v>1012202</v>
      </c>
      <c r="C111" s="1">
        <f t="shared" si="2"/>
        <v>1012</v>
      </c>
      <c r="D111" s="1">
        <f t="shared" si="3"/>
        <v>202</v>
      </c>
      <c r="E111" s="1" t="str">
        <f>_xlfn.XLOOKUP(C111,[2]怪物武器挂载坐标辅助表!$V:$V,[2]怪物武器挂载坐标辅助表!$X:$X)</f>
        <v>秃鹫</v>
      </c>
      <c r="F111" s="1" t="s">
        <v>285</v>
      </c>
      <c r="G111">
        <v>-277</v>
      </c>
      <c r="H111">
        <v>-73</v>
      </c>
      <c r="I111">
        <v>7697</v>
      </c>
      <c r="J111">
        <v>0</v>
      </c>
    </row>
    <row r="112" hidden="1" spans="1:10">
      <c r="A112" s="1" t="s">
        <v>0</v>
      </c>
      <c r="B112" s="1">
        <v>1012203</v>
      </c>
      <c r="C112" s="1">
        <f t="shared" si="2"/>
        <v>1012</v>
      </c>
      <c r="D112" s="1">
        <f t="shared" si="3"/>
        <v>203</v>
      </c>
      <c r="E112" s="1" t="str">
        <f>_xlfn.XLOOKUP(C112,[2]怪物武器挂载坐标辅助表!$V:$V,[2]怪物武器挂载坐标辅助表!$X:$X)</f>
        <v>秃鹫</v>
      </c>
      <c r="F112" s="1" t="s">
        <v>285</v>
      </c>
      <c r="G112">
        <v>-310</v>
      </c>
      <c r="H112">
        <v>-96</v>
      </c>
      <c r="I112">
        <v>7697</v>
      </c>
      <c r="J112">
        <v>-10</v>
      </c>
    </row>
    <row r="113" hidden="1" spans="1:10">
      <c r="A113" s="1" t="s">
        <v>0</v>
      </c>
      <c r="B113" s="1">
        <v>1012204</v>
      </c>
      <c r="C113" s="1">
        <f t="shared" si="2"/>
        <v>1012</v>
      </c>
      <c r="D113" s="1">
        <f t="shared" si="3"/>
        <v>204</v>
      </c>
      <c r="E113" s="1" t="str">
        <f>_xlfn.XLOOKUP(C113,[2]怪物武器挂载坐标辅助表!$V:$V,[2]怪物武器挂载坐标辅助表!$X:$X)</f>
        <v>秃鹫</v>
      </c>
      <c r="F113" s="1" t="s">
        <v>285</v>
      </c>
      <c r="G113">
        <v>-300</v>
      </c>
      <c r="H113">
        <v>-173</v>
      </c>
      <c r="I113">
        <v>3848</v>
      </c>
      <c r="J113">
        <v>0</v>
      </c>
    </row>
    <row r="114" hidden="1" spans="1:10">
      <c r="A114" s="1" t="s">
        <v>0</v>
      </c>
      <c r="B114" s="1">
        <v>1012205</v>
      </c>
      <c r="C114" s="1">
        <f t="shared" si="2"/>
        <v>1012</v>
      </c>
      <c r="D114" s="1">
        <f t="shared" si="3"/>
        <v>205</v>
      </c>
      <c r="E114" s="1" t="str">
        <f>_xlfn.XLOOKUP(C114,[2]怪物武器挂载坐标辅助表!$V:$V,[2]怪物武器挂载坐标辅助表!$X:$X)</f>
        <v>秃鹫</v>
      </c>
      <c r="F114" s="1" t="s">
        <v>285</v>
      </c>
      <c r="G114">
        <v>-304</v>
      </c>
      <c r="H114">
        <v>23</v>
      </c>
      <c r="I114">
        <v>7697</v>
      </c>
      <c r="J114">
        <v>-10</v>
      </c>
    </row>
    <row r="115" hidden="1" spans="1:10">
      <c r="A115" s="1" t="s">
        <v>0</v>
      </c>
      <c r="B115" s="1">
        <v>1012206</v>
      </c>
      <c r="C115" s="1">
        <f t="shared" si="2"/>
        <v>1012</v>
      </c>
      <c r="D115" s="1">
        <f t="shared" si="3"/>
        <v>206</v>
      </c>
      <c r="E115" s="1" t="str">
        <f>_xlfn.XLOOKUP(C115,[2]怪物武器挂载坐标辅助表!$V:$V,[2]怪物武器挂载坐标辅助表!$X:$X)</f>
        <v>秃鹫</v>
      </c>
      <c r="F115" s="1" t="s">
        <v>285</v>
      </c>
      <c r="G115">
        <v>-378</v>
      </c>
      <c r="H115">
        <v>-120</v>
      </c>
      <c r="I115">
        <v>5388</v>
      </c>
      <c r="J115">
        <v>150</v>
      </c>
    </row>
    <row r="116" hidden="1" spans="1:10">
      <c r="A116" s="1" t="s">
        <v>0</v>
      </c>
      <c r="B116" s="1">
        <v>1012207</v>
      </c>
      <c r="C116" s="1">
        <f t="shared" si="2"/>
        <v>1012</v>
      </c>
      <c r="D116" s="1">
        <f t="shared" si="3"/>
        <v>207</v>
      </c>
      <c r="E116" s="1" t="str">
        <f>_xlfn.XLOOKUP(C116,[2]怪物武器挂载坐标辅助表!$V:$V,[2]怪物武器挂载坐标辅助表!$X:$X)</f>
        <v>秃鹫</v>
      </c>
      <c r="F116" s="1" t="s">
        <v>285</v>
      </c>
      <c r="G116">
        <v>-448</v>
      </c>
      <c r="H116">
        <v>-94</v>
      </c>
      <c r="I116">
        <v>7697</v>
      </c>
      <c r="J116">
        <v>15</v>
      </c>
    </row>
    <row r="117" hidden="1" spans="1:10">
      <c r="A117" s="1" t="s">
        <v>0</v>
      </c>
      <c r="B117" s="1">
        <v>1012301</v>
      </c>
      <c r="C117" s="1">
        <f t="shared" si="2"/>
        <v>1012</v>
      </c>
      <c r="D117" s="1">
        <f t="shared" si="3"/>
        <v>301</v>
      </c>
      <c r="E117" s="1" t="str">
        <f>_xlfn.XLOOKUP(C117,[2]怪物武器挂载坐标辅助表!$V:$V,[2]怪物武器挂载坐标辅助表!$X:$X)</f>
        <v>秃鹫</v>
      </c>
      <c r="F117" s="1" t="s">
        <v>285</v>
      </c>
      <c r="G117">
        <v>-357</v>
      </c>
      <c r="H117">
        <v>36</v>
      </c>
      <c r="I117">
        <v>7697</v>
      </c>
      <c r="J117">
        <v>0</v>
      </c>
    </row>
    <row r="118" hidden="1" spans="1:10">
      <c r="A118" s="1" t="s">
        <v>0</v>
      </c>
      <c r="B118" s="1">
        <v>1012302</v>
      </c>
      <c r="C118" s="1">
        <f t="shared" si="2"/>
        <v>1012</v>
      </c>
      <c r="D118" s="1">
        <f t="shared" si="3"/>
        <v>302</v>
      </c>
      <c r="E118" s="1" t="str">
        <f>_xlfn.XLOOKUP(C118,[2]怪物武器挂载坐标辅助表!$V:$V,[2]怪物武器挂载坐标辅助表!$X:$X)</f>
        <v>秃鹫</v>
      </c>
      <c r="F118" s="1" t="s">
        <v>285</v>
      </c>
      <c r="G118">
        <v>-386</v>
      </c>
      <c r="H118">
        <v>-28</v>
      </c>
      <c r="I118">
        <v>6928</v>
      </c>
      <c r="J118">
        <v>0</v>
      </c>
    </row>
    <row r="119" hidden="1" spans="1:10">
      <c r="A119" s="1" t="s">
        <v>0</v>
      </c>
      <c r="B119" s="1">
        <v>1012303</v>
      </c>
      <c r="C119" s="1">
        <f t="shared" si="2"/>
        <v>1012</v>
      </c>
      <c r="D119" s="1">
        <f t="shared" si="3"/>
        <v>303</v>
      </c>
      <c r="E119" s="1" t="str">
        <f>_xlfn.XLOOKUP(C119,[2]怪物武器挂载坐标辅助表!$V:$V,[2]怪物武器挂载坐标辅助表!$X:$X)</f>
        <v>秃鹫</v>
      </c>
      <c r="F119" s="1" t="s">
        <v>285</v>
      </c>
      <c r="G119">
        <v>-335</v>
      </c>
      <c r="H119">
        <v>-43</v>
      </c>
      <c r="I119">
        <v>7697</v>
      </c>
      <c r="J119">
        <v>0</v>
      </c>
    </row>
    <row r="120" hidden="1" spans="1:10">
      <c r="A120" s="1" t="s">
        <v>0</v>
      </c>
      <c r="B120" s="1">
        <v>1012304</v>
      </c>
      <c r="C120" s="1">
        <f t="shared" si="2"/>
        <v>1012</v>
      </c>
      <c r="D120" s="1">
        <f t="shared" si="3"/>
        <v>304</v>
      </c>
      <c r="E120" s="1" t="str">
        <f>_xlfn.XLOOKUP(C120,[2]怪物武器挂载坐标辅助表!$V:$V,[2]怪物武器挂载坐标辅助表!$X:$X)</f>
        <v>秃鹫</v>
      </c>
      <c r="F120" s="1" t="s">
        <v>285</v>
      </c>
      <c r="G120">
        <v>-491</v>
      </c>
      <c r="H120">
        <v>-65</v>
      </c>
      <c r="I120">
        <v>7697</v>
      </c>
      <c r="J120">
        <v>5</v>
      </c>
    </row>
    <row r="121" hidden="1" spans="1:10">
      <c r="A121" s="1" t="s">
        <v>0</v>
      </c>
      <c r="B121" s="1">
        <v>1012305</v>
      </c>
      <c r="C121" s="1">
        <f t="shared" si="2"/>
        <v>1012</v>
      </c>
      <c r="D121" s="1">
        <f t="shared" si="3"/>
        <v>305</v>
      </c>
      <c r="E121" s="1" t="str">
        <f>_xlfn.XLOOKUP(C121,[2]怪物武器挂载坐标辅助表!$V:$V,[2]怪物武器挂载坐标辅助表!$X:$X)</f>
        <v>秃鹫</v>
      </c>
      <c r="F121" s="1" t="s">
        <v>285</v>
      </c>
      <c r="G121">
        <v>-455</v>
      </c>
      <c r="H121">
        <v>-174</v>
      </c>
      <c r="I121">
        <v>6928</v>
      </c>
      <c r="J121">
        <v>-25</v>
      </c>
    </row>
    <row r="122" hidden="1" spans="1:10">
      <c r="A122" s="1" t="s">
        <v>0</v>
      </c>
      <c r="B122" s="1">
        <v>1012401</v>
      </c>
      <c r="C122" s="1">
        <f t="shared" si="2"/>
        <v>1012</v>
      </c>
      <c r="D122" s="1">
        <f t="shared" si="3"/>
        <v>401</v>
      </c>
      <c r="E122" s="1" t="str">
        <f>_xlfn.XLOOKUP(C122,[2]怪物武器挂载坐标辅助表!$V:$V,[2]怪物武器挂载坐标辅助表!$X:$X)</f>
        <v>秃鹫</v>
      </c>
      <c r="F122" s="1" t="s">
        <v>285</v>
      </c>
      <c r="G122">
        <v>-356</v>
      </c>
      <c r="H122">
        <v>-160</v>
      </c>
      <c r="I122">
        <v>7697</v>
      </c>
      <c r="J122">
        <v>0</v>
      </c>
    </row>
    <row r="123" hidden="1" spans="1:10">
      <c r="A123" s="1" t="s">
        <v>0</v>
      </c>
      <c r="B123" s="1">
        <v>1012402</v>
      </c>
      <c r="C123" s="1">
        <f t="shared" si="2"/>
        <v>1012</v>
      </c>
      <c r="D123" s="1">
        <f t="shared" si="3"/>
        <v>402</v>
      </c>
      <c r="E123" s="1" t="str">
        <f>_xlfn.XLOOKUP(C123,[2]怪物武器挂载坐标辅助表!$V:$V,[2]怪物武器挂载坐标辅助表!$X:$X)</f>
        <v>秃鹫</v>
      </c>
      <c r="F123" s="1" t="s">
        <v>285</v>
      </c>
      <c r="G123">
        <v>-361</v>
      </c>
      <c r="H123">
        <v>-156</v>
      </c>
      <c r="I123">
        <v>7697</v>
      </c>
      <c r="J123">
        <v>0</v>
      </c>
    </row>
    <row r="124" hidden="1" spans="1:10">
      <c r="A124" s="1" t="s">
        <v>0</v>
      </c>
      <c r="B124" s="1">
        <v>1012403</v>
      </c>
      <c r="C124" s="1">
        <f t="shared" si="2"/>
        <v>1012</v>
      </c>
      <c r="D124" s="1">
        <f t="shared" si="3"/>
        <v>403</v>
      </c>
      <c r="E124" s="1" t="str">
        <f>_xlfn.XLOOKUP(C124,[2]怪物武器挂载坐标辅助表!$V:$V,[2]怪物武器挂载坐标辅助表!$X:$X)</f>
        <v>秃鹫</v>
      </c>
      <c r="F124" s="1" t="s">
        <v>285</v>
      </c>
      <c r="G124">
        <v>-368</v>
      </c>
      <c r="H124">
        <v>-150</v>
      </c>
      <c r="I124">
        <v>7697</v>
      </c>
      <c r="J124">
        <v>0</v>
      </c>
    </row>
    <row r="125" hidden="1" spans="1:10">
      <c r="A125" s="1" t="s">
        <v>0</v>
      </c>
      <c r="B125" s="1">
        <v>1012404</v>
      </c>
      <c r="C125" s="1">
        <f t="shared" si="2"/>
        <v>1012</v>
      </c>
      <c r="D125" s="1">
        <f t="shared" si="3"/>
        <v>404</v>
      </c>
      <c r="E125" s="1" t="str">
        <f>_xlfn.XLOOKUP(C125,[2]怪物武器挂载坐标辅助表!$V:$V,[2]怪物武器挂载坐标辅助表!$X:$X)</f>
        <v>秃鹫</v>
      </c>
      <c r="F125" s="1" t="s">
        <v>285</v>
      </c>
      <c r="G125">
        <v>-530</v>
      </c>
      <c r="H125">
        <v>-150</v>
      </c>
      <c r="I125">
        <v>7697</v>
      </c>
      <c r="J125">
        <v>0</v>
      </c>
    </row>
    <row r="126" hidden="1" spans="1:10">
      <c r="A126" s="1" t="s">
        <v>0</v>
      </c>
      <c r="B126" s="1">
        <v>1012405</v>
      </c>
      <c r="C126" s="1">
        <f t="shared" si="2"/>
        <v>1012</v>
      </c>
      <c r="D126" s="1">
        <f t="shared" si="3"/>
        <v>405</v>
      </c>
      <c r="E126" s="1" t="str">
        <f>_xlfn.XLOOKUP(C126,[2]怪物武器挂载坐标辅助表!$V:$V,[2]怪物武器挂载坐标辅助表!$X:$X)</f>
        <v>秃鹫</v>
      </c>
      <c r="F126" s="1" t="s">
        <v>285</v>
      </c>
      <c r="G126">
        <v>-381</v>
      </c>
      <c r="H126">
        <v>-152</v>
      </c>
      <c r="I126">
        <v>7697</v>
      </c>
      <c r="J126">
        <v>0</v>
      </c>
    </row>
    <row r="127" hidden="1" spans="1:10">
      <c r="A127" s="1" t="s">
        <v>0</v>
      </c>
      <c r="B127" s="1">
        <v>1012406</v>
      </c>
      <c r="C127" s="1">
        <f t="shared" si="2"/>
        <v>1012</v>
      </c>
      <c r="D127" s="1">
        <f t="shared" si="3"/>
        <v>406</v>
      </c>
      <c r="E127" s="1" t="str">
        <f>_xlfn.XLOOKUP(C127,[2]怪物武器挂载坐标辅助表!$V:$V,[2]怪物武器挂载坐标辅助表!$X:$X)</f>
        <v>秃鹫</v>
      </c>
      <c r="F127" s="1" t="s">
        <v>285</v>
      </c>
      <c r="G127">
        <v>-425</v>
      </c>
      <c r="H127">
        <v>-143</v>
      </c>
      <c r="I127">
        <v>6158</v>
      </c>
      <c r="J127">
        <v>30</v>
      </c>
    </row>
    <row r="128" hidden="1" spans="1:10">
      <c r="A128" s="1" t="s">
        <v>0</v>
      </c>
      <c r="B128" s="1">
        <v>1012407</v>
      </c>
      <c r="C128" s="1">
        <f t="shared" si="2"/>
        <v>1012</v>
      </c>
      <c r="D128" s="1">
        <f t="shared" si="3"/>
        <v>407</v>
      </c>
      <c r="E128" s="1" t="str">
        <f>_xlfn.XLOOKUP(C128,[2]怪物武器挂载坐标辅助表!$V:$V,[2]怪物武器挂载坐标辅助表!$X:$X)</f>
        <v>秃鹫</v>
      </c>
      <c r="F128" s="1" t="s">
        <v>285</v>
      </c>
      <c r="G128">
        <v>-351</v>
      </c>
      <c r="H128">
        <v>-112</v>
      </c>
      <c r="I128">
        <v>7697</v>
      </c>
      <c r="J128">
        <v>-5</v>
      </c>
    </row>
    <row r="129" hidden="1" spans="1:10">
      <c r="A129" s="1" t="s">
        <v>0</v>
      </c>
      <c r="B129" s="1">
        <v>1012408</v>
      </c>
      <c r="C129" s="1">
        <f t="shared" si="2"/>
        <v>1012</v>
      </c>
      <c r="D129" s="1">
        <f t="shared" si="3"/>
        <v>408</v>
      </c>
      <c r="E129" s="1" t="str">
        <f>_xlfn.XLOOKUP(C129,[2]怪物武器挂载坐标辅助表!$V:$V,[2]怪物武器挂载坐标辅助表!$X:$X)</f>
        <v>秃鹫</v>
      </c>
      <c r="F129" s="1" t="s">
        <v>285</v>
      </c>
      <c r="G129">
        <v>-280</v>
      </c>
      <c r="H129">
        <v>-207</v>
      </c>
      <c r="I129">
        <v>8467</v>
      </c>
      <c r="J129">
        <v>-15</v>
      </c>
    </row>
    <row r="130" hidden="1" spans="1:10">
      <c r="A130" s="1" t="s">
        <v>0</v>
      </c>
      <c r="B130" s="1">
        <v>1012409</v>
      </c>
      <c r="C130" s="1">
        <f t="shared" si="2"/>
        <v>1012</v>
      </c>
      <c r="D130" s="1">
        <f t="shared" si="3"/>
        <v>409</v>
      </c>
      <c r="E130" s="1" t="str">
        <f>_xlfn.XLOOKUP(C130,[2]怪物武器挂载坐标辅助表!$V:$V,[2]怪物武器挂载坐标辅助表!$X:$X)</f>
        <v>秃鹫</v>
      </c>
      <c r="F130" s="1" t="s">
        <v>285</v>
      </c>
      <c r="G130">
        <v>-437</v>
      </c>
      <c r="H130">
        <v>-90</v>
      </c>
      <c r="I130">
        <v>5773</v>
      </c>
      <c r="J130">
        <v>-15</v>
      </c>
    </row>
    <row r="131" hidden="1" spans="1:10">
      <c r="A131" s="1" t="s">
        <v>0</v>
      </c>
      <c r="B131" s="1">
        <v>1012501</v>
      </c>
      <c r="C131" s="1">
        <f t="shared" ref="C131:C194" si="4">ROUNDDOWN(B131/1000,0)</f>
        <v>1012</v>
      </c>
      <c r="D131" s="1">
        <f t="shared" ref="D131:D194" si="5">MOD(B131,1000)</f>
        <v>501</v>
      </c>
      <c r="E131" s="1" t="str">
        <f>_xlfn.XLOOKUP(C131,[2]怪物武器挂载坐标辅助表!$V:$V,[2]怪物武器挂载坐标辅助表!$X:$X)</f>
        <v>秃鹫</v>
      </c>
      <c r="F131" s="1" t="s">
        <v>285</v>
      </c>
      <c r="G131">
        <v>-418</v>
      </c>
      <c r="H131">
        <v>0</v>
      </c>
      <c r="I131">
        <v>8467</v>
      </c>
      <c r="J131">
        <v>45</v>
      </c>
    </row>
    <row r="132" hidden="1" spans="1:10">
      <c r="A132" s="1" t="s">
        <v>0</v>
      </c>
      <c r="B132" s="1">
        <v>1012502</v>
      </c>
      <c r="C132" s="1">
        <f t="shared" si="4"/>
        <v>1012</v>
      </c>
      <c r="D132" s="1">
        <f t="shared" si="5"/>
        <v>502</v>
      </c>
      <c r="E132" s="1" t="str">
        <f>_xlfn.XLOOKUP(C132,[2]怪物武器挂载坐标辅助表!$V:$V,[2]怪物武器挂载坐标辅助表!$X:$X)</f>
        <v>秃鹫</v>
      </c>
      <c r="F132" s="1" t="s">
        <v>285</v>
      </c>
      <c r="G132">
        <v>-433</v>
      </c>
      <c r="H132">
        <v>-90</v>
      </c>
      <c r="I132">
        <v>6543</v>
      </c>
      <c r="J132">
        <v>0</v>
      </c>
    </row>
    <row r="133" hidden="1" spans="1:10">
      <c r="A133" s="1" t="s">
        <v>0</v>
      </c>
      <c r="B133" s="1">
        <v>1012503</v>
      </c>
      <c r="C133" s="1">
        <f t="shared" si="4"/>
        <v>1012</v>
      </c>
      <c r="D133" s="1">
        <f t="shared" si="5"/>
        <v>503</v>
      </c>
      <c r="E133" s="1" t="str">
        <f>_xlfn.XLOOKUP(C133,[2]怪物武器挂载坐标辅助表!$V:$V,[2]怪物武器挂载坐标辅助表!$X:$X)</f>
        <v>秃鹫</v>
      </c>
      <c r="F133" s="1" t="s">
        <v>285</v>
      </c>
      <c r="G133">
        <v>-488</v>
      </c>
      <c r="H133">
        <v>-130</v>
      </c>
      <c r="I133">
        <v>7697</v>
      </c>
      <c r="J133">
        <v>-15</v>
      </c>
    </row>
    <row r="134" hidden="1" spans="1:10">
      <c r="A134" s="1" t="s">
        <v>0</v>
      </c>
      <c r="B134" s="1">
        <v>1012504</v>
      </c>
      <c r="C134" s="1">
        <f t="shared" si="4"/>
        <v>1012</v>
      </c>
      <c r="D134" s="1">
        <f t="shared" si="5"/>
        <v>504</v>
      </c>
      <c r="E134" s="1" t="str">
        <f>_xlfn.XLOOKUP(C134,[2]怪物武器挂载坐标辅助表!$V:$V,[2]怪物武器挂载坐标辅助表!$X:$X)</f>
        <v>秃鹫</v>
      </c>
      <c r="F134" s="1" t="s">
        <v>285</v>
      </c>
      <c r="G134">
        <v>-405</v>
      </c>
      <c r="H134">
        <v>-163</v>
      </c>
      <c r="I134">
        <v>6928</v>
      </c>
      <c r="J134">
        <v>-10</v>
      </c>
    </row>
    <row r="135" hidden="1" spans="1:10">
      <c r="A135" s="1" t="s">
        <v>0</v>
      </c>
      <c r="B135" s="1">
        <v>1012505</v>
      </c>
      <c r="C135" s="1">
        <f t="shared" si="4"/>
        <v>1012</v>
      </c>
      <c r="D135" s="1">
        <f t="shared" si="5"/>
        <v>505</v>
      </c>
      <c r="E135" s="1" t="str">
        <f>_xlfn.XLOOKUP(C135,[2]怪物武器挂载坐标辅助表!$V:$V,[2]怪物武器挂载坐标辅助表!$X:$X)</f>
        <v>秃鹫</v>
      </c>
      <c r="F135" s="1" t="s">
        <v>285</v>
      </c>
      <c r="G135">
        <v>-488</v>
      </c>
      <c r="H135">
        <v>-167</v>
      </c>
      <c r="I135">
        <v>7697</v>
      </c>
      <c r="J135">
        <v>-5</v>
      </c>
    </row>
    <row r="136" hidden="1" spans="1:10">
      <c r="A136" s="1" t="s">
        <v>0</v>
      </c>
      <c r="B136" s="1">
        <v>1012506</v>
      </c>
      <c r="C136" s="1">
        <f t="shared" si="4"/>
        <v>1012</v>
      </c>
      <c r="D136" s="1">
        <f t="shared" si="5"/>
        <v>506</v>
      </c>
      <c r="E136" s="1" t="str">
        <f>_xlfn.XLOOKUP(C136,[2]怪物武器挂载坐标辅助表!$V:$V,[2]怪物武器挂载坐标辅助表!$X:$X)</f>
        <v>秃鹫</v>
      </c>
      <c r="F136" s="1" t="s">
        <v>285</v>
      </c>
      <c r="G136">
        <v>-283</v>
      </c>
      <c r="H136">
        <v>-125</v>
      </c>
      <c r="I136">
        <v>6158</v>
      </c>
      <c r="J136">
        <v>0</v>
      </c>
    </row>
    <row r="137" hidden="1" spans="1:10">
      <c r="A137" s="1" t="s">
        <v>0</v>
      </c>
      <c r="B137" s="1">
        <v>1012507</v>
      </c>
      <c r="C137" s="1">
        <f t="shared" si="4"/>
        <v>1012</v>
      </c>
      <c r="D137" s="1">
        <f t="shared" si="5"/>
        <v>507</v>
      </c>
      <c r="E137" s="1" t="str">
        <f>_xlfn.XLOOKUP(C137,[2]怪物武器挂载坐标辅助表!$V:$V,[2]怪物武器挂载坐标辅助表!$X:$X)</f>
        <v>秃鹫</v>
      </c>
      <c r="F137" s="1" t="s">
        <v>285</v>
      </c>
      <c r="G137">
        <v>-360</v>
      </c>
      <c r="H137">
        <v>-140</v>
      </c>
      <c r="I137">
        <v>7697</v>
      </c>
      <c r="J137">
        <v>5</v>
      </c>
    </row>
    <row r="138" hidden="1" spans="1:10">
      <c r="A138" s="1" t="s">
        <v>0</v>
      </c>
      <c r="B138" s="1">
        <v>1023101</v>
      </c>
      <c r="C138" s="1">
        <f t="shared" si="4"/>
        <v>1023</v>
      </c>
      <c r="D138" s="1">
        <f t="shared" si="5"/>
        <v>101</v>
      </c>
      <c r="E138" s="1" t="str">
        <f>_xlfn.XLOOKUP(C138,[2]怪物武器挂载坐标辅助表!$V:$V,[2]怪物武器挂载坐标辅助表!$X:$X)</f>
        <v>秃鹫</v>
      </c>
      <c r="F138" s="1" t="s">
        <v>285</v>
      </c>
      <c r="G138">
        <v>-428</v>
      </c>
      <c r="H138">
        <v>-57</v>
      </c>
      <c r="I138">
        <v>8467</v>
      </c>
      <c r="J138">
        <v>0</v>
      </c>
    </row>
    <row r="139" hidden="1" spans="1:10">
      <c r="A139" s="1" t="s">
        <v>0</v>
      </c>
      <c r="B139" s="1">
        <v>1023102</v>
      </c>
      <c r="C139" s="1">
        <f t="shared" si="4"/>
        <v>1023</v>
      </c>
      <c r="D139" s="1">
        <f t="shared" si="5"/>
        <v>102</v>
      </c>
      <c r="E139" s="1" t="str">
        <f>_xlfn.XLOOKUP(C139,[2]怪物武器挂载坐标辅助表!$V:$V,[2]怪物武器挂载坐标辅助表!$X:$X)</f>
        <v>秃鹫</v>
      </c>
      <c r="F139" s="1" t="s">
        <v>285</v>
      </c>
      <c r="G139">
        <v>-322</v>
      </c>
      <c r="H139">
        <v>-69</v>
      </c>
      <c r="I139">
        <v>8467</v>
      </c>
      <c r="J139">
        <v>-10</v>
      </c>
    </row>
    <row r="140" hidden="1" spans="1:10">
      <c r="A140" s="1" t="s">
        <v>0</v>
      </c>
      <c r="B140" s="1">
        <v>1023103</v>
      </c>
      <c r="C140" s="1">
        <f t="shared" si="4"/>
        <v>1023</v>
      </c>
      <c r="D140" s="1">
        <f t="shared" si="5"/>
        <v>103</v>
      </c>
      <c r="E140" s="1" t="str">
        <f>_xlfn.XLOOKUP(C140,[2]怪物武器挂载坐标辅助表!$V:$V,[2]怪物武器挂载坐标辅助表!$X:$X)</f>
        <v>秃鹫</v>
      </c>
      <c r="F140" s="1" t="s">
        <v>285</v>
      </c>
      <c r="G140">
        <v>-474</v>
      </c>
      <c r="H140">
        <v>-136</v>
      </c>
      <c r="I140">
        <v>7697</v>
      </c>
      <c r="J140">
        <v>-10</v>
      </c>
    </row>
    <row r="141" hidden="1" spans="1:10">
      <c r="A141" s="1" t="s">
        <v>0</v>
      </c>
      <c r="B141" s="1">
        <v>1023104</v>
      </c>
      <c r="C141" s="1">
        <f t="shared" si="4"/>
        <v>1023</v>
      </c>
      <c r="D141" s="1">
        <f t="shared" si="5"/>
        <v>104</v>
      </c>
      <c r="E141" s="1" t="str">
        <f>_xlfn.XLOOKUP(C141,[2]怪物武器挂载坐标辅助表!$V:$V,[2]怪物武器挂载坐标辅助表!$X:$X)</f>
        <v>秃鹫</v>
      </c>
      <c r="F141" s="1" t="s">
        <v>285</v>
      </c>
      <c r="G141">
        <v>-431</v>
      </c>
      <c r="H141">
        <v>-60</v>
      </c>
      <c r="I141">
        <v>8467</v>
      </c>
      <c r="J141">
        <v>0</v>
      </c>
    </row>
    <row r="142" hidden="1" spans="1:10">
      <c r="A142" s="1" t="s">
        <v>0</v>
      </c>
      <c r="B142" s="1">
        <v>1023105</v>
      </c>
      <c r="C142" s="1">
        <f t="shared" si="4"/>
        <v>1023</v>
      </c>
      <c r="D142" s="1">
        <f t="shared" si="5"/>
        <v>105</v>
      </c>
      <c r="E142" s="1" t="str">
        <f>_xlfn.XLOOKUP(C142,[2]怪物武器挂载坐标辅助表!$V:$V,[2]怪物武器挂载坐标辅助表!$X:$X)</f>
        <v>秃鹫</v>
      </c>
      <c r="F142" s="1" t="s">
        <v>285</v>
      </c>
      <c r="G142">
        <v>-354</v>
      </c>
      <c r="H142">
        <v>-82</v>
      </c>
      <c r="I142">
        <v>7697</v>
      </c>
      <c r="J142">
        <v>0</v>
      </c>
    </row>
    <row r="143" hidden="1" spans="1:10">
      <c r="A143" s="1" t="s">
        <v>0</v>
      </c>
      <c r="B143" s="1">
        <v>1023106</v>
      </c>
      <c r="C143" s="1">
        <f t="shared" si="4"/>
        <v>1023</v>
      </c>
      <c r="D143" s="1">
        <f t="shared" si="5"/>
        <v>106</v>
      </c>
      <c r="E143" s="1" t="str">
        <f>_xlfn.XLOOKUP(C143,[2]怪物武器挂载坐标辅助表!$V:$V,[2]怪物武器挂载坐标辅助表!$X:$X)</f>
        <v>秃鹫</v>
      </c>
      <c r="F143" s="1" t="s">
        <v>285</v>
      </c>
      <c r="G143">
        <v>-457</v>
      </c>
      <c r="H143">
        <v>-95</v>
      </c>
      <c r="I143">
        <v>6158</v>
      </c>
      <c r="J143">
        <v>0</v>
      </c>
    </row>
    <row r="144" hidden="1" spans="1:10">
      <c r="A144" s="1" t="s">
        <v>0</v>
      </c>
      <c r="B144" s="1">
        <v>1023201</v>
      </c>
      <c r="C144" s="1">
        <f t="shared" si="4"/>
        <v>1023</v>
      </c>
      <c r="D144" s="1">
        <f t="shared" si="5"/>
        <v>201</v>
      </c>
      <c r="E144" s="1" t="str">
        <f>_xlfn.XLOOKUP(C144,[2]怪物武器挂载坐标辅助表!$V:$V,[2]怪物武器挂载坐标辅助表!$X:$X)</f>
        <v>秃鹫</v>
      </c>
      <c r="F144" s="1" t="s">
        <v>285</v>
      </c>
      <c r="G144">
        <v>-301</v>
      </c>
      <c r="H144">
        <v>-23</v>
      </c>
      <c r="I144">
        <v>7697</v>
      </c>
      <c r="J144">
        <v>-25</v>
      </c>
    </row>
    <row r="145" hidden="1" spans="1:10">
      <c r="A145" s="1" t="s">
        <v>0</v>
      </c>
      <c r="B145" s="1">
        <v>1023202</v>
      </c>
      <c r="C145" s="1">
        <f t="shared" si="4"/>
        <v>1023</v>
      </c>
      <c r="D145" s="1">
        <f t="shared" si="5"/>
        <v>202</v>
      </c>
      <c r="E145" s="1" t="str">
        <f>_xlfn.XLOOKUP(C145,[2]怪物武器挂载坐标辅助表!$V:$V,[2]怪物武器挂载坐标辅助表!$X:$X)</f>
        <v>秃鹫</v>
      </c>
      <c r="F145" s="1" t="s">
        <v>285</v>
      </c>
      <c r="G145">
        <v>-277</v>
      </c>
      <c r="H145">
        <v>-73</v>
      </c>
      <c r="I145">
        <v>7697</v>
      </c>
      <c r="J145">
        <v>0</v>
      </c>
    </row>
    <row r="146" hidden="1" spans="1:10">
      <c r="A146" s="1" t="s">
        <v>0</v>
      </c>
      <c r="B146" s="1">
        <v>1023203</v>
      </c>
      <c r="C146" s="1">
        <f t="shared" si="4"/>
        <v>1023</v>
      </c>
      <c r="D146" s="1">
        <f t="shared" si="5"/>
        <v>203</v>
      </c>
      <c r="E146" s="1" t="str">
        <f>_xlfn.XLOOKUP(C146,[2]怪物武器挂载坐标辅助表!$V:$V,[2]怪物武器挂载坐标辅助表!$X:$X)</f>
        <v>秃鹫</v>
      </c>
      <c r="F146" s="1" t="s">
        <v>285</v>
      </c>
      <c r="G146">
        <v>-310</v>
      </c>
      <c r="H146">
        <v>-96</v>
      </c>
      <c r="I146">
        <v>7697</v>
      </c>
      <c r="J146">
        <v>-10</v>
      </c>
    </row>
    <row r="147" hidden="1" spans="1:10">
      <c r="A147" s="1" t="s">
        <v>0</v>
      </c>
      <c r="B147" s="1">
        <v>1023204</v>
      </c>
      <c r="C147" s="1">
        <f t="shared" si="4"/>
        <v>1023</v>
      </c>
      <c r="D147" s="1">
        <f t="shared" si="5"/>
        <v>204</v>
      </c>
      <c r="E147" s="1" t="str">
        <f>_xlfn.XLOOKUP(C147,[2]怪物武器挂载坐标辅助表!$V:$V,[2]怪物武器挂载坐标辅助表!$X:$X)</f>
        <v>秃鹫</v>
      </c>
      <c r="F147" s="1" t="s">
        <v>285</v>
      </c>
      <c r="G147">
        <v>-300</v>
      </c>
      <c r="H147">
        <v>-173</v>
      </c>
      <c r="I147">
        <v>3848</v>
      </c>
      <c r="J147">
        <v>0</v>
      </c>
    </row>
    <row r="148" hidden="1" spans="1:10">
      <c r="A148" s="1" t="s">
        <v>0</v>
      </c>
      <c r="B148" s="1">
        <v>1023205</v>
      </c>
      <c r="C148" s="1">
        <f t="shared" si="4"/>
        <v>1023</v>
      </c>
      <c r="D148" s="1">
        <f t="shared" si="5"/>
        <v>205</v>
      </c>
      <c r="E148" s="1" t="str">
        <f>_xlfn.XLOOKUP(C148,[2]怪物武器挂载坐标辅助表!$V:$V,[2]怪物武器挂载坐标辅助表!$X:$X)</f>
        <v>秃鹫</v>
      </c>
      <c r="F148" s="1" t="s">
        <v>285</v>
      </c>
      <c r="G148">
        <v>-304</v>
      </c>
      <c r="H148">
        <v>23</v>
      </c>
      <c r="I148">
        <v>7697</v>
      </c>
      <c r="J148">
        <v>-10</v>
      </c>
    </row>
    <row r="149" hidden="1" spans="1:10">
      <c r="A149" s="1" t="s">
        <v>0</v>
      </c>
      <c r="B149" s="1">
        <v>1023206</v>
      </c>
      <c r="C149" s="1">
        <f t="shared" si="4"/>
        <v>1023</v>
      </c>
      <c r="D149" s="1">
        <f t="shared" si="5"/>
        <v>206</v>
      </c>
      <c r="E149" s="1" t="str">
        <f>_xlfn.XLOOKUP(C149,[2]怪物武器挂载坐标辅助表!$V:$V,[2]怪物武器挂载坐标辅助表!$X:$X)</f>
        <v>秃鹫</v>
      </c>
      <c r="F149" s="1" t="s">
        <v>285</v>
      </c>
      <c r="G149">
        <v>-378</v>
      </c>
      <c r="H149">
        <v>-120</v>
      </c>
      <c r="I149">
        <v>5388</v>
      </c>
      <c r="J149">
        <v>150</v>
      </c>
    </row>
    <row r="150" hidden="1" spans="1:10">
      <c r="A150" s="1" t="s">
        <v>0</v>
      </c>
      <c r="B150" s="1">
        <v>1023207</v>
      </c>
      <c r="C150" s="1">
        <f t="shared" si="4"/>
        <v>1023</v>
      </c>
      <c r="D150" s="1">
        <f t="shared" si="5"/>
        <v>207</v>
      </c>
      <c r="E150" s="1" t="str">
        <f>_xlfn.XLOOKUP(C150,[2]怪物武器挂载坐标辅助表!$V:$V,[2]怪物武器挂载坐标辅助表!$X:$X)</f>
        <v>秃鹫</v>
      </c>
      <c r="F150" s="1" t="s">
        <v>285</v>
      </c>
      <c r="G150">
        <v>-448</v>
      </c>
      <c r="H150">
        <v>-94</v>
      </c>
      <c r="I150">
        <v>7697</v>
      </c>
      <c r="J150">
        <v>15</v>
      </c>
    </row>
    <row r="151" hidden="1" spans="1:10">
      <c r="A151" s="1" t="s">
        <v>0</v>
      </c>
      <c r="B151" s="1">
        <v>1023301</v>
      </c>
      <c r="C151" s="1">
        <f t="shared" si="4"/>
        <v>1023</v>
      </c>
      <c r="D151" s="1">
        <f t="shared" si="5"/>
        <v>301</v>
      </c>
      <c r="E151" s="1" t="str">
        <f>_xlfn.XLOOKUP(C151,[2]怪物武器挂载坐标辅助表!$V:$V,[2]怪物武器挂载坐标辅助表!$X:$X)</f>
        <v>秃鹫</v>
      </c>
      <c r="F151" s="1" t="s">
        <v>285</v>
      </c>
      <c r="G151">
        <v>-357</v>
      </c>
      <c r="H151">
        <v>36</v>
      </c>
      <c r="I151">
        <v>7697</v>
      </c>
      <c r="J151">
        <v>0</v>
      </c>
    </row>
    <row r="152" hidden="1" spans="1:10">
      <c r="A152" s="1" t="s">
        <v>0</v>
      </c>
      <c r="B152" s="1">
        <v>1023302</v>
      </c>
      <c r="C152" s="1">
        <f t="shared" si="4"/>
        <v>1023</v>
      </c>
      <c r="D152" s="1">
        <f t="shared" si="5"/>
        <v>302</v>
      </c>
      <c r="E152" s="1" t="str">
        <f>_xlfn.XLOOKUP(C152,[2]怪物武器挂载坐标辅助表!$V:$V,[2]怪物武器挂载坐标辅助表!$X:$X)</f>
        <v>秃鹫</v>
      </c>
      <c r="F152" s="1" t="s">
        <v>285</v>
      </c>
      <c r="G152">
        <v>-386</v>
      </c>
      <c r="H152">
        <v>-28</v>
      </c>
      <c r="I152">
        <v>6928</v>
      </c>
      <c r="J152">
        <v>0</v>
      </c>
    </row>
    <row r="153" hidden="1" spans="1:10">
      <c r="A153" s="1" t="s">
        <v>0</v>
      </c>
      <c r="B153" s="1">
        <v>1023303</v>
      </c>
      <c r="C153" s="1">
        <f t="shared" si="4"/>
        <v>1023</v>
      </c>
      <c r="D153" s="1">
        <f t="shared" si="5"/>
        <v>303</v>
      </c>
      <c r="E153" s="1" t="str">
        <f>_xlfn.XLOOKUP(C153,[2]怪物武器挂载坐标辅助表!$V:$V,[2]怪物武器挂载坐标辅助表!$X:$X)</f>
        <v>秃鹫</v>
      </c>
      <c r="F153" s="1" t="s">
        <v>285</v>
      </c>
      <c r="G153">
        <v>-335</v>
      </c>
      <c r="H153">
        <v>-43</v>
      </c>
      <c r="I153">
        <v>7697</v>
      </c>
      <c r="J153">
        <v>0</v>
      </c>
    </row>
    <row r="154" hidden="1" spans="1:10">
      <c r="A154" s="1" t="s">
        <v>0</v>
      </c>
      <c r="B154" s="1">
        <v>1023304</v>
      </c>
      <c r="C154" s="1">
        <f t="shared" si="4"/>
        <v>1023</v>
      </c>
      <c r="D154" s="1">
        <f t="shared" si="5"/>
        <v>304</v>
      </c>
      <c r="E154" s="1" t="str">
        <f>_xlfn.XLOOKUP(C154,[2]怪物武器挂载坐标辅助表!$V:$V,[2]怪物武器挂载坐标辅助表!$X:$X)</f>
        <v>秃鹫</v>
      </c>
      <c r="F154" s="1" t="s">
        <v>285</v>
      </c>
      <c r="G154">
        <v>-491</v>
      </c>
      <c r="H154">
        <v>-65</v>
      </c>
      <c r="I154">
        <v>7697</v>
      </c>
      <c r="J154">
        <v>5</v>
      </c>
    </row>
    <row r="155" hidden="1" spans="1:10">
      <c r="A155" s="1" t="s">
        <v>0</v>
      </c>
      <c r="B155" s="1">
        <v>1023305</v>
      </c>
      <c r="C155" s="1">
        <f t="shared" si="4"/>
        <v>1023</v>
      </c>
      <c r="D155" s="1">
        <f t="shared" si="5"/>
        <v>305</v>
      </c>
      <c r="E155" s="1" t="str">
        <f>_xlfn.XLOOKUP(C155,[2]怪物武器挂载坐标辅助表!$V:$V,[2]怪物武器挂载坐标辅助表!$X:$X)</f>
        <v>秃鹫</v>
      </c>
      <c r="F155" s="1" t="s">
        <v>285</v>
      </c>
      <c r="G155">
        <v>-455</v>
      </c>
      <c r="H155">
        <v>-174</v>
      </c>
      <c r="I155">
        <v>6928</v>
      </c>
      <c r="J155">
        <v>-25</v>
      </c>
    </row>
    <row r="156" hidden="1" spans="1:10">
      <c r="A156" s="1" t="s">
        <v>0</v>
      </c>
      <c r="B156" s="1">
        <v>1023401</v>
      </c>
      <c r="C156" s="1">
        <f t="shared" si="4"/>
        <v>1023</v>
      </c>
      <c r="D156" s="1">
        <f t="shared" si="5"/>
        <v>401</v>
      </c>
      <c r="E156" s="1" t="str">
        <f>_xlfn.XLOOKUP(C156,[2]怪物武器挂载坐标辅助表!$V:$V,[2]怪物武器挂载坐标辅助表!$X:$X)</f>
        <v>秃鹫</v>
      </c>
      <c r="F156" s="1" t="s">
        <v>285</v>
      </c>
      <c r="G156">
        <v>-356</v>
      </c>
      <c r="H156">
        <v>-160</v>
      </c>
      <c r="I156">
        <v>7697</v>
      </c>
      <c r="J156">
        <v>0</v>
      </c>
    </row>
    <row r="157" hidden="1" spans="1:10">
      <c r="A157" s="1" t="s">
        <v>0</v>
      </c>
      <c r="B157" s="1">
        <v>1023402</v>
      </c>
      <c r="C157" s="1">
        <f t="shared" si="4"/>
        <v>1023</v>
      </c>
      <c r="D157" s="1">
        <f t="shared" si="5"/>
        <v>402</v>
      </c>
      <c r="E157" s="1" t="str">
        <f>_xlfn.XLOOKUP(C157,[2]怪物武器挂载坐标辅助表!$V:$V,[2]怪物武器挂载坐标辅助表!$X:$X)</f>
        <v>秃鹫</v>
      </c>
      <c r="F157" s="1" t="s">
        <v>285</v>
      </c>
      <c r="G157">
        <v>-361</v>
      </c>
      <c r="H157">
        <v>-156</v>
      </c>
      <c r="I157">
        <v>7697</v>
      </c>
      <c r="J157">
        <v>0</v>
      </c>
    </row>
    <row r="158" hidden="1" spans="1:10">
      <c r="A158" s="1" t="s">
        <v>0</v>
      </c>
      <c r="B158" s="1">
        <v>1023403</v>
      </c>
      <c r="C158" s="1">
        <f t="shared" si="4"/>
        <v>1023</v>
      </c>
      <c r="D158" s="1">
        <f t="shared" si="5"/>
        <v>403</v>
      </c>
      <c r="E158" s="1" t="str">
        <f>_xlfn.XLOOKUP(C158,[2]怪物武器挂载坐标辅助表!$V:$V,[2]怪物武器挂载坐标辅助表!$X:$X)</f>
        <v>秃鹫</v>
      </c>
      <c r="F158" s="1" t="s">
        <v>285</v>
      </c>
      <c r="G158">
        <v>-368</v>
      </c>
      <c r="H158">
        <v>-150</v>
      </c>
      <c r="I158">
        <v>7697</v>
      </c>
      <c r="J158">
        <v>0</v>
      </c>
    </row>
    <row r="159" hidden="1" spans="1:10">
      <c r="A159" s="1" t="s">
        <v>0</v>
      </c>
      <c r="B159" s="1">
        <v>1023404</v>
      </c>
      <c r="C159" s="1">
        <f t="shared" si="4"/>
        <v>1023</v>
      </c>
      <c r="D159" s="1">
        <f t="shared" si="5"/>
        <v>404</v>
      </c>
      <c r="E159" s="1" t="str">
        <f>_xlfn.XLOOKUP(C159,[2]怪物武器挂载坐标辅助表!$V:$V,[2]怪物武器挂载坐标辅助表!$X:$X)</f>
        <v>秃鹫</v>
      </c>
      <c r="F159" s="1" t="s">
        <v>285</v>
      </c>
      <c r="G159">
        <v>-530</v>
      </c>
      <c r="H159">
        <v>-150</v>
      </c>
      <c r="I159">
        <v>7697</v>
      </c>
      <c r="J159">
        <v>0</v>
      </c>
    </row>
    <row r="160" hidden="1" spans="1:10">
      <c r="A160" s="1" t="s">
        <v>0</v>
      </c>
      <c r="B160" s="1">
        <v>1023405</v>
      </c>
      <c r="C160" s="1">
        <f t="shared" si="4"/>
        <v>1023</v>
      </c>
      <c r="D160" s="1">
        <f t="shared" si="5"/>
        <v>405</v>
      </c>
      <c r="E160" s="1" t="str">
        <f>_xlfn.XLOOKUP(C160,[2]怪物武器挂载坐标辅助表!$V:$V,[2]怪物武器挂载坐标辅助表!$X:$X)</f>
        <v>秃鹫</v>
      </c>
      <c r="F160" s="1" t="s">
        <v>285</v>
      </c>
      <c r="G160">
        <v>-381</v>
      </c>
      <c r="H160">
        <v>-152</v>
      </c>
      <c r="I160">
        <v>7697</v>
      </c>
      <c r="J160">
        <v>0</v>
      </c>
    </row>
    <row r="161" hidden="1" spans="1:10">
      <c r="A161" s="1" t="s">
        <v>0</v>
      </c>
      <c r="B161" s="1">
        <v>1023406</v>
      </c>
      <c r="C161" s="1">
        <f t="shared" si="4"/>
        <v>1023</v>
      </c>
      <c r="D161" s="1">
        <f t="shared" si="5"/>
        <v>406</v>
      </c>
      <c r="E161" s="1" t="str">
        <f>_xlfn.XLOOKUP(C161,[2]怪物武器挂载坐标辅助表!$V:$V,[2]怪物武器挂载坐标辅助表!$X:$X)</f>
        <v>秃鹫</v>
      </c>
      <c r="F161" s="1" t="s">
        <v>285</v>
      </c>
      <c r="G161">
        <v>-425</v>
      </c>
      <c r="H161">
        <v>-143</v>
      </c>
      <c r="I161">
        <v>6158</v>
      </c>
      <c r="J161">
        <v>30</v>
      </c>
    </row>
    <row r="162" hidden="1" spans="1:10">
      <c r="A162" s="1" t="s">
        <v>0</v>
      </c>
      <c r="B162" s="1">
        <v>1023407</v>
      </c>
      <c r="C162" s="1">
        <f t="shared" si="4"/>
        <v>1023</v>
      </c>
      <c r="D162" s="1">
        <f t="shared" si="5"/>
        <v>407</v>
      </c>
      <c r="E162" s="1" t="str">
        <f>_xlfn.XLOOKUP(C162,[2]怪物武器挂载坐标辅助表!$V:$V,[2]怪物武器挂载坐标辅助表!$X:$X)</f>
        <v>秃鹫</v>
      </c>
      <c r="F162" s="1" t="s">
        <v>285</v>
      </c>
      <c r="G162">
        <v>-351</v>
      </c>
      <c r="H162">
        <v>-112</v>
      </c>
      <c r="I162">
        <v>7697</v>
      </c>
      <c r="J162">
        <v>-5</v>
      </c>
    </row>
    <row r="163" hidden="1" spans="1:10">
      <c r="A163" s="1" t="s">
        <v>0</v>
      </c>
      <c r="B163" s="1">
        <v>1023408</v>
      </c>
      <c r="C163" s="1">
        <f t="shared" si="4"/>
        <v>1023</v>
      </c>
      <c r="D163" s="1">
        <f t="shared" si="5"/>
        <v>408</v>
      </c>
      <c r="E163" s="1" t="str">
        <f>_xlfn.XLOOKUP(C163,[2]怪物武器挂载坐标辅助表!$V:$V,[2]怪物武器挂载坐标辅助表!$X:$X)</f>
        <v>秃鹫</v>
      </c>
      <c r="F163" s="1" t="s">
        <v>285</v>
      </c>
      <c r="G163">
        <v>-280</v>
      </c>
      <c r="H163">
        <v>-207</v>
      </c>
      <c r="I163">
        <v>8467</v>
      </c>
      <c r="J163">
        <v>-15</v>
      </c>
    </row>
    <row r="164" hidden="1" spans="1:10">
      <c r="A164" s="1" t="s">
        <v>0</v>
      </c>
      <c r="B164" s="1">
        <v>1023409</v>
      </c>
      <c r="C164" s="1">
        <f t="shared" si="4"/>
        <v>1023</v>
      </c>
      <c r="D164" s="1">
        <f t="shared" si="5"/>
        <v>409</v>
      </c>
      <c r="E164" s="1" t="str">
        <f>_xlfn.XLOOKUP(C164,[2]怪物武器挂载坐标辅助表!$V:$V,[2]怪物武器挂载坐标辅助表!$X:$X)</f>
        <v>秃鹫</v>
      </c>
      <c r="F164" s="1" t="s">
        <v>285</v>
      </c>
      <c r="G164">
        <v>-437</v>
      </c>
      <c r="H164">
        <v>-90</v>
      </c>
      <c r="I164">
        <v>5773</v>
      </c>
      <c r="J164">
        <v>-15</v>
      </c>
    </row>
    <row r="165" hidden="1" spans="1:10">
      <c r="A165" s="1" t="s">
        <v>0</v>
      </c>
      <c r="B165" s="1">
        <v>1023501</v>
      </c>
      <c r="C165" s="1">
        <f t="shared" si="4"/>
        <v>1023</v>
      </c>
      <c r="D165" s="1">
        <f t="shared" si="5"/>
        <v>501</v>
      </c>
      <c r="E165" s="1" t="str">
        <f>_xlfn.XLOOKUP(C165,[2]怪物武器挂载坐标辅助表!$V:$V,[2]怪物武器挂载坐标辅助表!$X:$X)</f>
        <v>秃鹫</v>
      </c>
      <c r="F165" s="1" t="s">
        <v>285</v>
      </c>
      <c r="G165">
        <v>-418</v>
      </c>
      <c r="H165">
        <v>0</v>
      </c>
      <c r="I165">
        <v>8467</v>
      </c>
      <c r="J165">
        <v>45</v>
      </c>
    </row>
    <row r="166" hidden="1" spans="1:10">
      <c r="A166" s="1" t="s">
        <v>0</v>
      </c>
      <c r="B166" s="1">
        <v>1023502</v>
      </c>
      <c r="C166" s="1">
        <f t="shared" si="4"/>
        <v>1023</v>
      </c>
      <c r="D166" s="1">
        <f t="shared" si="5"/>
        <v>502</v>
      </c>
      <c r="E166" s="1" t="str">
        <f>_xlfn.XLOOKUP(C166,[2]怪物武器挂载坐标辅助表!$V:$V,[2]怪物武器挂载坐标辅助表!$X:$X)</f>
        <v>秃鹫</v>
      </c>
      <c r="F166" s="1" t="s">
        <v>285</v>
      </c>
      <c r="G166">
        <v>-433</v>
      </c>
      <c r="H166">
        <v>-90</v>
      </c>
      <c r="I166">
        <v>6543</v>
      </c>
      <c r="J166">
        <v>0</v>
      </c>
    </row>
    <row r="167" hidden="1" spans="1:10">
      <c r="A167" s="1" t="s">
        <v>0</v>
      </c>
      <c r="B167" s="1">
        <v>1023503</v>
      </c>
      <c r="C167" s="1">
        <f t="shared" si="4"/>
        <v>1023</v>
      </c>
      <c r="D167" s="1">
        <f t="shared" si="5"/>
        <v>503</v>
      </c>
      <c r="E167" s="1" t="str">
        <f>_xlfn.XLOOKUP(C167,[2]怪物武器挂载坐标辅助表!$V:$V,[2]怪物武器挂载坐标辅助表!$X:$X)</f>
        <v>秃鹫</v>
      </c>
      <c r="F167" s="1" t="s">
        <v>285</v>
      </c>
      <c r="G167">
        <v>-488</v>
      </c>
      <c r="H167">
        <v>-130</v>
      </c>
      <c r="I167">
        <v>7697</v>
      </c>
      <c r="J167">
        <v>-15</v>
      </c>
    </row>
    <row r="168" hidden="1" spans="1:10">
      <c r="A168" s="1" t="s">
        <v>0</v>
      </c>
      <c r="B168" s="1">
        <v>1023504</v>
      </c>
      <c r="C168" s="1">
        <f t="shared" si="4"/>
        <v>1023</v>
      </c>
      <c r="D168" s="1">
        <f t="shared" si="5"/>
        <v>504</v>
      </c>
      <c r="E168" s="1" t="str">
        <f>_xlfn.XLOOKUP(C168,[2]怪物武器挂载坐标辅助表!$V:$V,[2]怪物武器挂载坐标辅助表!$X:$X)</f>
        <v>秃鹫</v>
      </c>
      <c r="F168" s="1" t="s">
        <v>285</v>
      </c>
      <c r="G168">
        <v>-405</v>
      </c>
      <c r="H168">
        <v>-163</v>
      </c>
      <c r="I168">
        <v>6928</v>
      </c>
      <c r="J168">
        <v>-10</v>
      </c>
    </row>
    <row r="169" hidden="1" spans="1:10">
      <c r="A169" s="1" t="s">
        <v>0</v>
      </c>
      <c r="B169" s="1">
        <v>1023505</v>
      </c>
      <c r="C169" s="1">
        <f t="shared" si="4"/>
        <v>1023</v>
      </c>
      <c r="D169" s="1">
        <f t="shared" si="5"/>
        <v>505</v>
      </c>
      <c r="E169" s="1" t="str">
        <f>_xlfn.XLOOKUP(C169,[2]怪物武器挂载坐标辅助表!$V:$V,[2]怪物武器挂载坐标辅助表!$X:$X)</f>
        <v>秃鹫</v>
      </c>
      <c r="F169" s="1" t="s">
        <v>285</v>
      </c>
      <c r="G169">
        <v>-488</v>
      </c>
      <c r="H169">
        <v>-167</v>
      </c>
      <c r="I169">
        <v>7697</v>
      </c>
      <c r="J169">
        <v>-5</v>
      </c>
    </row>
    <row r="170" hidden="1" spans="1:10">
      <c r="A170" s="1" t="s">
        <v>0</v>
      </c>
      <c r="B170" s="1">
        <v>1023506</v>
      </c>
      <c r="C170" s="1">
        <f t="shared" si="4"/>
        <v>1023</v>
      </c>
      <c r="D170" s="1">
        <f t="shared" si="5"/>
        <v>506</v>
      </c>
      <c r="E170" s="1" t="str">
        <f>_xlfn.XLOOKUP(C170,[2]怪物武器挂载坐标辅助表!$V:$V,[2]怪物武器挂载坐标辅助表!$X:$X)</f>
        <v>秃鹫</v>
      </c>
      <c r="F170" s="1" t="s">
        <v>285</v>
      </c>
      <c r="G170">
        <v>-283</v>
      </c>
      <c r="H170">
        <v>-125</v>
      </c>
      <c r="I170">
        <v>6158</v>
      </c>
      <c r="J170">
        <v>0</v>
      </c>
    </row>
    <row r="171" hidden="1" spans="1:10">
      <c r="A171" s="1" t="s">
        <v>0</v>
      </c>
      <c r="B171" s="1">
        <v>1023507</v>
      </c>
      <c r="C171" s="1">
        <f t="shared" si="4"/>
        <v>1023</v>
      </c>
      <c r="D171" s="1">
        <f t="shared" si="5"/>
        <v>507</v>
      </c>
      <c r="E171" s="1" t="str">
        <f>_xlfn.XLOOKUP(C171,[2]怪物武器挂载坐标辅助表!$V:$V,[2]怪物武器挂载坐标辅助表!$X:$X)</f>
        <v>秃鹫</v>
      </c>
      <c r="F171" s="1" t="s">
        <v>285</v>
      </c>
      <c r="G171">
        <v>-360</v>
      </c>
      <c r="H171">
        <v>-140</v>
      </c>
      <c r="I171">
        <v>7697</v>
      </c>
      <c r="J171">
        <v>5</v>
      </c>
    </row>
    <row r="172" hidden="1" spans="1:10">
      <c r="A172" s="1" t="s">
        <v>0</v>
      </c>
      <c r="B172" s="1">
        <v>1033101</v>
      </c>
      <c r="C172" s="1">
        <f t="shared" si="4"/>
        <v>1033</v>
      </c>
      <c r="D172" s="1">
        <f t="shared" si="5"/>
        <v>101</v>
      </c>
      <c r="E172" s="1" t="str">
        <f>_xlfn.XLOOKUP(C172,[2]怪物武器挂载坐标辅助表!$V:$V,[2]怪物武器挂载坐标辅助表!$X:$X)</f>
        <v>秃鹫</v>
      </c>
      <c r="F172" s="1" t="s">
        <v>285</v>
      </c>
      <c r="G172">
        <v>-428</v>
      </c>
      <c r="H172">
        <v>-57</v>
      </c>
      <c r="I172">
        <v>8467</v>
      </c>
      <c r="J172">
        <v>0</v>
      </c>
    </row>
    <row r="173" hidden="1" spans="1:10">
      <c r="A173" s="1" t="s">
        <v>0</v>
      </c>
      <c r="B173" s="1">
        <v>1033102</v>
      </c>
      <c r="C173" s="1">
        <f t="shared" si="4"/>
        <v>1033</v>
      </c>
      <c r="D173" s="1">
        <f t="shared" si="5"/>
        <v>102</v>
      </c>
      <c r="E173" s="1" t="str">
        <f>_xlfn.XLOOKUP(C173,[2]怪物武器挂载坐标辅助表!$V:$V,[2]怪物武器挂载坐标辅助表!$X:$X)</f>
        <v>秃鹫</v>
      </c>
      <c r="F173" s="1" t="s">
        <v>285</v>
      </c>
      <c r="G173">
        <v>-322</v>
      </c>
      <c r="H173">
        <v>-69</v>
      </c>
      <c r="I173">
        <v>8467</v>
      </c>
      <c r="J173">
        <v>-10</v>
      </c>
    </row>
    <row r="174" hidden="1" spans="1:10">
      <c r="A174" s="1" t="s">
        <v>0</v>
      </c>
      <c r="B174" s="1">
        <v>1033103</v>
      </c>
      <c r="C174" s="1">
        <f t="shared" si="4"/>
        <v>1033</v>
      </c>
      <c r="D174" s="1">
        <f t="shared" si="5"/>
        <v>103</v>
      </c>
      <c r="E174" s="1" t="str">
        <f>_xlfn.XLOOKUP(C174,[2]怪物武器挂载坐标辅助表!$V:$V,[2]怪物武器挂载坐标辅助表!$X:$X)</f>
        <v>秃鹫</v>
      </c>
      <c r="F174" s="1" t="s">
        <v>285</v>
      </c>
      <c r="G174">
        <v>-474</v>
      </c>
      <c r="H174">
        <v>-136</v>
      </c>
      <c r="I174">
        <v>7697</v>
      </c>
      <c r="J174">
        <v>-10</v>
      </c>
    </row>
    <row r="175" hidden="1" spans="1:10">
      <c r="A175" s="1" t="s">
        <v>0</v>
      </c>
      <c r="B175" s="1">
        <v>1033104</v>
      </c>
      <c r="C175" s="1">
        <f t="shared" si="4"/>
        <v>1033</v>
      </c>
      <c r="D175" s="1">
        <f t="shared" si="5"/>
        <v>104</v>
      </c>
      <c r="E175" s="1" t="str">
        <f>_xlfn.XLOOKUP(C175,[2]怪物武器挂载坐标辅助表!$V:$V,[2]怪物武器挂载坐标辅助表!$X:$X)</f>
        <v>秃鹫</v>
      </c>
      <c r="F175" s="1" t="s">
        <v>285</v>
      </c>
      <c r="G175">
        <v>-431</v>
      </c>
      <c r="H175">
        <v>-60</v>
      </c>
      <c r="I175">
        <v>8467</v>
      </c>
      <c r="J175">
        <v>0</v>
      </c>
    </row>
    <row r="176" hidden="1" spans="1:10">
      <c r="A176" s="1" t="s">
        <v>0</v>
      </c>
      <c r="B176" s="1">
        <v>1033105</v>
      </c>
      <c r="C176" s="1">
        <f t="shared" si="4"/>
        <v>1033</v>
      </c>
      <c r="D176" s="1">
        <f t="shared" si="5"/>
        <v>105</v>
      </c>
      <c r="E176" s="1" t="str">
        <f>_xlfn.XLOOKUP(C176,[2]怪物武器挂载坐标辅助表!$V:$V,[2]怪物武器挂载坐标辅助表!$X:$X)</f>
        <v>秃鹫</v>
      </c>
      <c r="F176" s="1" t="s">
        <v>285</v>
      </c>
      <c r="G176">
        <v>-354</v>
      </c>
      <c r="H176">
        <v>-82</v>
      </c>
      <c r="I176">
        <v>7697</v>
      </c>
      <c r="J176">
        <v>0</v>
      </c>
    </row>
    <row r="177" hidden="1" spans="1:10">
      <c r="A177" s="1" t="s">
        <v>0</v>
      </c>
      <c r="B177" s="1">
        <v>1033106</v>
      </c>
      <c r="C177" s="1">
        <f t="shared" si="4"/>
        <v>1033</v>
      </c>
      <c r="D177" s="1">
        <f t="shared" si="5"/>
        <v>106</v>
      </c>
      <c r="E177" s="1" t="str">
        <f>_xlfn.XLOOKUP(C177,[2]怪物武器挂载坐标辅助表!$V:$V,[2]怪物武器挂载坐标辅助表!$X:$X)</f>
        <v>秃鹫</v>
      </c>
      <c r="F177" s="1" t="s">
        <v>285</v>
      </c>
      <c r="G177">
        <v>-457</v>
      </c>
      <c r="H177">
        <v>-95</v>
      </c>
      <c r="I177">
        <v>6158</v>
      </c>
      <c r="J177">
        <v>0</v>
      </c>
    </row>
    <row r="178" hidden="1" spans="1:10">
      <c r="A178" s="1" t="s">
        <v>0</v>
      </c>
      <c r="B178" s="1">
        <v>1033201</v>
      </c>
      <c r="C178" s="1">
        <f t="shared" si="4"/>
        <v>1033</v>
      </c>
      <c r="D178" s="1">
        <f t="shared" si="5"/>
        <v>201</v>
      </c>
      <c r="E178" s="1" t="str">
        <f>_xlfn.XLOOKUP(C178,[2]怪物武器挂载坐标辅助表!$V:$V,[2]怪物武器挂载坐标辅助表!$X:$X)</f>
        <v>秃鹫</v>
      </c>
      <c r="F178" s="1" t="s">
        <v>285</v>
      </c>
      <c r="G178">
        <v>-301</v>
      </c>
      <c r="H178">
        <v>-23</v>
      </c>
      <c r="I178">
        <v>7697</v>
      </c>
      <c r="J178">
        <v>-25</v>
      </c>
    </row>
    <row r="179" hidden="1" spans="1:10">
      <c r="A179" s="1" t="s">
        <v>0</v>
      </c>
      <c r="B179" s="1">
        <v>1033202</v>
      </c>
      <c r="C179" s="1">
        <f t="shared" si="4"/>
        <v>1033</v>
      </c>
      <c r="D179" s="1">
        <f t="shared" si="5"/>
        <v>202</v>
      </c>
      <c r="E179" s="1" t="str">
        <f>_xlfn.XLOOKUP(C179,[2]怪物武器挂载坐标辅助表!$V:$V,[2]怪物武器挂载坐标辅助表!$X:$X)</f>
        <v>秃鹫</v>
      </c>
      <c r="F179" s="1" t="s">
        <v>285</v>
      </c>
      <c r="G179">
        <v>-277</v>
      </c>
      <c r="H179">
        <v>-73</v>
      </c>
      <c r="I179">
        <v>7697</v>
      </c>
      <c r="J179">
        <v>0</v>
      </c>
    </row>
    <row r="180" hidden="1" spans="1:10">
      <c r="A180" s="1" t="s">
        <v>0</v>
      </c>
      <c r="B180" s="1">
        <v>1033203</v>
      </c>
      <c r="C180" s="1">
        <f t="shared" si="4"/>
        <v>1033</v>
      </c>
      <c r="D180" s="1">
        <f t="shared" si="5"/>
        <v>203</v>
      </c>
      <c r="E180" s="1" t="str">
        <f>_xlfn.XLOOKUP(C180,[2]怪物武器挂载坐标辅助表!$V:$V,[2]怪物武器挂载坐标辅助表!$X:$X)</f>
        <v>秃鹫</v>
      </c>
      <c r="F180" s="1" t="s">
        <v>285</v>
      </c>
      <c r="G180">
        <v>-310</v>
      </c>
      <c r="H180">
        <v>-96</v>
      </c>
      <c r="I180">
        <v>7697</v>
      </c>
      <c r="J180">
        <v>-10</v>
      </c>
    </row>
    <row r="181" hidden="1" spans="1:10">
      <c r="A181" s="1" t="s">
        <v>0</v>
      </c>
      <c r="B181" s="1">
        <v>1033204</v>
      </c>
      <c r="C181" s="1">
        <f t="shared" si="4"/>
        <v>1033</v>
      </c>
      <c r="D181" s="1">
        <f t="shared" si="5"/>
        <v>204</v>
      </c>
      <c r="E181" s="1" t="str">
        <f>_xlfn.XLOOKUP(C181,[2]怪物武器挂载坐标辅助表!$V:$V,[2]怪物武器挂载坐标辅助表!$X:$X)</f>
        <v>秃鹫</v>
      </c>
      <c r="F181" s="1" t="s">
        <v>285</v>
      </c>
      <c r="G181">
        <v>-300</v>
      </c>
      <c r="H181">
        <v>-173</v>
      </c>
      <c r="I181">
        <v>3848</v>
      </c>
      <c r="J181">
        <v>0</v>
      </c>
    </row>
    <row r="182" hidden="1" spans="1:10">
      <c r="A182" s="1" t="s">
        <v>0</v>
      </c>
      <c r="B182" s="1">
        <v>1033205</v>
      </c>
      <c r="C182" s="1">
        <f t="shared" si="4"/>
        <v>1033</v>
      </c>
      <c r="D182" s="1">
        <f t="shared" si="5"/>
        <v>205</v>
      </c>
      <c r="E182" s="1" t="str">
        <f>_xlfn.XLOOKUP(C182,[2]怪物武器挂载坐标辅助表!$V:$V,[2]怪物武器挂载坐标辅助表!$X:$X)</f>
        <v>秃鹫</v>
      </c>
      <c r="F182" s="1" t="s">
        <v>285</v>
      </c>
      <c r="G182">
        <v>-304</v>
      </c>
      <c r="H182">
        <v>23</v>
      </c>
      <c r="I182">
        <v>7697</v>
      </c>
      <c r="J182">
        <v>-10</v>
      </c>
    </row>
    <row r="183" hidden="1" spans="1:10">
      <c r="A183" s="1" t="s">
        <v>0</v>
      </c>
      <c r="B183" s="1">
        <v>1033206</v>
      </c>
      <c r="C183" s="1">
        <f t="shared" si="4"/>
        <v>1033</v>
      </c>
      <c r="D183" s="1">
        <f t="shared" si="5"/>
        <v>206</v>
      </c>
      <c r="E183" s="1" t="str">
        <f>_xlfn.XLOOKUP(C183,[2]怪物武器挂载坐标辅助表!$V:$V,[2]怪物武器挂载坐标辅助表!$X:$X)</f>
        <v>秃鹫</v>
      </c>
      <c r="F183" s="1" t="s">
        <v>285</v>
      </c>
      <c r="G183">
        <v>-378</v>
      </c>
      <c r="H183">
        <v>-120</v>
      </c>
      <c r="I183">
        <v>5388</v>
      </c>
      <c r="J183">
        <v>150</v>
      </c>
    </row>
    <row r="184" hidden="1" spans="1:10">
      <c r="A184" s="1" t="s">
        <v>0</v>
      </c>
      <c r="B184" s="1">
        <v>1033207</v>
      </c>
      <c r="C184" s="1">
        <f t="shared" si="4"/>
        <v>1033</v>
      </c>
      <c r="D184" s="1">
        <f t="shared" si="5"/>
        <v>207</v>
      </c>
      <c r="E184" s="1" t="str">
        <f>_xlfn.XLOOKUP(C184,[2]怪物武器挂载坐标辅助表!$V:$V,[2]怪物武器挂载坐标辅助表!$X:$X)</f>
        <v>秃鹫</v>
      </c>
      <c r="F184" s="1" t="s">
        <v>285</v>
      </c>
      <c r="G184">
        <v>-448</v>
      </c>
      <c r="H184">
        <v>-94</v>
      </c>
      <c r="I184">
        <v>7697</v>
      </c>
      <c r="J184">
        <v>15</v>
      </c>
    </row>
    <row r="185" hidden="1" spans="1:10">
      <c r="A185" s="1" t="s">
        <v>0</v>
      </c>
      <c r="B185" s="1">
        <v>1033301</v>
      </c>
      <c r="C185" s="1">
        <f t="shared" si="4"/>
        <v>1033</v>
      </c>
      <c r="D185" s="1">
        <f t="shared" si="5"/>
        <v>301</v>
      </c>
      <c r="E185" s="1" t="str">
        <f>_xlfn.XLOOKUP(C185,[2]怪物武器挂载坐标辅助表!$V:$V,[2]怪物武器挂载坐标辅助表!$X:$X)</f>
        <v>秃鹫</v>
      </c>
      <c r="F185" s="1" t="s">
        <v>285</v>
      </c>
      <c r="G185">
        <v>-357</v>
      </c>
      <c r="H185">
        <v>36</v>
      </c>
      <c r="I185">
        <v>7697</v>
      </c>
      <c r="J185">
        <v>0</v>
      </c>
    </row>
    <row r="186" hidden="1" spans="1:10">
      <c r="A186" s="1" t="s">
        <v>0</v>
      </c>
      <c r="B186" s="1">
        <v>1033302</v>
      </c>
      <c r="C186" s="1">
        <f t="shared" si="4"/>
        <v>1033</v>
      </c>
      <c r="D186" s="1">
        <f t="shared" si="5"/>
        <v>302</v>
      </c>
      <c r="E186" s="1" t="str">
        <f>_xlfn.XLOOKUP(C186,[2]怪物武器挂载坐标辅助表!$V:$V,[2]怪物武器挂载坐标辅助表!$X:$X)</f>
        <v>秃鹫</v>
      </c>
      <c r="F186" s="1" t="s">
        <v>285</v>
      </c>
      <c r="G186">
        <v>-386</v>
      </c>
      <c r="H186">
        <v>-28</v>
      </c>
      <c r="I186">
        <v>6928</v>
      </c>
      <c r="J186">
        <v>0</v>
      </c>
    </row>
    <row r="187" hidden="1" spans="1:10">
      <c r="A187" s="1" t="s">
        <v>0</v>
      </c>
      <c r="B187" s="1">
        <v>1033303</v>
      </c>
      <c r="C187" s="1">
        <f t="shared" si="4"/>
        <v>1033</v>
      </c>
      <c r="D187" s="1">
        <f t="shared" si="5"/>
        <v>303</v>
      </c>
      <c r="E187" s="1" t="str">
        <f>_xlfn.XLOOKUP(C187,[2]怪物武器挂载坐标辅助表!$V:$V,[2]怪物武器挂载坐标辅助表!$X:$X)</f>
        <v>秃鹫</v>
      </c>
      <c r="F187" s="1" t="s">
        <v>285</v>
      </c>
      <c r="G187">
        <v>-335</v>
      </c>
      <c r="H187">
        <v>-43</v>
      </c>
      <c r="I187">
        <v>7697</v>
      </c>
      <c r="J187">
        <v>0</v>
      </c>
    </row>
    <row r="188" hidden="1" spans="1:10">
      <c r="A188" s="1" t="s">
        <v>0</v>
      </c>
      <c r="B188" s="1">
        <v>1033304</v>
      </c>
      <c r="C188" s="1">
        <f t="shared" si="4"/>
        <v>1033</v>
      </c>
      <c r="D188" s="1">
        <f t="shared" si="5"/>
        <v>304</v>
      </c>
      <c r="E188" s="1" t="str">
        <f>_xlfn.XLOOKUP(C188,[2]怪物武器挂载坐标辅助表!$V:$V,[2]怪物武器挂载坐标辅助表!$X:$X)</f>
        <v>秃鹫</v>
      </c>
      <c r="F188" s="1" t="s">
        <v>285</v>
      </c>
      <c r="G188">
        <v>-491</v>
      </c>
      <c r="H188">
        <v>-65</v>
      </c>
      <c r="I188">
        <v>7697</v>
      </c>
      <c r="J188">
        <v>5</v>
      </c>
    </row>
    <row r="189" hidden="1" spans="1:10">
      <c r="A189" s="1" t="s">
        <v>0</v>
      </c>
      <c r="B189" s="1">
        <v>1033305</v>
      </c>
      <c r="C189" s="1">
        <f t="shared" si="4"/>
        <v>1033</v>
      </c>
      <c r="D189" s="1">
        <f t="shared" si="5"/>
        <v>305</v>
      </c>
      <c r="E189" s="1" t="str">
        <f>_xlfn.XLOOKUP(C189,[2]怪物武器挂载坐标辅助表!$V:$V,[2]怪物武器挂载坐标辅助表!$X:$X)</f>
        <v>秃鹫</v>
      </c>
      <c r="F189" s="1" t="s">
        <v>285</v>
      </c>
      <c r="G189">
        <v>-455</v>
      </c>
      <c r="H189">
        <v>-174</v>
      </c>
      <c r="I189">
        <v>6928</v>
      </c>
      <c r="J189">
        <v>-25</v>
      </c>
    </row>
    <row r="190" hidden="1" spans="1:10">
      <c r="A190" s="1" t="s">
        <v>0</v>
      </c>
      <c r="B190" s="1">
        <v>1033401</v>
      </c>
      <c r="C190" s="1">
        <f t="shared" si="4"/>
        <v>1033</v>
      </c>
      <c r="D190" s="1">
        <f t="shared" si="5"/>
        <v>401</v>
      </c>
      <c r="E190" s="1" t="str">
        <f>_xlfn.XLOOKUP(C190,[2]怪物武器挂载坐标辅助表!$V:$V,[2]怪物武器挂载坐标辅助表!$X:$X)</f>
        <v>秃鹫</v>
      </c>
      <c r="F190" s="1" t="s">
        <v>285</v>
      </c>
      <c r="G190">
        <v>-356</v>
      </c>
      <c r="H190">
        <v>-160</v>
      </c>
      <c r="I190">
        <v>7697</v>
      </c>
      <c r="J190">
        <v>0</v>
      </c>
    </row>
    <row r="191" hidden="1" spans="1:10">
      <c r="A191" s="1" t="s">
        <v>0</v>
      </c>
      <c r="B191" s="1">
        <v>1033402</v>
      </c>
      <c r="C191" s="1">
        <f t="shared" si="4"/>
        <v>1033</v>
      </c>
      <c r="D191" s="1">
        <f t="shared" si="5"/>
        <v>402</v>
      </c>
      <c r="E191" s="1" t="str">
        <f>_xlfn.XLOOKUP(C191,[2]怪物武器挂载坐标辅助表!$V:$V,[2]怪物武器挂载坐标辅助表!$X:$X)</f>
        <v>秃鹫</v>
      </c>
      <c r="F191" s="1" t="s">
        <v>285</v>
      </c>
      <c r="G191">
        <v>-361</v>
      </c>
      <c r="H191">
        <v>-156</v>
      </c>
      <c r="I191">
        <v>7697</v>
      </c>
      <c r="J191">
        <v>0</v>
      </c>
    </row>
    <row r="192" hidden="1" spans="1:10">
      <c r="A192" s="1" t="s">
        <v>0</v>
      </c>
      <c r="B192" s="1">
        <v>1033403</v>
      </c>
      <c r="C192" s="1">
        <f t="shared" si="4"/>
        <v>1033</v>
      </c>
      <c r="D192" s="1">
        <f t="shared" si="5"/>
        <v>403</v>
      </c>
      <c r="E192" s="1" t="str">
        <f>_xlfn.XLOOKUP(C192,[2]怪物武器挂载坐标辅助表!$V:$V,[2]怪物武器挂载坐标辅助表!$X:$X)</f>
        <v>秃鹫</v>
      </c>
      <c r="F192" s="1" t="s">
        <v>285</v>
      </c>
      <c r="G192">
        <v>-368</v>
      </c>
      <c r="H192">
        <v>-150</v>
      </c>
      <c r="I192">
        <v>7697</v>
      </c>
      <c r="J192">
        <v>0</v>
      </c>
    </row>
    <row r="193" hidden="1" spans="1:10">
      <c r="A193" s="1" t="s">
        <v>0</v>
      </c>
      <c r="B193" s="1">
        <v>1033404</v>
      </c>
      <c r="C193" s="1">
        <f t="shared" si="4"/>
        <v>1033</v>
      </c>
      <c r="D193" s="1">
        <f t="shared" si="5"/>
        <v>404</v>
      </c>
      <c r="E193" s="1" t="str">
        <f>_xlfn.XLOOKUP(C193,[2]怪物武器挂载坐标辅助表!$V:$V,[2]怪物武器挂载坐标辅助表!$X:$X)</f>
        <v>秃鹫</v>
      </c>
      <c r="F193" s="1" t="s">
        <v>285</v>
      </c>
      <c r="G193">
        <v>-530</v>
      </c>
      <c r="H193">
        <v>-150</v>
      </c>
      <c r="I193">
        <v>7697</v>
      </c>
      <c r="J193">
        <v>0</v>
      </c>
    </row>
    <row r="194" hidden="1" spans="1:10">
      <c r="A194" s="1" t="s">
        <v>0</v>
      </c>
      <c r="B194" s="1">
        <v>1033405</v>
      </c>
      <c r="C194" s="1">
        <f t="shared" si="4"/>
        <v>1033</v>
      </c>
      <c r="D194" s="1">
        <f t="shared" si="5"/>
        <v>405</v>
      </c>
      <c r="E194" s="1" t="str">
        <f>_xlfn.XLOOKUP(C194,[2]怪物武器挂载坐标辅助表!$V:$V,[2]怪物武器挂载坐标辅助表!$X:$X)</f>
        <v>秃鹫</v>
      </c>
      <c r="F194" s="1" t="s">
        <v>285</v>
      </c>
      <c r="G194">
        <v>-381</v>
      </c>
      <c r="H194">
        <v>-152</v>
      </c>
      <c r="I194">
        <v>7697</v>
      </c>
      <c r="J194">
        <v>0</v>
      </c>
    </row>
    <row r="195" hidden="1" spans="1:10">
      <c r="A195" s="1" t="s">
        <v>0</v>
      </c>
      <c r="B195" s="1">
        <v>1033406</v>
      </c>
      <c r="C195" s="1">
        <f t="shared" ref="C195:C258" si="6">ROUNDDOWN(B195/1000,0)</f>
        <v>1033</v>
      </c>
      <c r="D195" s="1">
        <f t="shared" ref="D195:D258" si="7">MOD(B195,1000)</f>
        <v>406</v>
      </c>
      <c r="E195" s="1" t="str">
        <f>_xlfn.XLOOKUP(C195,[2]怪物武器挂载坐标辅助表!$V:$V,[2]怪物武器挂载坐标辅助表!$X:$X)</f>
        <v>秃鹫</v>
      </c>
      <c r="F195" s="1" t="s">
        <v>285</v>
      </c>
      <c r="G195">
        <v>-425</v>
      </c>
      <c r="H195">
        <v>-143</v>
      </c>
      <c r="I195">
        <v>6158</v>
      </c>
      <c r="J195">
        <v>30</v>
      </c>
    </row>
    <row r="196" hidden="1" spans="1:10">
      <c r="A196" s="1" t="s">
        <v>0</v>
      </c>
      <c r="B196" s="1">
        <v>1033407</v>
      </c>
      <c r="C196" s="1">
        <f t="shared" si="6"/>
        <v>1033</v>
      </c>
      <c r="D196" s="1">
        <f t="shared" si="7"/>
        <v>407</v>
      </c>
      <c r="E196" s="1" t="str">
        <f>_xlfn.XLOOKUP(C196,[2]怪物武器挂载坐标辅助表!$V:$V,[2]怪物武器挂载坐标辅助表!$X:$X)</f>
        <v>秃鹫</v>
      </c>
      <c r="F196" s="1" t="s">
        <v>285</v>
      </c>
      <c r="G196">
        <v>-351</v>
      </c>
      <c r="H196">
        <v>-112</v>
      </c>
      <c r="I196">
        <v>7697</v>
      </c>
      <c r="J196">
        <v>-5</v>
      </c>
    </row>
    <row r="197" hidden="1" spans="1:10">
      <c r="A197" s="1" t="s">
        <v>0</v>
      </c>
      <c r="B197" s="1">
        <v>1033408</v>
      </c>
      <c r="C197" s="1">
        <f t="shared" si="6"/>
        <v>1033</v>
      </c>
      <c r="D197" s="1">
        <f t="shared" si="7"/>
        <v>408</v>
      </c>
      <c r="E197" s="1" t="str">
        <f>_xlfn.XLOOKUP(C197,[2]怪物武器挂载坐标辅助表!$V:$V,[2]怪物武器挂载坐标辅助表!$X:$X)</f>
        <v>秃鹫</v>
      </c>
      <c r="F197" s="1" t="s">
        <v>285</v>
      </c>
      <c r="G197">
        <v>-280</v>
      </c>
      <c r="H197">
        <v>-207</v>
      </c>
      <c r="I197">
        <v>8467</v>
      </c>
      <c r="J197">
        <v>-15</v>
      </c>
    </row>
    <row r="198" hidden="1" spans="1:10">
      <c r="A198" s="1" t="s">
        <v>0</v>
      </c>
      <c r="B198" s="1">
        <v>1033409</v>
      </c>
      <c r="C198" s="1">
        <f t="shared" si="6"/>
        <v>1033</v>
      </c>
      <c r="D198" s="1">
        <f t="shared" si="7"/>
        <v>409</v>
      </c>
      <c r="E198" s="1" t="str">
        <f>_xlfn.XLOOKUP(C198,[2]怪物武器挂载坐标辅助表!$V:$V,[2]怪物武器挂载坐标辅助表!$X:$X)</f>
        <v>秃鹫</v>
      </c>
      <c r="F198" s="1" t="s">
        <v>285</v>
      </c>
      <c r="G198">
        <v>-437</v>
      </c>
      <c r="H198">
        <v>-90</v>
      </c>
      <c r="I198">
        <v>5773</v>
      </c>
      <c r="J198">
        <v>-15</v>
      </c>
    </row>
    <row r="199" hidden="1" spans="1:10">
      <c r="A199" s="1" t="s">
        <v>0</v>
      </c>
      <c r="B199" s="1">
        <v>1033501</v>
      </c>
      <c r="C199" s="1">
        <f t="shared" si="6"/>
        <v>1033</v>
      </c>
      <c r="D199" s="1">
        <f t="shared" si="7"/>
        <v>501</v>
      </c>
      <c r="E199" s="1" t="str">
        <f>_xlfn.XLOOKUP(C199,[2]怪物武器挂载坐标辅助表!$V:$V,[2]怪物武器挂载坐标辅助表!$X:$X)</f>
        <v>秃鹫</v>
      </c>
      <c r="F199" s="1" t="s">
        <v>285</v>
      </c>
      <c r="G199">
        <v>-418</v>
      </c>
      <c r="H199">
        <v>0</v>
      </c>
      <c r="I199">
        <v>8467</v>
      </c>
      <c r="J199">
        <v>45</v>
      </c>
    </row>
    <row r="200" hidden="1" spans="1:10">
      <c r="A200" s="1" t="s">
        <v>0</v>
      </c>
      <c r="B200" s="1">
        <v>1033502</v>
      </c>
      <c r="C200" s="1">
        <f t="shared" si="6"/>
        <v>1033</v>
      </c>
      <c r="D200" s="1">
        <f t="shared" si="7"/>
        <v>502</v>
      </c>
      <c r="E200" s="1" t="str">
        <f>_xlfn.XLOOKUP(C200,[2]怪物武器挂载坐标辅助表!$V:$V,[2]怪物武器挂载坐标辅助表!$X:$X)</f>
        <v>秃鹫</v>
      </c>
      <c r="F200" s="1" t="s">
        <v>285</v>
      </c>
      <c r="G200">
        <v>-433</v>
      </c>
      <c r="H200">
        <v>-90</v>
      </c>
      <c r="I200">
        <v>6543</v>
      </c>
      <c r="J200">
        <v>0</v>
      </c>
    </row>
    <row r="201" hidden="1" spans="1:10">
      <c r="A201" s="1" t="s">
        <v>0</v>
      </c>
      <c r="B201" s="1">
        <v>1033503</v>
      </c>
      <c r="C201" s="1">
        <f t="shared" si="6"/>
        <v>1033</v>
      </c>
      <c r="D201" s="1">
        <f t="shared" si="7"/>
        <v>503</v>
      </c>
      <c r="E201" s="1" t="str">
        <f>_xlfn.XLOOKUP(C201,[2]怪物武器挂载坐标辅助表!$V:$V,[2]怪物武器挂载坐标辅助表!$X:$X)</f>
        <v>秃鹫</v>
      </c>
      <c r="F201" s="1" t="s">
        <v>285</v>
      </c>
      <c r="G201">
        <v>-488</v>
      </c>
      <c r="H201">
        <v>-130</v>
      </c>
      <c r="I201">
        <v>7697</v>
      </c>
      <c r="J201">
        <v>-15</v>
      </c>
    </row>
    <row r="202" hidden="1" spans="1:10">
      <c r="A202" s="1" t="s">
        <v>0</v>
      </c>
      <c r="B202" s="1">
        <v>1033504</v>
      </c>
      <c r="C202" s="1">
        <f t="shared" si="6"/>
        <v>1033</v>
      </c>
      <c r="D202" s="1">
        <f t="shared" si="7"/>
        <v>504</v>
      </c>
      <c r="E202" s="1" t="str">
        <f>_xlfn.XLOOKUP(C202,[2]怪物武器挂载坐标辅助表!$V:$V,[2]怪物武器挂载坐标辅助表!$X:$X)</f>
        <v>秃鹫</v>
      </c>
      <c r="F202" s="1" t="s">
        <v>285</v>
      </c>
      <c r="G202">
        <v>-405</v>
      </c>
      <c r="H202">
        <v>-163</v>
      </c>
      <c r="I202">
        <v>6928</v>
      </c>
      <c r="J202">
        <v>-10</v>
      </c>
    </row>
    <row r="203" hidden="1" spans="1:10">
      <c r="A203" s="1" t="s">
        <v>0</v>
      </c>
      <c r="B203" s="1">
        <v>1033505</v>
      </c>
      <c r="C203" s="1">
        <f t="shared" si="6"/>
        <v>1033</v>
      </c>
      <c r="D203" s="1">
        <f t="shared" si="7"/>
        <v>505</v>
      </c>
      <c r="E203" s="1" t="str">
        <f>_xlfn.XLOOKUP(C203,[2]怪物武器挂载坐标辅助表!$V:$V,[2]怪物武器挂载坐标辅助表!$X:$X)</f>
        <v>秃鹫</v>
      </c>
      <c r="F203" s="1" t="s">
        <v>285</v>
      </c>
      <c r="G203">
        <v>-488</v>
      </c>
      <c r="H203">
        <v>-167</v>
      </c>
      <c r="I203">
        <v>7697</v>
      </c>
      <c r="J203">
        <v>-5</v>
      </c>
    </row>
    <row r="204" hidden="1" spans="1:10">
      <c r="A204" s="1" t="s">
        <v>0</v>
      </c>
      <c r="B204" s="1">
        <v>1033506</v>
      </c>
      <c r="C204" s="1">
        <f t="shared" si="6"/>
        <v>1033</v>
      </c>
      <c r="D204" s="1">
        <f t="shared" si="7"/>
        <v>506</v>
      </c>
      <c r="E204" s="1" t="str">
        <f>_xlfn.XLOOKUP(C204,[2]怪物武器挂载坐标辅助表!$V:$V,[2]怪物武器挂载坐标辅助表!$X:$X)</f>
        <v>秃鹫</v>
      </c>
      <c r="F204" s="1" t="s">
        <v>285</v>
      </c>
      <c r="G204">
        <v>-283</v>
      </c>
      <c r="H204">
        <v>-125</v>
      </c>
      <c r="I204">
        <v>6158</v>
      </c>
      <c r="J204">
        <v>0</v>
      </c>
    </row>
    <row r="205" hidden="1" spans="1:10">
      <c r="A205" s="1" t="s">
        <v>0</v>
      </c>
      <c r="B205" s="1">
        <v>1033507</v>
      </c>
      <c r="C205" s="1">
        <f t="shared" si="6"/>
        <v>1033</v>
      </c>
      <c r="D205" s="1">
        <f t="shared" si="7"/>
        <v>507</v>
      </c>
      <c r="E205" s="1" t="str">
        <f>_xlfn.XLOOKUP(C205,[2]怪物武器挂载坐标辅助表!$V:$V,[2]怪物武器挂载坐标辅助表!$X:$X)</f>
        <v>秃鹫</v>
      </c>
      <c r="F205" s="1" t="s">
        <v>285</v>
      </c>
      <c r="G205">
        <v>-360</v>
      </c>
      <c r="H205">
        <v>-140</v>
      </c>
      <c r="I205">
        <v>7697</v>
      </c>
      <c r="J205">
        <v>5</v>
      </c>
    </row>
    <row r="206" hidden="1" spans="1:10">
      <c r="A206" s="1" t="s">
        <v>0</v>
      </c>
      <c r="B206" s="1">
        <v>1013101</v>
      </c>
      <c r="C206" s="1">
        <f t="shared" si="6"/>
        <v>1013</v>
      </c>
      <c r="D206" s="1">
        <f t="shared" si="7"/>
        <v>101</v>
      </c>
      <c r="E206" s="1" t="str">
        <f>_xlfn.XLOOKUP(C206,[2]怪物武器挂载坐标辅助表!$V:$V,[2]怪物武器挂载坐标辅助表!$X:$X)</f>
        <v>鳄鱼</v>
      </c>
      <c r="F206" s="1" t="s">
        <v>285</v>
      </c>
      <c r="G206">
        <v>-487</v>
      </c>
      <c r="H206">
        <v>-99</v>
      </c>
      <c r="I206">
        <v>6933</v>
      </c>
      <c r="J206">
        <v>0</v>
      </c>
    </row>
    <row r="207" hidden="1" spans="1:10">
      <c r="A207" s="1" t="s">
        <v>0</v>
      </c>
      <c r="B207" s="1">
        <v>1013102</v>
      </c>
      <c r="C207" s="1">
        <f t="shared" si="6"/>
        <v>1013</v>
      </c>
      <c r="D207" s="1">
        <f t="shared" si="7"/>
        <v>102</v>
      </c>
      <c r="E207" s="1" t="str">
        <f>_xlfn.XLOOKUP(C207,[2]怪物武器挂载坐标辅助表!$V:$V,[2]怪物武器挂载坐标辅助表!$X:$X)</f>
        <v>鳄鱼</v>
      </c>
      <c r="F207" s="1" t="s">
        <v>285</v>
      </c>
      <c r="G207">
        <v>-400</v>
      </c>
      <c r="H207">
        <v>-109</v>
      </c>
      <c r="I207">
        <v>6933</v>
      </c>
      <c r="J207">
        <v>-10</v>
      </c>
    </row>
    <row r="208" hidden="1" spans="1:10">
      <c r="A208" s="1" t="s">
        <v>0</v>
      </c>
      <c r="B208" s="1">
        <v>1013103</v>
      </c>
      <c r="C208" s="1">
        <f t="shared" si="6"/>
        <v>1013</v>
      </c>
      <c r="D208" s="1">
        <f t="shared" si="7"/>
        <v>103</v>
      </c>
      <c r="E208" s="1" t="str">
        <f>_xlfn.XLOOKUP(C208,[2]怪物武器挂载坐标辅助表!$V:$V,[2]怪物武器挂载坐标辅助表!$X:$X)</f>
        <v>鳄鱼</v>
      </c>
      <c r="F208" s="1" t="s">
        <v>285</v>
      </c>
      <c r="G208">
        <v>-525</v>
      </c>
      <c r="H208">
        <v>-163</v>
      </c>
      <c r="I208">
        <v>6303</v>
      </c>
      <c r="J208">
        <v>-10</v>
      </c>
    </row>
    <row r="209" hidden="1" spans="1:10">
      <c r="A209" s="1" t="s">
        <v>0</v>
      </c>
      <c r="B209" s="1">
        <v>1013104</v>
      </c>
      <c r="C209" s="1">
        <f t="shared" si="6"/>
        <v>1013</v>
      </c>
      <c r="D209" s="1">
        <f t="shared" si="7"/>
        <v>104</v>
      </c>
      <c r="E209" s="1" t="str">
        <f>_xlfn.XLOOKUP(C209,[2]怪物武器挂载坐标辅助表!$V:$V,[2]怪物武器挂载坐标辅助表!$X:$X)</f>
        <v>鳄鱼</v>
      </c>
      <c r="F209" s="1" t="s">
        <v>285</v>
      </c>
      <c r="G209">
        <v>-489</v>
      </c>
      <c r="H209">
        <v>-101</v>
      </c>
      <c r="I209">
        <v>6933</v>
      </c>
      <c r="J209">
        <v>0</v>
      </c>
    </row>
    <row r="210" hidden="1" spans="1:10">
      <c r="A210" s="1" t="s">
        <v>0</v>
      </c>
      <c r="B210" s="1">
        <v>1013105</v>
      </c>
      <c r="C210" s="1">
        <f t="shared" si="6"/>
        <v>1013</v>
      </c>
      <c r="D210" s="1">
        <f t="shared" si="7"/>
        <v>105</v>
      </c>
      <c r="E210" s="1" t="str">
        <f>_xlfn.XLOOKUP(C210,[2]怪物武器挂载坐标辅助表!$V:$V,[2]怪物武器挂载坐标辅助表!$X:$X)</f>
        <v>鳄鱼</v>
      </c>
      <c r="F210" s="1" t="s">
        <v>285</v>
      </c>
      <c r="G210">
        <v>-427</v>
      </c>
      <c r="H210">
        <v>-119</v>
      </c>
      <c r="I210">
        <v>6303</v>
      </c>
      <c r="J210">
        <v>0</v>
      </c>
    </row>
    <row r="211" hidden="1" spans="1:10">
      <c r="A211" s="1" t="s">
        <v>0</v>
      </c>
      <c r="B211" s="1">
        <v>1013106</v>
      </c>
      <c r="C211" s="1">
        <f t="shared" si="6"/>
        <v>1013</v>
      </c>
      <c r="D211" s="1">
        <f t="shared" si="7"/>
        <v>106</v>
      </c>
      <c r="E211" s="1" t="str">
        <f>_xlfn.XLOOKUP(C211,[2]怪物武器挂载坐标辅助表!$V:$V,[2]怪物武器挂载坐标辅助表!$X:$X)</f>
        <v>鳄鱼</v>
      </c>
      <c r="F211" s="1" t="s">
        <v>285</v>
      </c>
      <c r="G211">
        <v>-511</v>
      </c>
      <c r="H211">
        <v>-130</v>
      </c>
      <c r="I211">
        <v>5042</v>
      </c>
      <c r="J211">
        <v>0</v>
      </c>
    </row>
    <row r="212" hidden="1" spans="1:10">
      <c r="A212" s="1" t="s">
        <v>0</v>
      </c>
      <c r="B212" s="1">
        <v>1013201</v>
      </c>
      <c r="C212" s="1">
        <f t="shared" si="6"/>
        <v>1013</v>
      </c>
      <c r="D212" s="1">
        <f t="shared" si="7"/>
        <v>201</v>
      </c>
      <c r="E212" s="1" t="str">
        <f>_xlfn.XLOOKUP(C212,[2]怪物武器挂载坐标辅助表!$V:$V,[2]怪物武器挂载坐标辅助表!$X:$X)</f>
        <v>鳄鱼</v>
      </c>
      <c r="F212" s="1" t="s">
        <v>285</v>
      </c>
      <c r="G212">
        <v>-383</v>
      </c>
      <c r="H212">
        <v>-71</v>
      </c>
      <c r="I212">
        <v>6303</v>
      </c>
      <c r="J212">
        <v>-25</v>
      </c>
    </row>
    <row r="213" hidden="1" spans="1:10">
      <c r="A213" s="1" t="s">
        <v>0</v>
      </c>
      <c r="B213" s="1">
        <v>1013202</v>
      </c>
      <c r="C213" s="1">
        <f t="shared" si="6"/>
        <v>1013</v>
      </c>
      <c r="D213" s="1">
        <f t="shared" si="7"/>
        <v>202</v>
      </c>
      <c r="E213" s="1" t="str">
        <f>_xlfn.XLOOKUP(C213,[2]怪物武器挂载坐标辅助表!$V:$V,[2]怪物武器挂载坐标辅助表!$X:$X)</f>
        <v>鳄鱼</v>
      </c>
      <c r="F213" s="1" t="s">
        <v>285</v>
      </c>
      <c r="G213">
        <v>-364</v>
      </c>
      <c r="H213">
        <v>-112</v>
      </c>
      <c r="I213">
        <v>6303</v>
      </c>
      <c r="J213">
        <v>0</v>
      </c>
    </row>
    <row r="214" hidden="1" spans="1:10">
      <c r="A214" s="1" t="s">
        <v>0</v>
      </c>
      <c r="B214" s="1">
        <v>1013203</v>
      </c>
      <c r="C214" s="1">
        <f t="shared" si="6"/>
        <v>1013</v>
      </c>
      <c r="D214" s="1">
        <f t="shared" si="7"/>
        <v>203</v>
      </c>
      <c r="E214" s="1" t="str">
        <f>_xlfn.XLOOKUP(C214,[2]怪物武器挂载坐标辅助表!$V:$V,[2]怪物武器挂载坐标辅助表!$X:$X)</f>
        <v>鳄鱼</v>
      </c>
      <c r="F214" s="1" t="s">
        <v>285</v>
      </c>
      <c r="G214">
        <v>-391</v>
      </c>
      <c r="H214">
        <v>-131</v>
      </c>
      <c r="I214">
        <v>6303</v>
      </c>
      <c r="J214">
        <v>-10</v>
      </c>
    </row>
    <row r="215" hidden="1" spans="1:10">
      <c r="A215" s="1" t="s">
        <v>0</v>
      </c>
      <c r="B215" s="1">
        <v>1013204</v>
      </c>
      <c r="C215" s="1">
        <f t="shared" si="6"/>
        <v>1013</v>
      </c>
      <c r="D215" s="1">
        <f t="shared" si="7"/>
        <v>204</v>
      </c>
      <c r="E215" s="1" t="str">
        <f>_xlfn.XLOOKUP(C215,[2]怪物武器挂载坐标辅助表!$V:$V,[2]怪物武器挂载坐标辅助表!$X:$X)</f>
        <v>鳄鱼</v>
      </c>
      <c r="F215" s="1" t="s">
        <v>285</v>
      </c>
      <c r="G215">
        <v>-383</v>
      </c>
      <c r="H215">
        <v>-194</v>
      </c>
      <c r="I215">
        <v>3151</v>
      </c>
      <c r="J215">
        <v>0</v>
      </c>
    </row>
    <row r="216" hidden="1" spans="1:10">
      <c r="A216" s="1" t="s">
        <v>0</v>
      </c>
      <c r="B216" s="1">
        <v>1013205</v>
      </c>
      <c r="C216" s="1">
        <f t="shared" si="6"/>
        <v>1013</v>
      </c>
      <c r="D216" s="1">
        <f t="shared" si="7"/>
        <v>205</v>
      </c>
      <c r="E216" s="1" t="str">
        <f>_xlfn.XLOOKUP(C216,[2]怪物武器挂载坐标辅助表!$V:$V,[2]怪物武器挂载坐标辅助表!$X:$X)</f>
        <v>鳄鱼</v>
      </c>
      <c r="F216" s="1" t="s">
        <v>285</v>
      </c>
      <c r="G216">
        <v>-385</v>
      </c>
      <c r="H216">
        <v>-33</v>
      </c>
      <c r="I216">
        <v>6303</v>
      </c>
      <c r="J216">
        <v>-10</v>
      </c>
    </row>
    <row r="217" hidden="1" spans="1:10">
      <c r="A217" s="1" t="s">
        <v>0</v>
      </c>
      <c r="B217" s="1">
        <v>1013206</v>
      </c>
      <c r="C217" s="1">
        <f t="shared" si="6"/>
        <v>1013</v>
      </c>
      <c r="D217" s="1">
        <f t="shared" si="7"/>
        <v>206</v>
      </c>
      <c r="E217" s="1" t="str">
        <f>_xlfn.XLOOKUP(C217,[2]怪物武器挂载坐标辅助表!$V:$V,[2]怪物武器挂载坐标辅助表!$X:$X)</f>
        <v>鳄鱼</v>
      </c>
      <c r="F217" s="1" t="s">
        <v>285</v>
      </c>
      <c r="G217">
        <v>-446</v>
      </c>
      <c r="H217">
        <v>-150</v>
      </c>
      <c r="I217">
        <v>4412</v>
      </c>
      <c r="J217">
        <v>150</v>
      </c>
    </row>
    <row r="218" hidden="1" spans="1:10">
      <c r="A218" s="1" t="s">
        <v>0</v>
      </c>
      <c r="B218" s="1">
        <v>1013207</v>
      </c>
      <c r="C218" s="1">
        <f t="shared" si="6"/>
        <v>1013</v>
      </c>
      <c r="D218" s="1">
        <f t="shared" si="7"/>
        <v>207</v>
      </c>
      <c r="E218" s="1" t="str">
        <f>_xlfn.XLOOKUP(C218,[2]怪物武器挂载坐标辅助表!$V:$V,[2]怪物武器挂载坐标辅助表!$X:$X)</f>
        <v>鳄鱼</v>
      </c>
      <c r="F218" s="1" t="s">
        <v>285</v>
      </c>
      <c r="G218">
        <v>-504</v>
      </c>
      <c r="H218">
        <v>-129</v>
      </c>
      <c r="I218">
        <v>6303</v>
      </c>
      <c r="J218">
        <v>15</v>
      </c>
    </row>
    <row r="219" hidden="1" spans="1:10">
      <c r="A219" s="1" t="s">
        <v>0</v>
      </c>
      <c r="B219" s="1">
        <v>1013301</v>
      </c>
      <c r="C219" s="1">
        <f t="shared" si="6"/>
        <v>1013</v>
      </c>
      <c r="D219" s="1">
        <f t="shared" si="7"/>
        <v>301</v>
      </c>
      <c r="E219" s="1" t="str">
        <f>_xlfn.XLOOKUP(C219,[2]怪物武器挂载坐标辅助表!$V:$V,[2]怪物武器挂载坐标辅助表!$X:$X)</f>
        <v>鳄鱼</v>
      </c>
      <c r="F219" s="1" t="s">
        <v>285</v>
      </c>
      <c r="G219">
        <v>-429</v>
      </c>
      <c r="H219">
        <v>-22</v>
      </c>
      <c r="I219">
        <v>6303</v>
      </c>
      <c r="J219">
        <v>0</v>
      </c>
    </row>
    <row r="220" hidden="1" spans="1:10">
      <c r="A220" s="1" t="s">
        <v>0</v>
      </c>
      <c r="B220" s="1">
        <v>1013302</v>
      </c>
      <c r="C220" s="1">
        <f t="shared" si="6"/>
        <v>1013</v>
      </c>
      <c r="D220" s="1">
        <f t="shared" si="7"/>
        <v>302</v>
      </c>
      <c r="E220" s="1" t="str">
        <f>_xlfn.XLOOKUP(C220,[2]怪物武器挂载坐标辅助表!$V:$V,[2]怪物武器挂载坐标辅助表!$X:$X)</f>
        <v>鳄鱼</v>
      </c>
      <c r="F220" s="1" t="s">
        <v>285</v>
      </c>
      <c r="G220">
        <v>-453</v>
      </c>
      <c r="H220">
        <v>-75</v>
      </c>
      <c r="I220">
        <v>5673</v>
      </c>
      <c r="J220">
        <v>0</v>
      </c>
    </row>
    <row r="221" hidden="1" spans="1:10">
      <c r="A221" s="1" t="s">
        <v>0</v>
      </c>
      <c r="B221" s="1">
        <v>1013303</v>
      </c>
      <c r="C221" s="1">
        <f t="shared" si="6"/>
        <v>1013</v>
      </c>
      <c r="D221" s="1">
        <f t="shared" si="7"/>
        <v>303</v>
      </c>
      <c r="E221" s="1" t="str">
        <f>_xlfn.XLOOKUP(C221,[2]怪物武器挂载坐标辅助表!$V:$V,[2]怪物武器挂载坐标辅助表!$X:$X)</f>
        <v>鳄鱼</v>
      </c>
      <c r="F221" s="1" t="s">
        <v>285</v>
      </c>
      <c r="G221">
        <v>-411</v>
      </c>
      <c r="H221">
        <v>-87</v>
      </c>
      <c r="I221">
        <v>6303</v>
      </c>
      <c r="J221">
        <v>0</v>
      </c>
    </row>
    <row r="222" hidden="1" spans="1:10">
      <c r="A222" s="1" t="s">
        <v>0</v>
      </c>
      <c r="B222" s="1">
        <v>1013304</v>
      </c>
      <c r="C222" s="1">
        <f t="shared" si="6"/>
        <v>1013</v>
      </c>
      <c r="D222" s="1">
        <f t="shared" si="7"/>
        <v>304</v>
      </c>
      <c r="E222" s="1" t="str">
        <f>_xlfn.XLOOKUP(C222,[2]怪物武器挂载坐标辅助表!$V:$V,[2]怪物武器挂载坐标辅助表!$X:$X)</f>
        <v>鳄鱼</v>
      </c>
      <c r="F222" s="1" t="s">
        <v>285</v>
      </c>
      <c r="G222">
        <v>-539</v>
      </c>
      <c r="H222">
        <v>-105</v>
      </c>
      <c r="I222">
        <v>6303</v>
      </c>
      <c r="J222">
        <v>5</v>
      </c>
    </row>
    <row r="223" hidden="1" spans="1:10">
      <c r="A223" s="1" t="s">
        <v>0</v>
      </c>
      <c r="B223" s="1">
        <v>1013305</v>
      </c>
      <c r="C223" s="1">
        <f t="shared" si="6"/>
        <v>1013</v>
      </c>
      <c r="D223" s="1">
        <f t="shared" si="7"/>
        <v>305</v>
      </c>
      <c r="E223" s="1" t="str">
        <f>_xlfn.XLOOKUP(C223,[2]怪物武器挂载坐标辅助表!$V:$V,[2]怪物武器挂载坐标辅助表!$X:$X)</f>
        <v>鳄鱼</v>
      </c>
      <c r="F223" s="1" t="s">
        <v>285</v>
      </c>
      <c r="G223">
        <v>-509</v>
      </c>
      <c r="H223">
        <v>-195</v>
      </c>
      <c r="I223">
        <v>5673</v>
      </c>
      <c r="J223">
        <v>-25</v>
      </c>
    </row>
    <row r="224" hidden="1" spans="1:10">
      <c r="A224" s="1" t="s">
        <v>0</v>
      </c>
      <c r="B224" s="1">
        <v>1013401</v>
      </c>
      <c r="C224" s="1">
        <f t="shared" si="6"/>
        <v>1013</v>
      </c>
      <c r="D224" s="1">
        <f t="shared" si="7"/>
        <v>401</v>
      </c>
      <c r="E224" s="1" t="str">
        <f>_xlfn.XLOOKUP(C224,[2]怪物武器挂载坐标辅助表!$V:$V,[2]怪物武器挂载坐标辅助表!$X:$X)</f>
        <v>鳄鱼</v>
      </c>
      <c r="F224" s="1" t="s">
        <v>285</v>
      </c>
      <c r="G224">
        <v>-428</v>
      </c>
      <c r="H224">
        <v>-184</v>
      </c>
      <c r="I224">
        <v>6303</v>
      </c>
      <c r="J224">
        <v>0</v>
      </c>
    </row>
    <row r="225" hidden="1" spans="1:10">
      <c r="A225" s="1" t="s">
        <v>0</v>
      </c>
      <c r="B225" s="1">
        <v>1013402</v>
      </c>
      <c r="C225" s="1">
        <f t="shared" si="6"/>
        <v>1013</v>
      </c>
      <c r="D225" s="1">
        <f t="shared" si="7"/>
        <v>402</v>
      </c>
      <c r="E225" s="1" t="str">
        <f>_xlfn.XLOOKUP(C225,[2]怪物武器挂载坐标辅助表!$V:$V,[2]怪物武器挂载坐标辅助表!$X:$X)</f>
        <v>鳄鱼</v>
      </c>
      <c r="F225" s="1" t="s">
        <v>285</v>
      </c>
      <c r="G225">
        <v>-432</v>
      </c>
      <c r="H225">
        <v>-180</v>
      </c>
      <c r="I225">
        <v>6303</v>
      </c>
      <c r="J225">
        <v>0</v>
      </c>
    </row>
    <row r="226" hidden="1" spans="1:10">
      <c r="A226" s="1" t="s">
        <v>0</v>
      </c>
      <c r="B226" s="1">
        <v>1013403</v>
      </c>
      <c r="C226" s="1">
        <f t="shared" si="6"/>
        <v>1013</v>
      </c>
      <c r="D226" s="1">
        <f t="shared" si="7"/>
        <v>403</v>
      </c>
      <c r="E226" s="1" t="str">
        <f>_xlfn.XLOOKUP(C226,[2]怪物武器挂载坐标辅助表!$V:$V,[2]怪物武器挂载坐标辅助表!$X:$X)</f>
        <v>鳄鱼</v>
      </c>
      <c r="F226" s="1" t="s">
        <v>285</v>
      </c>
      <c r="G226">
        <v>-438</v>
      </c>
      <c r="H226">
        <v>-175</v>
      </c>
      <c r="I226">
        <v>6303</v>
      </c>
      <c r="J226">
        <v>0</v>
      </c>
    </row>
    <row r="227" hidden="1" spans="1:10">
      <c r="A227" s="1" t="s">
        <v>0</v>
      </c>
      <c r="B227" s="1">
        <v>1013404</v>
      </c>
      <c r="C227" s="1">
        <f t="shared" si="6"/>
        <v>1013</v>
      </c>
      <c r="D227" s="1">
        <f t="shared" si="7"/>
        <v>404</v>
      </c>
      <c r="E227" s="1" t="str">
        <f>_xlfn.XLOOKUP(C227,[2]怪物武器挂载坐标辅助表!$V:$V,[2]怪物武器挂载坐标辅助表!$X:$X)</f>
        <v>鳄鱼</v>
      </c>
      <c r="F227" s="1" t="s">
        <v>285</v>
      </c>
      <c r="G227">
        <v>-571</v>
      </c>
      <c r="H227">
        <v>-175</v>
      </c>
      <c r="I227">
        <v>6303</v>
      </c>
      <c r="J227">
        <v>0</v>
      </c>
    </row>
    <row r="228" hidden="1" spans="1:10">
      <c r="A228" s="1" t="s">
        <v>0</v>
      </c>
      <c r="B228" s="1">
        <v>1013405</v>
      </c>
      <c r="C228" s="1">
        <f t="shared" si="6"/>
        <v>1013</v>
      </c>
      <c r="D228" s="1">
        <f t="shared" si="7"/>
        <v>405</v>
      </c>
      <c r="E228" s="1" t="str">
        <f>_xlfn.XLOOKUP(C228,[2]怪物武器挂载坐标辅助表!$V:$V,[2]怪物武器挂载坐标辅助表!$X:$X)</f>
        <v>鳄鱼</v>
      </c>
      <c r="F228" s="1" t="s">
        <v>285</v>
      </c>
      <c r="G228">
        <v>-449</v>
      </c>
      <c r="H228">
        <v>-177</v>
      </c>
      <c r="I228">
        <v>6303</v>
      </c>
      <c r="J228">
        <v>0</v>
      </c>
    </row>
    <row r="229" hidden="1" spans="1:10">
      <c r="A229" s="1" t="s">
        <v>0</v>
      </c>
      <c r="B229" s="1">
        <v>1013406</v>
      </c>
      <c r="C229" s="1">
        <f t="shared" si="6"/>
        <v>1013</v>
      </c>
      <c r="D229" s="1">
        <f t="shared" si="7"/>
        <v>406</v>
      </c>
      <c r="E229" s="1" t="str">
        <f>_xlfn.XLOOKUP(C229,[2]怪物武器挂载坐标辅助表!$V:$V,[2]怪物武器挂载坐标辅助表!$X:$X)</f>
        <v>鳄鱼</v>
      </c>
      <c r="F229" s="1" t="s">
        <v>285</v>
      </c>
      <c r="G229">
        <v>-485</v>
      </c>
      <c r="H229">
        <v>-169</v>
      </c>
      <c r="I229">
        <v>5042</v>
      </c>
      <c r="J229">
        <v>30</v>
      </c>
    </row>
    <row r="230" hidden="1" spans="1:10">
      <c r="A230" s="1" t="s">
        <v>0</v>
      </c>
      <c r="B230" s="1">
        <v>1013407</v>
      </c>
      <c r="C230" s="1">
        <f t="shared" si="6"/>
        <v>1013</v>
      </c>
      <c r="D230" s="1">
        <f t="shared" si="7"/>
        <v>407</v>
      </c>
      <c r="E230" s="1" t="str">
        <f>_xlfn.XLOOKUP(C230,[2]怪物武器挂载坐标辅助表!$V:$V,[2]怪物武器挂载坐标辅助表!$X:$X)</f>
        <v>鳄鱼</v>
      </c>
      <c r="F230" s="1" t="s">
        <v>285</v>
      </c>
      <c r="G230">
        <v>-424</v>
      </c>
      <c r="H230">
        <v>-144</v>
      </c>
      <c r="I230">
        <v>6303</v>
      </c>
      <c r="J230">
        <v>-5</v>
      </c>
    </row>
    <row r="231" hidden="1" spans="1:10">
      <c r="A231" s="1" t="s">
        <v>0</v>
      </c>
      <c r="B231" s="1">
        <v>1013408</v>
      </c>
      <c r="C231" s="1">
        <f t="shared" si="6"/>
        <v>1013</v>
      </c>
      <c r="D231" s="1">
        <f t="shared" si="7"/>
        <v>408</v>
      </c>
      <c r="E231" s="1" t="str">
        <f>_xlfn.XLOOKUP(C231,[2]怪物武器挂载坐标辅助表!$V:$V,[2]怪物武器挂载坐标辅助表!$X:$X)</f>
        <v>鳄鱼</v>
      </c>
      <c r="F231" s="1" t="s">
        <v>285</v>
      </c>
      <c r="G231">
        <v>-366</v>
      </c>
      <c r="H231">
        <v>-221</v>
      </c>
      <c r="I231">
        <v>6933</v>
      </c>
      <c r="J231">
        <v>-15</v>
      </c>
    </row>
    <row r="232" hidden="1" spans="1:10">
      <c r="A232" s="1" t="s">
        <v>0</v>
      </c>
      <c r="B232" s="1">
        <v>1013409</v>
      </c>
      <c r="C232" s="1">
        <f t="shared" si="6"/>
        <v>1013</v>
      </c>
      <c r="D232" s="1">
        <f t="shared" si="7"/>
        <v>409</v>
      </c>
      <c r="E232" s="1" t="str">
        <f>_xlfn.XLOOKUP(C232,[2]怪物武器挂载坐标辅助表!$V:$V,[2]怪物武器挂载坐标辅助表!$X:$X)</f>
        <v>鳄鱼</v>
      </c>
      <c r="F232" s="1" t="s">
        <v>285</v>
      </c>
      <c r="G232">
        <v>-494</v>
      </c>
      <c r="H232">
        <v>-126</v>
      </c>
      <c r="I232">
        <v>4727</v>
      </c>
      <c r="J232">
        <v>-15</v>
      </c>
    </row>
    <row r="233" hidden="1" spans="1:10">
      <c r="A233" s="1" t="s">
        <v>0</v>
      </c>
      <c r="B233" s="1">
        <v>1013501</v>
      </c>
      <c r="C233" s="1">
        <f t="shared" si="6"/>
        <v>1013</v>
      </c>
      <c r="D233" s="1">
        <f t="shared" si="7"/>
        <v>501</v>
      </c>
      <c r="E233" s="1" t="str">
        <f>_xlfn.XLOOKUP(C233,[2]怪物武器挂载坐标辅助表!$V:$V,[2]怪物武器挂载坐标辅助表!$X:$X)</f>
        <v>鳄鱼</v>
      </c>
      <c r="F233" s="1" t="s">
        <v>285</v>
      </c>
      <c r="G233">
        <v>-479</v>
      </c>
      <c r="H233">
        <v>-52</v>
      </c>
      <c r="I233">
        <v>6933</v>
      </c>
      <c r="J233">
        <v>45</v>
      </c>
    </row>
    <row r="234" hidden="1" spans="1:10">
      <c r="A234" s="1" t="s">
        <v>0</v>
      </c>
      <c r="B234" s="1">
        <v>1013502</v>
      </c>
      <c r="C234" s="1">
        <f t="shared" si="6"/>
        <v>1013</v>
      </c>
      <c r="D234" s="1">
        <f t="shared" si="7"/>
        <v>502</v>
      </c>
      <c r="E234" s="1" t="str">
        <f>_xlfn.XLOOKUP(C234,[2]怪物武器挂载坐标辅助表!$V:$V,[2]怪物武器挂载坐标辅助表!$X:$X)</f>
        <v>鳄鱼</v>
      </c>
      <c r="F234" s="1" t="s">
        <v>285</v>
      </c>
      <c r="G234">
        <v>-491</v>
      </c>
      <c r="H234">
        <v>-126</v>
      </c>
      <c r="I234">
        <v>5357</v>
      </c>
      <c r="J234">
        <v>0</v>
      </c>
    </row>
    <row r="235" hidden="1" spans="1:10">
      <c r="A235" s="1" t="s">
        <v>0</v>
      </c>
      <c r="B235" s="1">
        <v>1013503</v>
      </c>
      <c r="C235" s="1">
        <f t="shared" si="6"/>
        <v>1013</v>
      </c>
      <c r="D235" s="1">
        <f t="shared" si="7"/>
        <v>503</v>
      </c>
      <c r="E235" s="1" t="str">
        <f>_xlfn.XLOOKUP(C235,[2]怪物武器挂载坐标辅助表!$V:$V,[2]怪物武器挂载坐标辅助表!$X:$X)</f>
        <v>鳄鱼</v>
      </c>
      <c r="F235" s="1" t="s">
        <v>285</v>
      </c>
      <c r="G235">
        <v>-537</v>
      </c>
      <c r="H235">
        <v>-158</v>
      </c>
      <c r="I235">
        <v>6303</v>
      </c>
      <c r="J235">
        <v>-15</v>
      </c>
    </row>
    <row r="236" hidden="1" spans="1:10">
      <c r="A236" s="1" t="s">
        <v>0</v>
      </c>
      <c r="B236" s="1">
        <v>1013504</v>
      </c>
      <c r="C236" s="1">
        <f t="shared" si="6"/>
        <v>1013</v>
      </c>
      <c r="D236" s="1">
        <f t="shared" si="7"/>
        <v>504</v>
      </c>
      <c r="E236" s="1" t="str">
        <f>_xlfn.XLOOKUP(C236,[2]怪物武器挂载坐标辅助表!$V:$V,[2]怪物武器挂载坐标辅助表!$X:$X)</f>
        <v>鳄鱼</v>
      </c>
      <c r="F236" s="1" t="s">
        <v>285</v>
      </c>
      <c r="G236">
        <v>-468</v>
      </c>
      <c r="H236">
        <v>-186</v>
      </c>
      <c r="I236">
        <v>5673</v>
      </c>
      <c r="J236">
        <v>-10</v>
      </c>
    </row>
    <row r="237" hidden="1" spans="1:10">
      <c r="A237" s="1" t="s">
        <v>0</v>
      </c>
      <c r="B237" s="1">
        <v>1013505</v>
      </c>
      <c r="C237" s="1">
        <f t="shared" si="6"/>
        <v>1013</v>
      </c>
      <c r="D237" s="1">
        <f t="shared" si="7"/>
        <v>505</v>
      </c>
      <c r="E237" s="1" t="str">
        <f>_xlfn.XLOOKUP(C237,[2]怪物武器挂载坐标辅助表!$V:$V,[2]怪物武器挂载坐标辅助表!$X:$X)</f>
        <v>鳄鱼</v>
      </c>
      <c r="F237" s="1" t="s">
        <v>285</v>
      </c>
      <c r="G237">
        <v>-536</v>
      </c>
      <c r="H237">
        <v>-189</v>
      </c>
      <c r="I237">
        <v>6303</v>
      </c>
      <c r="J237">
        <v>-5</v>
      </c>
    </row>
    <row r="238" hidden="1" spans="1:10">
      <c r="A238" s="1" t="s">
        <v>0</v>
      </c>
      <c r="B238" s="1">
        <v>1013506</v>
      </c>
      <c r="C238" s="1">
        <f t="shared" si="6"/>
        <v>1013</v>
      </c>
      <c r="D238" s="1">
        <f t="shared" si="7"/>
        <v>506</v>
      </c>
      <c r="E238" s="1" t="str">
        <f>_xlfn.XLOOKUP(C238,[2]怪物武器挂载坐标辅助表!$V:$V,[2]怪物武器挂载坐标辅助表!$X:$X)</f>
        <v>鳄鱼</v>
      </c>
      <c r="F238" s="1" t="s">
        <v>285</v>
      </c>
      <c r="G238">
        <v>-368</v>
      </c>
      <c r="H238">
        <v>-155</v>
      </c>
      <c r="I238">
        <v>5042</v>
      </c>
      <c r="J238">
        <v>0</v>
      </c>
    </row>
    <row r="239" hidden="1" spans="1:10">
      <c r="A239" s="1" t="s">
        <v>0</v>
      </c>
      <c r="B239" s="1">
        <v>1013507</v>
      </c>
      <c r="C239" s="1">
        <f t="shared" si="6"/>
        <v>1013</v>
      </c>
      <c r="D239" s="1">
        <f t="shared" si="7"/>
        <v>507</v>
      </c>
      <c r="E239" s="1" t="str">
        <f>_xlfn.XLOOKUP(C239,[2]怪物武器挂载坐标辅助表!$V:$V,[2]怪物武器挂载坐标辅助表!$X:$X)</f>
        <v>鳄鱼</v>
      </c>
      <c r="F239" s="1" t="s">
        <v>285</v>
      </c>
      <c r="G239">
        <v>-431</v>
      </c>
      <c r="H239">
        <v>-167</v>
      </c>
      <c r="I239">
        <v>6303</v>
      </c>
      <c r="J239">
        <v>5</v>
      </c>
    </row>
    <row r="240" hidden="1" spans="1:10">
      <c r="A240" s="1" t="s">
        <v>0</v>
      </c>
      <c r="B240" s="1">
        <v>1021101</v>
      </c>
      <c r="C240" s="1">
        <f t="shared" si="6"/>
        <v>1021</v>
      </c>
      <c r="D240" s="1">
        <f t="shared" si="7"/>
        <v>101</v>
      </c>
      <c r="E240" s="1" t="str">
        <f>_xlfn.XLOOKUP(C240,[2]怪物武器挂载坐标辅助表!$V:$V,[2]怪物武器挂载坐标辅助表!$X:$X)</f>
        <v>鳄鱼</v>
      </c>
      <c r="F240" s="1" t="s">
        <v>285</v>
      </c>
      <c r="G240">
        <v>-487</v>
      </c>
      <c r="H240">
        <v>-99</v>
      </c>
      <c r="I240">
        <v>6933</v>
      </c>
      <c r="J240">
        <v>0</v>
      </c>
    </row>
    <row r="241" hidden="1" spans="1:10">
      <c r="A241" s="1" t="s">
        <v>0</v>
      </c>
      <c r="B241" s="1">
        <v>1021102</v>
      </c>
      <c r="C241" s="1">
        <f t="shared" si="6"/>
        <v>1021</v>
      </c>
      <c r="D241" s="1">
        <f t="shared" si="7"/>
        <v>102</v>
      </c>
      <c r="E241" s="1" t="str">
        <f>_xlfn.XLOOKUP(C241,[2]怪物武器挂载坐标辅助表!$V:$V,[2]怪物武器挂载坐标辅助表!$X:$X)</f>
        <v>鳄鱼</v>
      </c>
      <c r="F241" s="1" t="s">
        <v>285</v>
      </c>
      <c r="G241">
        <v>-400</v>
      </c>
      <c r="H241">
        <v>-109</v>
      </c>
      <c r="I241">
        <v>6933</v>
      </c>
      <c r="J241">
        <v>-10</v>
      </c>
    </row>
    <row r="242" hidden="1" spans="1:10">
      <c r="A242" s="1" t="s">
        <v>0</v>
      </c>
      <c r="B242" s="1">
        <v>1021103</v>
      </c>
      <c r="C242" s="1">
        <f t="shared" si="6"/>
        <v>1021</v>
      </c>
      <c r="D242" s="1">
        <f t="shared" si="7"/>
        <v>103</v>
      </c>
      <c r="E242" s="1" t="str">
        <f>_xlfn.XLOOKUP(C242,[2]怪物武器挂载坐标辅助表!$V:$V,[2]怪物武器挂载坐标辅助表!$X:$X)</f>
        <v>鳄鱼</v>
      </c>
      <c r="F242" s="1" t="s">
        <v>285</v>
      </c>
      <c r="G242">
        <v>-525</v>
      </c>
      <c r="H242">
        <v>-163</v>
      </c>
      <c r="I242">
        <v>6303</v>
      </c>
      <c r="J242">
        <v>-10</v>
      </c>
    </row>
    <row r="243" hidden="1" spans="1:10">
      <c r="A243" s="1" t="s">
        <v>0</v>
      </c>
      <c r="B243" s="1">
        <v>1021104</v>
      </c>
      <c r="C243" s="1">
        <f t="shared" si="6"/>
        <v>1021</v>
      </c>
      <c r="D243" s="1">
        <f t="shared" si="7"/>
        <v>104</v>
      </c>
      <c r="E243" s="1" t="str">
        <f>_xlfn.XLOOKUP(C243,[2]怪物武器挂载坐标辅助表!$V:$V,[2]怪物武器挂载坐标辅助表!$X:$X)</f>
        <v>鳄鱼</v>
      </c>
      <c r="F243" s="1" t="s">
        <v>285</v>
      </c>
      <c r="G243">
        <v>-489</v>
      </c>
      <c r="H243">
        <v>-101</v>
      </c>
      <c r="I243">
        <v>6933</v>
      </c>
      <c r="J243">
        <v>0</v>
      </c>
    </row>
    <row r="244" hidden="1" spans="1:10">
      <c r="A244" s="1" t="s">
        <v>0</v>
      </c>
      <c r="B244" s="1">
        <v>1021105</v>
      </c>
      <c r="C244" s="1">
        <f t="shared" si="6"/>
        <v>1021</v>
      </c>
      <c r="D244" s="1">
        <f t="shared" si="7"/>
        <v>105</v>
      </c>
      <c r="E244" s="1" t="str">
        <f>_xlfn.XLOOKUP(C244,[2]怪物武器挂载坐标辅助表!$V:$V,[2]怪物武器挂载坐标辅助表!$X:$X)</f>
        <v>鳄鱼</v>
      </c>
      <c r="F244" s="1" t="s">
        <v>285</v>
      </c>
      <c r="G244">
        <v>-427</v>
      </c>
      <c r="H244">
        <v>-119</v>
      </c>
      <c r="I244">
        <v>6303</v>
      </c>
      <c r="J244">
        <v>0</v>
      </c>
    </row>
    <row r="245" hidden="1" spans="1:10">
      <c r="A245" s="1" t="s">
        <v>0</v>
      </c>
      <c r="B245" s="1">
        <v>1021106</v>
      </c>
      <c r="C245" s="1">
        <f t="shared" si="6"/>
        <v>1021</v>
      </c>
      <c r="D245" s="1">
        <f t="shared" si="7"/>
        <v>106</v>
      </c>
      <c r="E245" s="1" t="str">
        <f>_xlfn.XLOOKUP(C245,[2]怪物武器挂载坐标辅助表!$V:$V,[2]怪物武器挂载坐标辅助表!$X:$X)</f>
        <v>鳄鱼</v>
      </c>
      <c r="F245" s="1" t="s">
        <v>285</v>
      </c>
      <c r="G245">
        <v>-511</v>
      </c>
      <c r="H245">
        <v>-130</v>
      </c>
      <c r="I245">
        <v>5042</v>
      </c>
      <c r="J245">
        <v>0</v>
      </c>
    </row>
    <row r="246" hidden="1" spans="1:10">
      <c r="A246" s="1" t="s">
        <v>0</v>
      </c>
      <c r="B246" s="1">
        <v>1021201</v>
      </c>
      <c r="C246" s="1">
        <f t="shared" si="6"/>
        <v>1021</v>
      </c>
      <c r="D246" s="1">
        <f t="shared" si="7"/>
        <v>201</v>
      </c>
      <c r="E246" s="1" t="str">
        <f>_xlfn.XLOOKUP(C246,[2]怪物武器挂载坐标辅助表!$V:$V,[2]怪物武器挂载坐标辅助表!$X:$X)</f>
        <v>鳄鱼</v>
      </c>
      <c r="F246" s="1" t="s">
        <v>285</v>
      </c>
      <c r="G246">
        <v>-383</v>
      </c>
      <c r="H246">
        <v>-71</v>
      </c>
      <c r="I246">
        <v>6303</v>
      </c>
      <c r="J246">
        <v>-25</v>
      </c>
    </row>
    <row r="247" hidden="1" spans="1:10">
      <c r="A247" s="1" t="s">
        <v>0</v>
      </c>
      <c r="B247" s="1">
        <v>1021202</v>
      </c>
      <c r="C247" s="1">
        <f t="shared" si="6"/>
        <v>1021</v>
      </c>
      <c r="D247" s="1">
        <f t="shared" si="7"/>
        <v>202</v>
      </c>
      <c r="E247" s="1" t="str">
        <f>_xlfn.XLOOKUP(C247,[2]怪物武器挂载坐标辅助表!$V:$V,[2]怪物武器挂载坐标辅助表!$X:$X)</f>
        <v>鳄鱼</v>
      </c>
      <c r="F247" s="1" t="s">
        <v>285</v>
      </c>
      <c r="G247">
        <v>-364</v>
      </c>
      <c r="H247">
        <v>-112</v>
      </c>
      <c r="I247">
        <v>6303</v>
      </c>
      <c r="J247">
        <v>0</v>
      </c>
    </row>
    <row r="248" hidden="1" spans="1:10">
      <c r="A248" s="1" t="s">
        <v>0</v>
      </c>
      <c r="B248" s="1">
        <v>1021203</v>
      </c>
      <c r="C248" s="1">
        <f t="shared" si="6"/>
        <v>1021</v>
      </c>
      <c r="D248" s="1">
        <f t="shared" si="7"/>
        <v>203</v>
      </c>
      <c r="E248" s="1" t="str">
        <f>_xlfn.XLOOKUP(C248,[2]怪物武器挂载坐标辅助表!$V:$V,[2]怪物武器挂载坐标辅助表!$X:$X)</f>
        <v>鳄鱼</v>
      </c>
      <c r="F248" s="1" t="s">
        <v>285</v>
      </c>
      <c r="G248">
        <v>-391</v>
      </c>
      <c r="H248">
        <v>-131</v>
      </c>
      <c r="I248">
        <v>6303</v>
      </c>
      <c r="J248">
        <v>-10</v>
      </c>
    </row>
    <row r="249" hidden="1" spans="1:10">
      <c r="A249" s="1" t="s">
        <v>0</v>
      </c>
      <c r="B249" s="1">
        <v>1021204</v>
      </c>
      <c r="C249" s="1">
        <f t="shared" si="6"/>
        <v>1021</v>
      </c>
      <c r="D249" s="1">
        <f t="shared" si="7"/>
        <v>204</v>
      </c>
      <c r="E249" s="1" t="str">
        <f>_xlfn.XLOOKUP(C249,[2]怪物武器挂载坐标辅助表!$V:$V,[2]怪物武器挂载坐标辅助表!$X:$X)</f>
        <v>鳄鱼</v>
      </c>
      <c r="F249" s="1" t="s">
        <v>285</v>
      </c>
      <c r="G249">
        <v>-383</v>
      </c>
      <c r="H249">
        <v>-194</v>
      </c>
      <c r="I249">
        <v>3151</v>
      </c>
      <c r="J249">
        <v>0</v>
      </c>
    </row>
    <row r="250" hidden="1" spans="1:10">
      <c r="A250" s="1" t="s">
        <v>0</v>
      </c>
      <c r="B250" s="1">
        <v>1021205</v>
      </c>
      <c r="C250" s="1">
        <f t="shared" si="6"/>
        <v>1021</v>
      </c>
      <c r="D250" s="1">
        <f t="shared" si="7"/>
        <v>205</v>
      </c>
      <c r="E250" s="1" t="str">
        <f>_xlfn.XLOOKUP(C250,[2]怪物武器挂载坐标辅助表!$V:$V,[2]怪物武器挂载坐标辅助表!$X:$X)</f>
        <v>鳄鱼</v>
      </c>
      <c r="F250" s="1" t="s">
        <v>285</v>
      </c>
      <c r="G250">
        <v>-385</v>
      </c>
      <c r="H250">
        <v>-33</v>
      </c>
      <c r="I250">
        <v>6303</v>
      </c>
      <c r="J250">
        <v>-10</v>
      </c>
    </row>
    <row r="251" hidden="1" spans="1:10">
      <c r="A251" s="1" t="s">
        <v>0</v>
      </c>
      <c r="B251" s="1">
        <v>1021206</v>
      </c>
      <c r="C251" s="1">
        <f t="shared" si="6"/>
        <v>1021</v>
      </c>
      <c r="D251" s="1">
        <f t="shared" si="7"/>
        <v>206</v>
      </c>
      <c r="E251" s="1" t="str">
        <f>_xlfn.XLOOKUP(C251,[2]怪物武器挂载坐标辅助表!$V:$V,[2]怪物武器挂载坐标辅助表!$X:$X)</f>
        <v>鳄鱼</v>
      </c>
      <c r="F251" s="1" t="s">
        <v>285</v>
      </c>
      <c r="G251">
        <v>-446</v>
      </c>
      <c r="H251">
        <v>-150</v>
      </c>
      <c r="I251">
        <v>4412</v>
      </c>
      <c r="J251">
        <v>150</v>
      </c>
    </row>
    <row r="252" hidden="1" spans="1:10">
      <c r="A252" s="1" t="s">
        <v>0</v>
      </c>
      <c r="B252" s="1">
        <v>1021207</v>
      </c>
      <c r="C252" s="1">
        <f t="shared" si="6"/>
        <v>1021</v>
      </c>
      <c r="D252" s="1">
        <f t="shared" si="7"/>
        <v>207</v>
      </c>
      <c r="E252" s="1" t="str">
        <f>_xlfn.XLOOKUP(C252,[2]怪物武器挂载坐标辅助表!$V:$V,[2]怪物武器挂载坐标辅助表!$X:$X)</f>
        <v>鳄鱼</v>
      </c>
      <c r="F252" s="1" t="s">
        <v>285</v>
      </c>
      <c r="G252">
        <v>-504</v>
      </c>
      <c r="H252">
        <v>-129</v>
      </c>
      <c r="I252">
        <v>6303</v>
      </c>
      <c r="J252">
        <v>15</v>
      </c>
    </row>
    <row r="253" hidden="1" spans="1:10">
      <c r="A253" s="1" t="s">
        <v>0</v>
      </c>
      <c r="B253" s="1">
        <v>1021301</v>
      </c>
      <c r="C253" s="1">
        <f t="shared" si="6"/>
        <v>1021</v>
      </c>
      <c r="D253" s="1">
        <f t="shared" si="7"/>
        <v>301</v>
      </c>
      <c r="E253" s="1" t="str">
        <f>_xlfn.XLOOKUP(C253,[2]怪物武器挂载坐标辅助表!$V:$V,[2]怪物武器挂载坐标辅助表!$X:$X)</f>
        <v>鳄鱼</v>
      </c>
      <c r="F253" s="1" t="s">
        <v>285</v>
      </c>
      <c r="G253">
        <v>-429</v>
      </c>
      <c r="H253">
        <v>-22</v>
      </c>
      <c r="I253">
        <v>6303</v>
      </c>
      <c r="J253">
        <v>0</v>
      </c>
    </row>
    <row r="254" hidden="1" spans="1:10">
      <c r="A254" s="1" t="s">
        <v>0</v>
      </c>
      <c r="B254" s="1">
        <v>1021302</v>
      </c>
      <c r="C254" s="1">
        <f t="shared" si="6"/>
        <v>1021</v>
      </c>
      <c r="D254" s="1">
        <f t="shared" si="7"/>
        <v>302</v>
      </c>
      <c r="E254" s="1" t="str">
        <f>_xlfn.XLOOKUP(C254,[2]怪物武器挂载坐标辅助表!$V:$V,[2]怪物武器挂载坐标辅助表!$X:$X)</f>
        <v>鳄鱼</v>
      </c>
      <c r="F254" s="1" t="s">
        <v>285</v>
      </c>
      <c r="G254">
        <v>-453</v>
      </c>
      <c r="H254">
        <v>-75</v>
      </c>
      <c r="I254">
        <v>5673</v>
      </c>
      <c r="J254">
        <v>0</v>
      </c>
    </row>
    <row r="255" hidden="1" spans="1:10">
      <c r="A255" s="1" t="s">
        <v>0</v>
      </c>
      <c r="B255" s="1">
        <v>1021303</v>
      </c>
      <c r="C255" s="1">
        <f t="shared" si="6"/>
        <v>1021</v>
      </c>
      <c r="D255" s="1">
        <f t="shared" si="7"/>
        <v>303</v>
      </c>
      <c r="E255" s="1" t="str">
        <f>_xlfn.XLOOKUP(C255,[2]怪物武器挂载坐标辅助表!$V:$V,[2]怪物武器挂载坐标辅助表!$X:$X)</f>
        <v>鳄鱼</v>
      </c>
      <c r="F255" s="1" t="s">
        <v>285</v>
      </c>
      <c r="G255">
        <v>-411</v>
      </c>
      <c r="H255">
        <v>-87</v>
      </c>
      <c r="I255">
        <v>6303</v>
      </c>
      <c r="J255">
        <v>0</v>
      </c>
    </row>
    <row r="256" hidden="1" spans="1:10">
      <c r="A256" s="1" t="s">
        <v>0</v>
      </c>
      <c r="B256" s="1">
        <v>1021304</v>
      </c>
      <c r="C256" s="1">
        <f t="shared" si="6"/>
        <v>1021</v>
      </c>
      <c r="D256" s="1">
        <f t="shared" si="7"/>
        <v>304</v>
      </c>
      <c r="E256" s="1" t="str">
        <f>_xlfn.XLOOKUP(C256,[2]怪物武器挂载坐标辅助表!$V:$V,[2]怪物武器挂载坐标辅助表!$X:$X)</f>
        <v>鳄鱼</v>
      </c>
      <c r="F256" s="1" t="s">
        <v>285</v>
      </c>
      <c r="G256">
        <v>-539</v>
      </c>
      <c r="H256">
        <v>-105</v>
      </c>
      <c r="I256">
        <v>6303</v>
      </c>
      <c r="J256">
        <v>5</v>
      </c>
    </row>
    <row r="257" hidden="1" spans="1:10">
      <c r="A257" s="1" t="s">
        <v>0</v>
      </c>
      <c r="B257" s="1">
        <v>1021305</v>
      </c>
      <c r="C257" s="1">
        <f t="shared" si="6"/>
        <v>1021</v>
      </c>
      <c r="D257" s="1">
        <f t="shared" si="7"/>
        <v>305</v>
      </c>
      <c r="E257" s="1" t="str">
        <f>_xlfn.XLOOKUP(C257,[2]怪物武器挂载坐标辅助表!$V:$V,[2]怪物武器挂载坐标辅助表!$X:$X)</f>
        <v>鳄鱼</v>
      </c>
      <c r="F257" s="1" t="s">
        <v>285</v>
      </c>
      <c r="G257">
        <v>-509</v>
      </c>
      <c r="H257">
        <v>-195</v>
      </c>
      <c r="I257">
        <v>5673</v>
      </c>
      <c r="J257">
        <v>-25</v>
      </c>
    </row>
    <row r="258" hidden="1" spans="1:10">
      <c r="A258" s="1" t="s">
        <v>0</v>
      </c>
      <c r="B258" s="1">
        <v>1021401</v>
      </c>
      <c r="C258" s="1">
        <f t="shared" si="6"/>
        <v>1021</v>
      </c>
      <c r="D258" s="1">
        <f t="shared" si="7"/>
        <v>401</v>
      </c>
      <c r="E258" s="1" t="str">
        <f>_xlfn.XLOOKUP(C258,[2]怪物武器挂载坐标辅助表!$V:$V,[2]怪物武器挂载坐标辅助表!$X:$X)</f>
        <v>鳄鱼</v>
      </c>
      <c r="F258" s="1" t="s">
        <v>285</v>
      </c>
      <c r="G258">
        <v>-428</v>
      </c>
      <c r="H258">
        <v>-184</v>
      </c>
      <c r="I258">
        <v>6303</v>
      </c>
      <c r="J258">
        <v>0</v>
      </c>
    </row>
    <row r="259" hidden="1" spans="1:10">
      <c r="A259" s="1" t="s">
        <v>0</v>
      </c>
      <c r="B259" s="1">
        <v>1021402</v>
      </c>
      <c r="C259" s="1">
        <f t="shared" ref="C259:C322" si="8">ROUNDDOWN(B259/1000,0)</f>
        <v>1021</v>
      </c>
      <c r="D259" s="1">
        <f t="shared" ref="D259:D322" si="9">MOD(B259,1000)</f>
        <v>402</v>
      </c>
      <c r="E259" s="1" t="str">
        <f>_xlfn.XLOOKUP(C259,[2]怪物武器挂载坐标辅助表!$V:$V,[2]怪物武器挂载坐标辅助表!$X:$X)</f>
        <v>鳄鱼</v>
      </c>
      <c r="F259" s="1" t="s">
        <v>285</v>
      </c>
      <c r="G259">
        <v>-432</v>
      </c>
      <c r="H259">
        <v>-180</v>
      </c>
      <c r="I259">
        <v>6303</v>
      </c>
      <c r="J259">
        <v>0</v>
      </c>
    </row>
    <row r="260" hidden="1" spans="1:10">
      <c r="A260" s="1" t="s">
        <v>0</v>
      </c>
      <c r="B260" s="1">
        <v>1021403</v>
      </c>
      <c r="C260" s="1">
        <f t="shared" si="8"/>
        <v>1021</v>
      </c>
      <c r="D260" s="1">
        <f t="shared" si="9"/>
        <v>403</v>
      </c>
      <c r="E260" s="1" t="str">
        <f>_xlfn.XLOOKUP(C260,[2]怪物武器挂载坐标辅助表!$V:$V,[2]怪物武器挂载坐标辅助表!$X:$X)</f>
        <v>鳄鱼</v>
      </c>
      <c r="F260" s="1" t="s">
        <v>285</v>
      </c>
      <c r="G260">
        <v>-438</v>
      </c>
      <c r="H260">
        <v>-175</v>
      </c>
      <c r="I260">
        <v>6303</v>
      </c>
      <c r="J260">
        <v>0</v>
      </c>
    </row>
    <row r="261" hidden="1" spans="1:10">
      <c r="A261" s="1" t="s">
        <v>0</v>
      </c>
      <c r="B261" s="1">
        <v>1021404</v>
      </c>
      <c r="C261" s="1">
        <f t="shared" si="8"/>
        <v>1021</v>
      </c>
      <c r="D261" s="1">
        <f t="shared" si="9"/>
        <v>404</v>
      </c>
      <c r="E261" s="1" t="str">
        <f>_xlfn.XLOOKUP(C261,[2]怪物武器挂载坐标辅助表!$V:$V,[2]怪物武器挂载坐标辅助表!$X:$X)</f>
        <v>鳄鱼</v>
      </c>
      <c r="F261" s="1" t="s">
        <v>285</v>
      </c>
      <c r="G261">
        <v>-571</v>
      </c>
      <c r="H261">
        <v>-175</v>
      </c>
      <c r="I261">
        <v>6303</v>
      </c>
      <c r="J261">
        <v>0</v>
      </c>
    </row>
    <row r="262" hidden="1" spans="1:10">
      <c r="A262" s="1" t="s">
        <v>0</v>
      </c>
      <c r="B262" s="1">
        <v>1021405</v>
      </c>
      <c r="C262" s="1">
        <f t="shared" si="8"/>
        <v>1021</v>
      </c>
      <c r="D262" s="1">
        <f t="shared" si="9"/>
        <v>405</v>
      </c>
      <c r="E262" s="1" t="str">
        <f>_xlfn.XLOOKUP(C262,[2]怪物武器挂载坐标辅助表!$V:$V,[2]怪物武器挂载坐标辅助表!$X:$X)</f>
        <v>鳄鱼</v>
      </c>
      <c r="F262" s="1" t="s">
        <v>285</v>
      </c>
      <c r="G262">
        <v>-449</v>
      </c>
      <c r="H262">
        <v>-177</v>
      </c>
      <c r="I262">
        <v>6303</v>
      </c>
      <c r="J262">
        <v>0</v>
      </c>
    </row>
    <row r="263" hidden="1" spans="1:10">
      <c r="A263" s="1" t="s">
        <v>0</v>
      </c>
      <c r="B263" s="1">
        <v>1021406</v>
      </c>
      <c r="C263" s="1">
        <f t="shared" si="8"/>
        <v>1021</v>
      </c>
      <c r="D263" s="1">
        <f t="shared" si="9"/>
        <v>406</v>
      </c>
      <c r="E263" s="1" t="str">
        <f>_xlfn.XLOOKUP(C263,[2]怪物武器挂载坐标辅助表!$V:$V,[2]怪物武器挂载坐标辅助表!$X:$X)</f>
        <v>鳄鱼</v>
      </c>
      <c r="F263" s="1" t="s">
        <v>285</v>
      </c>
      <c r="G263">
        <v>-485</v>
      </c>
      <c r="H263">
        <v>-169</v>
      </c>
      <c r="I263">
        <v>5042</v>
      </c>
      <c r="J263">
        <v>30</v>
      </c>
    </row>
    <row r="264" hidden="1" spans="1:10">
      <c r="A264" s="1" t="s">
        <v>0</v>
      </c>
      <c r="B264" s="1">
        <v>1021407</v>
      </c>
      <c r="C264" s="1">
        <f t="shared" si="8"/>
        <v>1021</v>
      </c>
      <c r="D264" s="1">
        <f t="shared" si="9"/>
        <v>407</v>
      </c>
      <c r="E264" s="1" t="str">
        <f>_xlfn.XLOOKUP(C264,[2]怪物武器挂载坐标辅助表!$V:$V,[2]怪物武器挂载坐标辅助表!$X:$X)</f>
        <v>鳄鱼</v>
      </c>
      <c r="F264" s="1" t="s">
        <v>285</v>
      </c>
      <c r="G264">
        <v>-424</v>
      </c>
      <c r="H264">
        <v>-144</v>
      </c>
      <c r="I264">
        <v>6303</v>
      </c>
      <c r="J264">
        <v>-5</v>
      </c>
    </row>
    <row r="265" hidden="1" spans="1:10">
      <c r="A265" s="1" t="s">
        <v>0</v>
      </c>
      <c r="B265" s="1">
        <v>1021408</v>
      </c>
      <c r="C265" s="1">
        <f t="shared" si="8"/>
        <v>1021</v>
      </c>
      <c r="D265" s="1">
        <f t="shared" si="9"/>
        <v>408</v>
      </c>
      <c r="E265" s="1" t="str">
        <f>_xlfn.XLOOKUP(C265,[2]怪物武器挂载坐标辅助表!$V:$V,[2]怪物武器挂载坐标辅助表!$X:$X)</f>
        <v>鳄鱼</v>
      </c>
      <c r="F265" s="1" t="s">
        <v>285</v>
      </c>
      <c r="G265">
        <v>-366</v>
      </c>
      <c r="H265">
        <v>-221</v>
      </c>
      <c r="I265">
        <v>6933</v>
      </c>
      <c r="J265">
        <v>-15</v>
      </c>
    </row>
    <row r="266" hidden="1" spans="1:10">
      <c r="A266" s="1" t="s">
        <v>0</v>
      </c>
      <c r="B266" s="1">
        <v>1021409</v>
      </c>
      <c r="C266" s="1">
        <f t="shared" si="8"/>
        <v>1021</v>
      </c>
      <c r="D266" s="1">
        <f t="shared" si="9"/>
        <v>409</v>
      </c>
      <c r="E266" s="1" t="str">
        <f>_xlfn.XLOOKUP(C266,[2]怪物武器挂载坐标辅助表!$V:$V,[2]怪物武器挂载坐标辅助表!$X:$X)</f>
        <v>鳄鱼</v>
      </c>
      <c r="F266" s="1" t="s">
        <v>285</v>
      </c>
      <c r="G266">
        <v>-494</v>
      </c>
      <c r="H266">
        <v>-126</v>
      </c>
      <c r="I266">
        <v>4727</v>
      </c>
      <c r="J266">
        <v>-15</v>
      </c>
    </row>
    <row r="267" hidden="1" spans="1:10">
      <c r="A267" s="1" t="s">
        <v>0</v>
      </c>
      <c r="B267" s="1">
        <v>1021501</v>
      </c>
      <c r="C267" s="1">
        <f t="shared" si="8"/>
        <v>1021</v>
      </c>
      <c r="D267" s="1">
        <f t="shared" si="9"/>
        <v>501</v>
      </c>
      <c r="E267" s="1" t="str">
        <f>_xlfn.XLOOKUP(C267,[2]怪物武器挂载坐标辅助表!$V:$V,[2]怪物武器挂载坐标辅助表!$X:$X)</f>
        <v>鳄鱼</v>
      </c>
      <c r="F267" s="1" t="s">
        <v>285</v>
      </c>
      <c r="G267">
        <v>-479</v>
      </c>
      <c r="H267">
        <v>-52</v>
      </c>
      <c r="I267">
        <v>6933</v>
      </c>
      <c r="J267">
        <v>45</v>
      </c>
    </row>
    <row r="268" hidden="1" spans="1:10">
      <c r="A268" s="1" t="s">
        <v>0</v>
      </c>
      <c r="B268" s="1">
        <v>1021502</v>
      </c>
      <c r="C268" s="1">
        <f t="shared" si="8"/>
        <v>1021</v>
      </c>
      <c r="D268" s="1">
        <f t="shared" si="9"/>
        <v>502</v>
      </c>
      <c r="E268" s="1" t="str">
        <f>_xlfn.XLOOKUP(C268,[2]怪物武器挂载坐标辅助表!$V:$V,[2]怪物武器挂载坐标辅助表!$X:$X)</f>
        <v>鳄鱼</v>
      </c>
      <c r="F268" s="1" t="s">
        <v>285</v>
      </c>
      <c r="G268">
        <v>-491</v>
      </c>
      <c r="H268">
        <v>-126</v>
      </c>
      <c r="I268">
        <v>5357</v>
      </c>
      <c r="J268">
        <v>0</v>
      </c>
    </row>
    <row r="269" hidden="1" spans="1:10">
      <c r="A269" s="1" t="s">
        <v>0</v>
      </c>
      <c r="B269" s="1">
        <v>1021503</v>
      </c>
      <c r="C269" s="1">
        <f t="shared" si="8"/>
        <v>1021</v>
      </c>
      <c r="D269" s="1">
        <f t="shared" si="9"/>
        <v>503</v>
      </c>
      <c r="E269" s="1" t="str">
        <f>_xlfn.XLOOKUP(C269,[2]怪物武器挂载坐标辅助表!$V:$V,[2]怪物武器挂载坐标辅助表!$X:$X)</f>
        <v>鳄鱼</v>
      </c>
      <c r="F269" s="1" t="s">
        <v>285</v>
      </c>
      <c r="G269">
        <v>-537</v>
      </c>
      <c r="H269">
        <v>-158</v>
      </c>
      <c r="I269">
        <v>6303</v>
      </c>
      <c r="J269">
        <v>-15</v>
      </c>
    </row>
    <row r="270" hidden="1" spans="1:10">
      <c r="A270" s="1" t="s">
        <v>0</v>
      </c>
      <c r="B270" s="1">
        <v>1021504</v>
      </c>
      <c r="C270" s="1">
        <f t="shared" si="8"/>
        <v>1021</v>
      </c>
      <c r="D270" s="1">
        <f t="shared" si="9"/>
        <v>504</v>
      </c>
      <c r="E270" s="1" t="str">
        <f>_xlfn.XLOOKUP(C270,[2]怪物武器挂载坐标辅助表!$V:$V,[2]怪物武器挂载坐标辅助表!$X:$X)</f>
        <v>鳄鱼</v>
      </c>
      <c r="F270" s="1" t="s">
        <v>285</v>
      </c>
      <c r="G270">
        <v>-468</v>
      </c>
      <c r="H270">
        <v>-186</v>
      </c>
      <c r="I270">
        <v>5673</v>
      </c>
      <c r="J270">
        <v>-10</v>
      </c>
    </row>
    <row r="271" hidden="1" spans="1:10">
      <c r="A271" s="1" t="s">
        <v>0</v>
      </c>
      <c r="B271" s="1">
        <v>1021505</v>
      </c>
      <c r="C271" s="1">
        <f t="shared" si="8"/>
        <v>1021</v>
      </c>
      <c r="D271" s="1">
        <f t="shared" si="9"/>
        <v>505</v>
      </c>
      <c r="E271" s="1" t="str">
        <f>_xlfn.XLOOKUP(C271,[2]怪物武器挂载坐标辅助表!$V:$V,[2]怪物武器挂载坐标辅助表!$X:$X)</f>
        <v>鳄鱼</v>
      </c>
      <c r="F271" s="1" t="s">
        <v>285</v>
      </c>
      <c r="G271">
        <v>-536</v>
      </c>
      <c r="H271">
        <v>-189</v>
      </c>
      <c r="I271">
        <v>6303</v>
      </c>
      <c r="J271">
        <v>-5</v>
      </c>
    </row>
    <row r="272" hidden="1" spans="1:10">
      <c r="A272" s="1" t="s">
        <v>0</v>
      </c>
      <c r="B272" s="1">
        <v>1021506</v>
      </c>
      <c r="C272" s="1">
        <f t="shared" si="8"/>
        <v>1021</v>
      </c>
      <c r="D272" s="1">
        <f t="shared" si="9"/>
        <v>506</v>
      </c>
      <c r="E272" s="1" t="str">
        <f>_xlfn.XLOOKUP(C272,[2]怪物武器挂载坐标辅助表!$V:$V,[2]怪物武器挂载坐标辅助表!$X:$X)</f>
        <v>鳄鱼</v>
      </c>
      <c r="F272" s="1" t="s">
        <v>285</v>
      </c>
      <c r="G272">
        <v>-368</v>
      </c>
      <c r="H272">
        <v>-155</v>
      </c>
      <c r="I272">
        <v>5042</v>
      </c>
      <c r="J272">
        <v>0</v>
      </c>
    </row>
    <row r="273" hidden="1" spans="1:10">
      <c r="A273" s="1" t="s">
        <v>0</v>
      </c>
      <c r="B273" s="1">
        <v>1021507</v>
      </c>
      <c r="C273" s="1">
        <f t="shared" si="8"/>
        <v>1021</v>
      </c>
      <c r="D273" s="1">
        <f t="shared" si="9"/>
        <v>507</v>
      </c>
      <c r="E273" s="1" t="str">
        <f>_xlfn.XLOOKUP(C273,[2]怪物武器挂载坐标辅助表!$V:$V,[2]怪物武器挂载坐标辅助表!$X:$X)</f>
        <v>鳄鱼</v>
      </c>
      <c r="F273" s="1" t="s">
        <v>285</v>
      </c>
      <c r="G273">
        <v>-431</v>
      </c>
      <c r="H273">
        <v>-167</v>
      </c>
      <c r="I273">
        <v>6303</v>
      </c>
      <c r="J273">
        <v>5</v>
      </c>
    </row>
    <row r="274" hidden="1" spans="1:10">
      <c r="A274" s="1" t="s">
        <v>0</v>
      </c>
      <c r="B274" s="1">
        <v>1032101</v>
      </c>
      <c r="C274" s="1">
        <f t="shared" si="8"/>
        <v>1032</v>
      </c>
      <c r="D274" s="1">
        <f t="shared" si="9"/>
        <v>101</v>
      </c>
      <c r="E274" s="1" t="str">
        <f>_xlfn.XLOOKUP(C274,[2]怪物武器挂载坐标辅助表!$V:$V,[2]怪物武器挂载坐标辅助表!$X:$X)</f>
        <v>鳄鱼</v>
      </c>
      <c r="F274" s="1" t="s">
        <v>285</v>
      </c>
      <c r="G274">
        <v>-487</v>
      </c>
      <c r="H274">
        <v>-99</v>
      </c>
      <c r="I274">
        <v>6933</v>
      </c>
      <c r="J274">
        <v>0</v>
      </c>
    </row>
    <row r="275" hidden="1" spans="1:10">
      <c r="A275" s="1" t="s">
        <v>0</v>
      </c>
      <c r="B275" s="1">
        <v>1032102</v>
      </c>
      <c r="C275" s="1">
        <f t="shared" si="8"/>
        <v>1032</v>
      </c>
      <c r="D275" s="1">
        <f t="shared" si="9"/>
        <v>102</v>
      </c>
      <c r="E275" s="1" t="str">
        <f>_xlfn.XLOOKUP(C275,[2]怪物武器挂载坐标辅助表!$V:$V,[2]怪物武器挂载坐标辅助表!$X:$X)</f>
        <v>鳄鱼</v>
      </c>
      <c r="F275" s="1" t="s">
        <v>285</v>
      </c>
      <c r="G275">
        <v>-400</v>
      </c>
      <c r="H275">
        <v>-109</v>
      </c>
      <c r="I275">
        <v>6933</v>
      </c>
      <c r="J275">
        <v>-10</v>
      </c>
    </row>
    <row r="276" hidden="1" spans="1:10">
      <c r="A276" s="1" t="s">
        <v>0</v>
      </c>
      <c r="B276" s="1">
        <v>1032103</v>
      </c>
      <c r="C276" s="1">
        <f t="shared" si="8"/>
        <v>1032</v>
      </c>
      <c r="D276" s="1">
        <f t="shared" si="9"/>
        <v>103</v>
      </c>
      <c r="E276" s="1" t="str">
        <f>_xlfn.XLOOKUP(C276,[2]怪物武器挂载坐标辅助表!$V:$V,[2]怪物武器挂载坐标辅助表!$X:$X)</f>
        <v>鳄鱼</v>
      </c>
      <c r="F276" s="1" t="s">
        <v>285</v>
      </c>
      <c r="G276">
        <v>-525</v>
      </c>
      <c r="H276">
        <v>-163</v>
      </c>
      <c r="I276">
        <v>6303</v>
      </c>
      <c r="J276">
        <v>-10</v>
      </c>
    </row>
    <row r="277" hidden="1" spans="1:10">
      <c r="A277" s="1" t="s">
        <v>0</v>
      </c>
      <c r="B277" s="1">
        <v>1032104</v>
      </c>
      <c r="C277" s="1">
        <f t="shared" si="8"/>
        <v>1032</v>
      </c>
      <c r="D277" s="1">
        <f t="shared" si="9"/>
        <v>104</v>
      </c>
      <c r="E277" s="1" t="str">
        <f>_xlfn.XLOOKUP(C277,[2]怪物武器挂载坐标辅助表!$V:$V,[2]怪物武器挂载坐标辅助表!$X:$X)</f>
        <v>鳄鱼</v>
      </c>
      <c r="F277" s="1" t="s">
        <v>285</v>
      </c>
      <c r="G277">
        <v>-489</v>
      </c>
      <c r="H277">
        <v>-101</v>
      </c>
      <c r="I277">
        <v>6933</v>
      </c>
      <c r="J277">
        <v>0</v>
      </c>
    </row>
    <row r="278" hidden="1" spans="1:10">
      <c r="A278" s="1" t="s">
        <v>0</v>
      </c>
      <c r="B278" s="1">
        <v>1032105</v>
      </c>
      <c r="C278" s="1">
        <f t="shared" si="8"/>
        <v>1032</v>
      </c>
      <c r="D278" s="1">
        <f t="shared" si="9"/>
        <v>105</v>
      </c>
      <c r="E278" s="1" t="str">
        <f>_xlfn.XLOOKUP(C278,[2]怪物武器挂载坐标辅助表!$V:$V,[2]怪物武器挂载坐标辅助表!$X:$X)</f>
        <v>鳄鱼</v>
      </c>
      <c r="F278" s="1" t="s">
        <v>285</v>
      </c>
      <c r="G278">
        <v>-427</v>
      </c>
      <c r="H278">
        <v>-119</v>
      </c>
      <c r="I278">
        <v>6303</v>
      </c>
      <c r="J278">
        <v>0</v>
      </c>
    </row>
    <row r="279" hidden="1" spans="1:10">
      <c r="A279" s="1" t="s">
        <v>0</v>
      </c>
      <c r="B279" s="1">
        <v>1032106</v>
      </c>
      <c r="C279" s="1">
        <f t="shared" si="8"/>
        <v>1032</v>
      </c>
      <c r="D279" s="1">
        <f t="shared" si="9"/>
        <v>106</v>
      </c>
      <c r="E279" s="1" t="str">
        <f>_xlfn.XLOOKUP(C279,[2]怪物武器挂载坐标辅助表!$V:$V,[2]怪物武器挂载坐标辅助表!$X:$X)</f>
        <v>鳄鱼</v>
      </c>
      <c r="F279" s="1" t="s">
        <v>285</v>
      </c>
      <c r="G279">
        <v>-511</v>
      </c>
      <c r="H279">
        <v>-130</v>
      </c>
      <c r="I279">
        <v>5042</v>
      </c>
      <c r="J279">
        <v>0</v>
      </c>
    </row>
    <row r="280" hidden="1" spans="1:10">
      <c r="A280" s="1" t="s">
        <v>0</v>
      </c>
      <c r="B280" s="1">
        <v>1032201</v>
      </c>
      <c r="C280" s="1">
        <f t="shared" si="8"/>
        <v>1032</v>
      </c>
      <c r="D280" s="1">
        <f t="shared" si="9"/>
        <v>201</v>
      </c>
      <c r="E280" s="1" t="str">
        <f>_xlfn.XLOOKUP(C280,[2]怪物武器挂载坐标辅助表!$V:$V,[2]怪物武器挂载坐标辅助表!$X:$X)</f>
        <v>鳄鱼</v>
      </c>
      <c r="F280" s="1" t="s">
        <v>285</v>
      </c>
      <c r="G280">
        <v>-383</v>
      </c>
      <c r="H280">
        <v>-71</v>
      </c>
      <c r="I280">
        <v>6303</v>
      </c>
      <c r="J280">
        <v>-25</v>
      </c>
    </row>
    <row r="281" hidden="1" spans="1:10">
      <c r="A281" s="1" t="s">
        <v>0</v>
      </c>
      <c r="B281" s="1">
        <v>1032202</v>
      </c>
      <c r="C281" s="1">
        <f t="shared" si="8"/>
        <v>1032</v>
      </c>
      <c r="D281" s="1">
        <f t="shared" si="9"/>
        <v>202</v>
      </c>
      <c r="E281" s="1" t="str">
        <f>_xlfn.XLOOKUP(C281,[2]怪物武器挂载坐标辅助表!$V:$V,[2]怪物武器挂载坐标辅助表!$X:$X)</f>
        <v>鳄鱼</v>
      </c>
      <c r="F281" s="1" t="s">
        <v>285</v>
      </c>
      <c r="G281">
        <v>-364</v>
      </c>
      <c r="H281">
        <v>-112</v>
      </c>
      <c r="I281">
        <v>6303</v>
      </c>
      <c r="J281">
        <v>0</v>
      </c>
    </row>
    <row r="282" hidden="1" spans="1:10">
      <c r="A282" s="1" t="s">
        <v>0</v>
      </c>
      <c r="B282" s="1">
        <v>1032203</v>
      </c>
      <c r="C282" s="1">
        <f t="shared" si="8"/>
        <v>1032</v>
      </c>
      <c r="D282" s="1">
        <f t="shared" si="9"/>
        <v>203</v>
      </c>
      <c r="E282" s="1" t="str">
        <f>_xlfn.XLOOKUP(C282,[2]怪物武器挂载坐标辅助表!$V:$V,[2]怪物武器挂载坐标辅助表!$X:$X)</f>
        <v>鳄鱼</v>
      </c>
      <c r="F282" s="1" t="s">
        <v>285</v>
      </c>
      <c r="G282">
        <v>-391</v>
      </c>
      <c r="H282">
        <v>-131</v>
      </c>
      <c r="I282">
        <v>6303</v>
      </c>
      <c r="J282">
        <v>-10</v>
      </c>
    </row>
    <row r="283" hidden="1" spans="1:10">
      <c r="A283" s="1" t="s">
        <v>0</v>
      </c>
      <c r="B283" s="1">
        <v>1032204</v>
      </c>
      <c r="C283" s="1">
        <f t="shared" si="8"/>
        <v>1032</v>
      </c>
      <c r="D283" s="1">
        <f t="shared" si="9"/>
        <v>204</v>
      </c>
      <c r="E283" s="1" t="str">
        <f>_xlfn.XLOOKUP(C283,[2]怪物武器挂载坐标辅助表!$V:$V,[2]怪物武器挂载坐标辅助表!$X:$X)</f>
        <v>鳄鱼</v>
      </c>
      <c r="F283" s="1" t="s">
        <v>285</v>
      </c>
      <c r="G283">
        <v>-383</v>
      </c>
      <c r="H283">
        <v>-194</v>
      </c>
      <c r="I283">
        <v>3151</v>
      </c>
      <c r="J283">
        <v>0</v>
      </c>
    </row>
    <row r="284" hidden="1" spans="1:10">
      <c r="A284" s="1" t="s">
        <v>0</v>
      </c>
      <c r="B284" s="1">
        <v>1032205</v>
      </c>
      <c r="C284" s="1">
        <f t="shared" si="8"/>
        <v>1032</v>
      </c>
      <c r="D284" s="1">
        <f t="shared" si="9"/>
        <v>205</v>
      </c>
      <c r="E284" s="1" t="str">
        <f>_xlfn.XLOOKUP(C284,[2]怪物武器挂载坐标辅助表!$V:$V,[2]怪物武器挂载坐标辅助表!$X:$X)</f>
        <v>鳄鱼</v>
      </c>
      <c r="F284" s="1" t="s">
        <v>285</v>
      </c>
      <c r="G284">
        <v>-385</v>
      </c>
      <c r="H284">
        <v>-33</v>
      </c>
      <c r="I284">
        <v>6303</v>
      </c>
      <c r="J284">
        <v>-10</v>
      </c>
    </row>
    <row r="285" hidden="1" spans="1:10">
      <c r="A285" s="1" t="s">
        <v>0</v>
      </c>
      <c r="B285" s="1">
        <v>1032206</v>
      </c>
      <c r="C285" s="1">
        <f t="shared" si="8"/>
        <v>1032</v>
      </c>
      <c r="D285" s="1">
        <f t="shared" si="9"/>
        <v>206</v>
      </c>
      <c r="E285" s="1" t="str">
        <f>_xlfn.XLOOKUP(C285,[2]怪物武器挂载坐标辅助表!$V:$V,[2]怪物武器挂载坐标辅助表!$X:$X)</f>
        <v>鳄鱼</v>
      </c>
      <c r="F285" s="1" t="s">
        <v>285</v>
      </c>
      <c r="G285">
        <v>-446</v>
      </c>
      <c r="H285">
        <v>-150</v>
      </c>
      <c r="I285">
        <v>4412</v>
      </c>
      <c r="J285">
        <v>150</v>
      </c>
    </row>
    <row r="286" hidden="1" spans="1:10">
      <c r="A286" s="1" t="s">
        <v>0</v>
      </c>
      <c r="B286" s="1">
        <v>1032207</v>
      </c>
      <c r="C286" s="1">
        <f t="shared" si="8"/>
        <v>1032</v>
      </c>
      <c r="D286" s="1">
        <f t="shared" si="9"/>
        <v>207</v>
      </c>
      <c r="E286" s="1" t="str">
        <f>_xlfn.XLOOKUP(C286,[2]怪物武器挂载坐标辅助表!$V:$V,[2]怪物武器挂载坐标辅助表!$X:$X)</f>
        <v>鳄鱼</v>
      </c>
      <c r="F286" s="1" t="s">
        <v>285</v>
      </c>
      <c r="G286">
        <v>-504</v>
      </c>
      <c r="H286">
        <v>-129</v>
      </c>
      <c r="I286">
        <v>6303</v>
      </c>
      <c r="J286">
        <v>15</v>
      </c>
    </row>
    <row r="287" hidden="1" spans="1:10">
      <c r="A287" s="1" t="s">
        <v>0</v>
      </c>
      <c r="B287" s="1">
        <v>1032301</v>
      </c>
      <c r="C287" s="1">
        <f t="shared" si="8"/>
        <v>1032</v>
      </c>
      <c r="D287" s="1">
        <f t="shared" si="9"/>
        <v>301</v>
      </c>
      <c r="E287" s="1" t="str">
        <f>_xlfn.XLOOKUP(C287,[2]怪物武器挂载坐标辅助表!$V:$V,[2]怪物武器挂载坐标辅助表!$X:$X)</f>
        <v>鳄鱼</v>
      </c>
      <c r="F287" s="1" t="s">
        <v>285</v>
      </c>
      <c r="G287">
        <v>-429</v>
      </c>
      <c r="H287">
        <v>-22</v>
      </c>
      <c r="I287">
        <v>6303</v>
      </c>
      <c r="J287">
        <v>0</v>
      </c>
    </row>
    <row r="288" hidden="1" spans="1:10">
      <c r="A288" s="1" t="s">
        <v>0</v>
      </c>
      <c r="B288" s="1">
        <v>1032302</v>
      </c>
      <c r="C288" s="1">
        <f t="shared" si="8"/>
        <v>1032</v>
      </c>
      <c r="D288" s="1">
        <f t="shared" si="9"/>
        <v>302</v>
      </c>
      <c r="E288" s="1" t="str">
        <f>_xlfn.XLOOKUP(C288,[2]怪物武器挂载坐标辅助表!$V:$V,[2]怪物武器挂载坐标辅助表!$X:$X)</f>
        <v>鳄鱼</v>
      </c>
      <c r="F288" s="1" t="s">
        <v>285</v>
      </c>
      <c r="G288">
        <v>-453</v>
      </c>
      <c r="H288">
        <v>-75</v>
      </c>
      <c r="I288">
        <v>5673</v>
      </c>
      <c r="J288">
        <v>0</v>
      </c>
    </row>
    <row r="289" hidden="1" spans="1:10">
      <c r="A289" s="1" t="s">
        <v>0</v>
      </c>
      <c r="B289" s="1">
        <v>1032303</v>
      </c>
      <c r="C289" s="1">
        <f t="shared" si="8"/>
        <v>1032</v>
      </c>
      <c r="D289" s="1">
        <f t="shared" si="9"/>
        <v>303</v>
      </c>
      <c r="E289" s="1" t="str">
        <f>_xlfn.XLOOKUP(C289,[2]怪物武器挂载坐标辅助表!$V:$V,[2]怪物武器挂载坐标辅助表!$X:$X)</f>
        <v>鳄鱼</v>
      </c>
      <c r="F289" s="1" t="s">
        <v>285</v>
      </c>
      <c r="G289">
        <v>-411</v>
      </c>
      <c r="H289">
        <v>-87</v>
      </c>
      <c r="I289">
        <v>6303</v>
      </c>
      <c r="J289">
        <v>0</v>
      </c>
    </row>
    <row r="290" hidden="1" spans="1:10">
      <c r="A290" s="1" t="s">
        <v>0</v>
      </c>
      <c r="B290" s="1">
        <v>1032304</v>
      </c>
      <c r="C290" s="1">
        <f t="shared" si="8"/>
        <v>1032</v>
      </c>
      <c r="D290" s="1">
        <f t="shared" si="9"/>
        <v>304</v>
      </c>
      <c r="E290" s="1" t="str">
        <f>_xlfn.XLOOKUP(C290,[2]怪物武器挂载坐标辅助表!$V:$V,[2]怪物武器挂载坐标辅助表!$X:$X)</f>
        <v>鳄鱼</v>
      </c>
      <c r="F290" s="1" t="s">
        <v>285</v>
      </c>
      <c r="G290">
        <v>-539</v>
      </c>
      <c r="H290">
        <v>-105</v>
      </c>
      <c r="I290">
        <v>6303</v>
      </c>
      <c r="J290">
        <v>5</v>
      </c>
    </row>
    <row r="291" hidden="1" spans="1:10">
      <c r="A291" s="1" t="s">
        <v>0</v>
      </c>
      <c r="B291" s="1">
        <v>1032305</v>
      </c>
      <c r="C291" s="1">
        <f t="shared" si="8"/>
        <v>1032</v>
      </c>
      <c r="D291" s="1">
        <f t="shared" si="9"/>
        <v>305</v>
      </c>
      <c r="E291" s="1" t="str">
        <f>_xlfn.XLOOKUP(C291,[2]怪物武器挂载坐标辅助表!$V:$V,[2]怪物武器挂载坐标辅助表!$X:$X)</f>
        <v>鳄鱼</v>
      </c>
      <c r="F291" s="1" t="s">
        <v>285</v>
      </c>
      <c r="G291">
        <v>-509</v>
      </c>
      <c r="H291">
        <v>-195</v>
      </c>
      <c r="I291">
        <v>5673</v>
      </c>
      <c r="J291">
        <v>-25</v>
      </c>
    </row>
    <row r="292" hidden="1" spans="1:10">
      <c r="A292" s="1" t="s">
        <v>0</v>
      </c>
      <c r="B292" s="1">
        <v>1032401</v>
      </c>
      <c r="C292" s="1">
        <f t="shared" si="8"/>
        <v>1032</v>
      </c>
      <c r="D292" s="1">
        <f t="shared" si="9"/>
        <v>401</v>
      </c>
      <c r="E292" s="1" t="str">
        <f>_xlfn.XLOOKUP(C292,[2]怪物武器挂载坐标辅助表!$V:$V,[2]怪物武器挂载坐标辅助表!$X:$X)</f>
        <v>鳄鱼</v>
      </c>
      <c r="F292" s="1" t="s">
        <v>285</v>
      </c>
      <c r="G292">
        <v>-428</v>
      </c>
      <c r="H292">
        <v>-184</v>
      </c>
      <c r="I292">
        <v>6303</v>
      </c>
      <c r="J292">
        <v>0</v>
      </c>
    </row>
    <row r="293" hidden="1" spans="1:10">
      <c r="A293" s="1" t="s">
        <v>0</v>
      </c>
      <c r="B293" s="1">
        <v>1032402</v>
      </c>
      <c r="C293" s="1">
        <f t="shared" si="8"/>
        <v>1032</v>
      </c>
      <c r="D293" s="1">
        <f t="shared" si="9"/>
        <v>402</v>
      </c>
      <c r="E293" s="1" t="str">
        <f>_xlfn.XLOOKUP(C293,[2]怪物武器挂载坐标辅助表!$V:$V,[2]怪物武器挂载坐标辅助表!$X:$X)</f>
        <v>鳄鱼</v>
      </c>
      <c r="F293" s="1" t="s">
        <v>285</v>
      </c>
      <c r="G293">
        <v>-432</v>
      </c>
      <c r="H293">
        <v>-180</v>
      </c>
      <c r="I293">
        <v>6303</v>
      </c>
      <c r="J293">
        <v>0</v>
      </c>
    </row>
    <row r="294" hidden="1" spans="1:10">
      <c r="A294" s="1" t="s">
        <v>0</v>
      </c>
      <c r="B294" s="1">
        <v>1032403</v>
      </c>
      <c r="C294" s="1">
        <f t="shared" si="8"/>
        <v>1032</v>
      </c>
      <c r="D294" s="1">
        <f t="shared" si="9"/>
        <v>403</v>
      </c>
      <c r="E294" s="1" t="str">
        <f>_xlfn.XLOOKUP(C294,[2]怪物武器挂载坐标辅助表!$V:$V,[2]怪物武器挂载坐标辅助表!$X:$X)</f>
        <v>鳄鱼</v>
      </c>
      <c r="F294" s="1" t="s">
        <v>285</v>
      </c>
      <c r="G294">
        <v>-438</v>
      </c>
      <c r="H294">
        <v>-175</v>
      </c>
      <c r="I294">
        <v>6303</v>
      </c>
      <c r="J294">
        <v>0</v>
      </c>
    </row>
    <row r="295" hidden="1" spans="1:10">
      <c r="A295" s="1" t="s">
        <v>0</v>
      </c>
      <c r="B295" s="1">
        <v>1032404</v>
      </c>
      <c r="C295" s="1">
        <f t="shared" si="8"/>
        <v>1032</v>
      </c>
      <c r="D295" s="1">
        <f t="shared" si="9"/>
        <v>404</v>
      </c>
      <c r="E295" s="1" t="str">
        <f>_xlfn.XLOOKUP(C295,[2]怪物武器挂载坐标辅助表!$V:$V,[2]怪物武器挂载坐标辅助表!$X:$X)</f>
        <v>鳄鱼</v>
      </c>
      <c r="F295" s="1" t="s">
        <v>285</v>
      </c>
      <c r="G295">
        <v>-571</v>
      </c>
      <c r="H295">
        <v>-175</v>
      </c>
      <c r="I295">
        <v>6303</v>
      </c>
      <c r="J295">
        <v>0</v>
      </c>
    </row>
    <row r="296" hidden="1" spans="1:10">
      <c r="A296" s="1" t="s">
        <v>0</v>
      </c>
      <c r="B296" s="1">
        <v>1032405</v>
      </c>
      <c r="C296" s="1">
        <f t="shared" si="8"/>
        <v>1032</v>
      </c>
      <c r="D296" s="1">
        <f t="shared" si="9"/>
        <v>405</v>
      </c>
      <c r="E296" s="1" t="str">
        <f>_xlfn.XLOOKUP(C296,[2]怪物武器挂载坐标辅助表!$V:$V,[2]怪物武器挂载坐标辅助表!$X:$X)</f>
        <v>鳄鱼</v>
      </c>
      <c r="F296" s="1" t="s">
        <v>285</v>
      </c>
      <c r="G296">
        <v>-449</v>
      </c>
      <c r="H296">
        <v>-177</v>
      </c>
      <c r="I296">
        <v>6303</v>
      </c>
      <c r="J296">
        <v>0</v>
      </c>
    </row>
    <row r="297" hidden="1" spans="1:10">
      <c r="A297" s="1" t="s">
        <v>0</v>
      </c>
      <c r="B297" s="1">
        <v>1032406</v>
      </c>
      <c r="C297" s="1">
        <f t="shared" si="8"/>
        <v>1032</v>
      </c>
      <c r="D297" s="1">
        <f t="shared" si="9"/>
        <v>406</v>
      </c>
      <c r="E297" s="1" t="str">
        <f>_xlfn.XLOOKUP(C297,[2]怪物武器挂载坐标辅助表!$V:$V,[2]怪物武器挂载坐标辅助表!$X:$X)</f>
        <v>鳄鱼</v>
      </c>
      <c r="F297" s="1" t="s">
        <v>285</v>
      </c>
      <c r="G297">
        <v>-485</v>
      </c>
      <c r="H297">
        <v>-169</v>
      </c>
      <c r="I297">
        <v>5042</v>
      </c>
      <c r="J297">
        <v>30</v>
      </c>
    </row>
    <row r="298" hidden="1" spans="1:10">
      <c r="A298" s="1" t="s">
        <v>0</v>
      </c>
      <c r="B298" s="1">
        <v>1032407</v>
      </c>
      <c r="C298" s="1">
        <f t="shared" si="8"/>
        <v>1032</v>
      </c>
      <c r="D298" s="1">
        <f t="shared" si="9"/>
        <v>407</v>
      </c>
      <c r="E298" s="1" t="str">
        <f>_xlfn.XLOOKUP(C298,[2]怪物武器挂载坐标辅助表!$V:$V,[2]怪物武器挂载坐标辅助表!$X:$X)</f>
        <v>鳄鱼</v>
      </c>
      <c r="F298" s="1" t="s">
        <v>285</v>
      </c>
      <c r="G298">
        <v>-424</v>
      </c>
      <c r="H298">
        <v>-144</v>
      </c>
      <c r="I298">
        <v>6303</v>
      </c>
      <c r="J298">
        <v>-5</v>
      </c>
    </row>
    <row r="299" hidden="1" spans="1:10">
      <c r="A299" s="1" t="s">
        <v>0</v>
      </c>
      <c r="B299" s="1">
        <v>1032408</v>
      </c>
      <c r="C299" s="1">
        <f t="shared" si="8"/>
        <v>1032</v>
      </c>
      <c r="D299" s="1">
        <f t="shared" si="9"/>
        <v>408</v>
      </c>
      <c r="E299" s="1" t="str">
        <f>_xlfn.XLOOKUP(C299,[2]怪物武器挂载坐标辅助表!$V:$V,[2]怪物武器挂载坐标辅助表!$X:$X)</f>
        <v>鳄鱼</v>
      </c>
      <c r="F299" s="1" t="s">
        <v>285</v>
      </c>
      <c r="G299">
        <v>-366</v>
      </c>
      <c r="H299">
        <v>-221</v>
      </c>
      <c r="I299">
        <v>6933</v>
      </c>
      <c r="J299">
        <v>-15</v>
      </c>
    </row>
    <row r="300" hidden="1" spans="1:10">
      <c r="A300" s="1" t="s">
        <v>0</v>
      </c>
      <c r="B300" s="1">
        <v>1032409</v>
      </c>
      <c r="C300" s="1">
        <f t="shared" si="8"/>
        <v>1032</v>
      </c>
      <c r="D300" s="1">
        <f t="shared" si="9"/>
        <v>409</v>
      </c>
      <c r="E300" s="1" t="str">
        <f>_xlfn.XLOOKUP(C300,[2]怪物武器挂载坐标辅助表!$V:$V,[2]怪物武器挂载坐标辅助表!$X:$X)</f>
        <v>鳄鱼</v>
      </c>
      <c r="F300" s="1" t="s">
        <v>285</v>
      </c>
      <c r="G300">
        <v>-494</v>
      </c>
      <c r="H300">
        <v>-126</v>
      </c>
      <c r="I300">
        <v>4727</v>
      </c>
      <c r="J300">
        <v>-15</v>
      </c>
    </row>
    <row r="301" hidden="1" spans="1:10">
      <c r="A301" s="1" t="s">
        <v>0</v>
      </c>
      <c r="B301" s="1">
        <v>1032501</v>
      </c>
      <c r="C301" s="1">
        <f t="shared" si="8"/>
        <v>1032</v>
      </c>
      <c r="D301" s="1">
        <f t="shared" si="9"/>
        <v>501</v>
      </c>
      <c r="E301" s="1" t="str">
        <f>_xlfn.XLOOKUP(C301,[2]怪物武器挂载坐标辅助表!$V:$V,[2]怪物武器挂载坐标辅助表!$X:$X)</f>
        <v>鳄鱼</v>
      </c>
      <c r="F301" s="1" t="s">
        <v>285</v>
      </c>
      <c r="G301">
        <v>-479</v>
      </c>
      <c r="H301">
        <v>-52</v>
      </c>
      <c r="I301">
        <v>6933</v>
      </c>
      <c r="J301">
        <v>45</v>
      </c>
    </row>
    <row r="302" hidden="1" spans="1:10">
      <c r="A302" s="1" t="s">
        <v>0</v>
      </c>
      <c r="B302" s="1">
        <v>1032502</v>
      </c>
      <c r="C302" s="1">
        <f t="shared" si="8"/>
        <v>1032</v>
      </c>
      <c r="D302" s="1">
        <f t="shared" si="9"/>
        <v>502</v>
      </c>
      <c r="E302" s="1" t="str">
        <f>_xlfn.XLOOKUP(C302,[2]怪物武器挂载坐标辅助表!$V:$V,[2]怪物武器挂载坐标辅助表!$X:$X)</f>
        <v>鳄鱼</v>
      </c>
      <c r="F302" s="1" t="s">
        <v>285</v>
      </c>
      <c r="G302">
        <v>-491</v>
      </c>
      <c r="H302">
        <v>-126</v>
      </c>
      <c r="I302">
        <v>5357</v>
      </c>
      <c r="J302">
        <v>0</v>
      </c>
    </row>
    <row r="303" hidden="1" spans="1:10">
      <c r="A303" s="1" t="s">
        <v>0</v>
      </c>
      <c r="B303" s="1">
        <v>1032503</v>
      </c>
      <c r="C303" s="1">
        <f t="shared" si="8"/>
        <v>1032</v>
      </c>
      <c r="D303" s="1">
        <f t="shared" si="9"/>
        <v>503</v>
      </c>
      <c r="E303" s="1" t="str">
        <f>_xlfn.XLOOKUP(C303,[2]怪物武器挂载坐标辅助表!$V:$V,[2]怪物武器挂载坐标辅助表!$X:$X)</f>
        <v>鳄鱼</v>
      </c>
      <c r="F303" s="1" t="s">
        <v>285</v>
      </c>
      <c r="G303">
        <v>-537</v>
      </c>
      <c r="H303">
        <v>-158</v>
      </c>
      <c r="I303">
        <v>6303</v>
      </c>
      <c r="J303">
        <v>-15</v>
      </c>
    </row>
    <row r="304" hidden="1" spans="1:10">
      <c r="A304" s="1" t="s">
        <v>0</v>
      </c>
      <c r="B304" s="1">
        <v>1032504</v>
      </c>
      <c r="C304" s="1">
        <f t="shared" si="8"/>
        <v>1032</v>
      </c>
      <c r="D304" s="1">
        <f t="shared" si="9"/>
        <v>504</v>
      </c>
      <c r="E304" s="1" t="str">
        <f>_xlfn.XLOOKUP(C304,[2]怪物武器挂载坐标辅助表!$V:$V,[2]怪物武器挂载坐标辅助表!$X:$X)</f>
        <v>鳄鱼</v>
      </c>
      <c r="F304" s="1" t="s">
        <v>285</v>
      </c>
      <c r="G304">
        <v>-468</v>
      </c>
      <c r="H304">
        <v>-186</v>
      </c>
      <c r="I304">
        <v>5673</v>
      </c>
      <c r="J304">
        <v>-10</v>
      </c>
    </row>
    <row r="305" hidden="1" spans="1:10">
      <c r="A305" s="1" t="s">
        <v>0</v>
      </c>
      <c r="B305" s="1">
        <v>1032505</v>
      </c>
      <c r="C305" s="1">
        <f t="shared" si="8"/>
        <v>1032</v>
      </c>
      <c r="D305" s="1">
        <f t="shared" si="9"/>
        <v>505</v>
      </c>
      <c r="E305" s="1" t="str">
        <f>_xlfn.XLOOKUP(C305,[2]怪物武器挂载坐标辅助表!$V:$V,[2]怪物武器挂载坐标辅助表!$X:$X)</f>
        <v>鳄鱼</v>
      </c>
      <c r="F305" s="1" t="s">
        <v>285</v>
      </c>
      <c r="G305">
        <v>-536</v>
      </c>
      <c r="H305">
        <v>-189</v>
      </c>
      <c r="I305">
        <v>6303</v>
      </c>
      <c r="J305">
        <v>-5</v>
      </c>
    </row>
    <row r="306" hidden="1" spans="1:10">
      <c r="A306" s="1" t="s">
        <v>0</v>
      </c>
      <c r="B306" s="1">
        <v>1032506</v>
      </c>
      <c r="C306" s="1">
        <f t="shared" si="8"/>
        <v>1032</v>
      </c>
      <c r="D306" s="1">
        <f t="shared" si="9"/>
        <v>506</v>
      </c>
      <c r="E306" s="1" t="str">
        <f>_xlfn.XLOOKUP(C306,[2]怪物武器挂载坐标辅助表!$V:$V,[2]怪物武器挂载坐标辅助表!$X:$X)</f>
        <v>鳄鱼</v>
      </c>
      <c r="F306" s="1" t="s">
        <v>285</v>
      </c>
      <c r="G306">
        <v>-368</v>
      </c>
      <c r="H306">
        <v>-155</v>
      </c>
      <c r="I306">
        <v>5042</v>
      </c>
      <c r="J306">
        <v>0</v>
      </c>
    </row>
    <row r="307" hidden="1" spans="1:10">
      <c r="A307" s="1" t="s">
        <v>0</v>
      </c>
      <c r="B307" s="1">
        <v>1032507</v>
      </c>
      <c r="C307" s="1">
        <f t="shared" si="8"/>
        <v>1032</v>
      </c>
      <c r="D307" s="1">
        <f t="shared" si="9"/>
        <v>507</v>
      </c>
      <c r="E307" s="1" t="str">
        <f>_xlfn.XLOOKUP(C307,[2]怪物武器挂载坐标辅助表!$V:$V,[2]怪物武器挂载坐标辅助表!$X:$X)</f>
        <v>鳄鱼</v>
      </c>
      <c r="F307" s="1" t="s">
        <v>285</v>
      </c>
      <c r="G307">
        <v>-431</v>
      </c>
      <c r="H307">
        <v>-167</v>
      </c>
      <c r="I307">
        <v>6303</v>
      </c>
      <c r="J307">
        <v>5</v>
      </c>
    </row>
    <row r="308" hidden="1" spans="1:10">
      <c r="A308" s="1" t="s">
        <v>0</v>
      </c>
      <c r="B308" s="1">
        <v>2011101</v>
      </c>
      <c r="C308" s="1">
        <f t="shared" si="8"/>
        <v>2011</v>
      </c>
      <c r="D308" s="1">
        <f t="shared" si="9"/>
        <v>101</v>
      </c>
      <c r="E308" s="1" t="str">
        <f>_xlfn.XLOOKUP(C308,[2]怪物武器挂载坐标辅助表!$V:$V,[2]怪物武器挂载坐标辅助表!$X:$X)</f>
        <v>兔子</v>
      </c>
      <c r="F308" s="1" t="s">
        <v>285</v>
      </c>
      <c r="G308">
        <v>-438</v>
      </c>
      <c r="H308">
        <v>-51</v>
      </c>
      <c r="I308">
        <v>7699</v>
      </c>
      <c r="J308">
        <v>0</v>
      </c>
    </row>
    <row r="309" hidden="1" spans="1:10">
      <c r="A309" s="1" t="s">
        <v>0</v>
      </c>
      <c r="B309" s="1">
        <v>2011102</v>
      </c>
      <c r="C309" s="1">
        <f t="shared" si="8"/>
        <v>2011</v>
      </c>
      <c r="D309" s="1">
        <f t="shared" si="9"/>
        <v>102</v>
      </c>
      <c r="E309" s="1" t="str">
        <f>_xlfn.XLOOKUP(C309,[2]怪物武器挂载坐标辅助表!$V:$V,[2]怪物武器挂载坐标辅助表!$X:$X)</f>
        <v>兔子</v>
      </c>
      <c r="F309" s="1" t="s">
        <v>285</v>
      </c>
      <c r="G309">
        <v>-342</v>
      </c>
      <c r="H309">
        <v>-61</v>
      </c>
      <c r="I309">
        <v>7699</v>
      </c>
      <c r="J309">
        <v>-10</v>
      </c>
    </row>
    <row r="310" hidden="1" spans="1:10">
      <c r="A310" s="1" t="s">
        <v>0</v>
      </c>
      <c r="B310" s="1">
        <v>2011103</v>
      </c>
      <c r="C310" s="1">
        <f t="shared" si="8"/>
        <v>2011</v>
      </c>
      <c r="D310" s="1">
        <f t="shared" si="9"/>
        <v>103</v>
      </c>
      <c r="E310" s="1" t="str">
        <f>_xlfn.XLOOKUP(C310,[2]怪物武器挂载坐标辅助表!$V:$V,[2]怪物武器挂载坐标辅助表!$X:$X)</f>
        <v>兔子</v>
      </c>
      <c r="F310" s="1" t="s">
        <v>285</v>
      </c>
      <c r="G310">
        <v>-480</v>
      </c>
      <c r="H310">
        <v>-122</v>
      </c>
      <c r="I310">
        <v>6999</v>
      </c>
      <c r="J310">
        <v>-10</v>
      </c>
    </row>
    <row r="311" hidden="1" spans="1:10">
      <c r="A311" s="1" t="s">
        <v>0</v>
      </c>
      <c r="B311" s="1">
        <v>2011104</v>
      </c>
      <c r="C311" s="1">
        <f t="shared" si="8"/>
        <v>2011</v>
      </c>
      <c r="D311" s="1">
        <f t="shared" si="9"/>
        <v>104</v>
      </c>
      <c r="E311" s="1" t="str">
        <f>_xlfn.XLOOKUP(C311,[2]怪物武器挂载坐标辅助表!$V:$V,[2]怪物武器挂载坐标辅助表!$X:$X)</f>
        <v>兔子</v>
      </c>
      <c r="F311" s="1" t="s">
        <v>285</v>
      </c>
      <c r="G311">
        <v>-441</v>
      </c>
      <c r="H311">
        <v>-53</v>
      </c>
      <c r="I311">
        <v>7699</v>
      </c>
      <c r="J311">
        <v>0</v>
      </c>
    </row>
    <row r="312" hidden="1" spans="1:10">
      <c r="A312" s="1" t="s">
        <v>0</v>
      </c>
      <c r="B312" s="1">
        <v>2011105</v>
      </c>
      <c r="C312" s="1">
        <f t="shared" si="8"/>
        <v>2011</v>
      </c>
      <c r="D312" s="1">
        <f t="shared" si="9"/>
        <v>105</v>
      </c>
      <c r="E312" s="1" t="str">
        <f>_xlfn.XLOOKUP(C312,[2]怪物武器挂载坐标辅助表!$V:$V,[2]怪物武器挂载坐标辅助表!$X:$X)</f>
        <v>兔子</v>
      </c>
      <c r="F312" s="1" t="s">
        <v>285</v>
      </c>
      <c r="G312">
        <v>-372</v>
      </c>
      <c r="H312">
        <v>-73</v>
      </c>
      <c r="I312">
        <v>6999</v>
      </c>
      <c r="J312">
        <v>0</v>
      </c>
    </row>
    <row r="313" hidden="1" spans="1:10">
      <c r="A313" s="1" t="s">
        <v>0</v>
      </c>
      <c r="B313" s="1">
        <v>2011106</v>
      </c>
      <c r="C313" s="1">
        <f t="shared" si="8"/>
        <v>2011</v>
      </c>
      <c r="D313" s="1">
        <f t="shared" si="9"/>
        <v>106</v>
      </c>
      <c r="E313" s="1" t="str">
        <f>_xlfn.XLOOKUP(C313,[2]怪物武器挂载坐标辅助表!$V:$V,[2]怪物武器挂载坐标辅助表!$X:$X)</f>
        <v>兔子</v>
      </c>
      <c r="F313" s="1" t="s">
        <v>285</v>
      </c>
      <c r="G313">
        <v>-465</v>
      </c>
      <c r="H313">
        <v>-85</v>
      </c>
      <c r="I313">
        <v>5599</v>
      </c>
      <c r="J313">
        <v>0</v>
      </c>
    </row>
    <row r="314" hidden="1" spans="1:10">
      <c r="A314" s="1" t="s">
        <v>0</v>
      </c>
      <c r="B314" s="1">
        <v>2011201</v>
      </c>
      <c r="C314" s="1">
        <f t="shared" si="8"/>
        <v>2011</v>
      </c>
      <c r="D314" s="1">
        <f t="shared" si="9"/>
        <v>201</v>
      </c>
      <c r="E314" s="1" t="str">
        <f>_xlfn.XLOOKUP(C314,[2]怪物武器挂载坐标辅助表!$V:$V,[2]怪物武器挂载坐标辅助表!$X:$X)</f>
        <v>兔子</v>
      </c>
      <c r="F314" s="1" t="s">
        <v>285</v>
      </c>
      <c r="G314">
        <v>-324</v>
      </c>
      <c r="H314">
        <v>-20</v>
      </c>
      <c r="I314">
        <v>6999</v>
      </c>
      <c r="J314">
        <v>-25</v>
      </c>
    </row>
    <row r="315" hidden="1" spans="1:10">
      <c r="A315" s="1" t="s">
        <v>0</v>
      </c>
      <c r="B315" s="1">
        <v>2011202</v>
      </c>
      <c r="C315" s="1">
        <f t="shared" si="8"/>
        <v>2011</v>
      </c>
      <c r="D315" s="1">
        <f t="shared" si="9"/>
        <v>202</v>
      </c>
      <c r="E315" s="1" t="str">
        <f>_xlfn.XLOOKUP(C315,[2]怪物武器挂载坐标辅助表!$V:$V,[2]怪物武器挂载坐标辅助表!$X:$X)</f>
        <v>兔子</v>
      </c>
      <c r="F315" s="1" t="s">
        <v>285</v>
      </c>
      <c r="G315">
        <v>-302</v>
      </c>
      <c r="H315">
        <v>-65</v>
      </c>
      <c r="I315">
        <v>6999</v>
      </c>
      <c r="J315">
        <v>0</v>
      </c>
    </row>
    <row r="316" hidden="1" spans="1:10">
      <c r="A316" s="1" t="s">
        <v>0</v>
      </c>
      <c r="B316" s="1">
        <v>2011203</v>
      </c>
      <c r="C316" s="1">
        <f t="shared" si="8"/>
        <v>2011</v>
      </c>
      <c r="D316" s="1">
        <f t="shared" si="9"/>
        <v>203</v>
      </c>
      <c r="E316" s="1" t="str">
        <f>_xlfn.XLOOKUP(C316,[2]怪物武器挂载坐标辅助表!$V:$V,[2]怪物武器挂载坐标辅助表!$X:$X)</f>
        <v>兔子</v>
      </c>
      <c r="F316" s="1" t="s">
        <v>285</v>
      </c>
      <c r="G316">
        <v>-332</v>
      </c>
      <c r="H316">
        <v>-86</v>
      </c>
      <c r="I316">
        <v>6999</v>
      </c>
      <c r="J316">
        <v>-10</v>
      </c>
    </row>
    <row r="317" hidden="1" spans="1:10">
      <c r="A317" s="1" t="s">
        <v>0</v>
      </c>
      <c r="B317" s="1">
        <v>2011204</v>
      </c>
      <c r="C317" s="1">
        <f t="shared" si="8"/>
        <v>2011</v>
      </c>
      <c r="D317" s="1">
        <f t="shared" si="9"/>
        <v>204</v>
      </c>
      <c r="E317" s="1" t="str">
        <f>_xlfn.XLOOKUP(C317,[2]怪物武器挂载坐标辅助表!$V:$V,[2]怪物武器挂载坐标辅助表!$X:$X)</f>
        <v>兔子</v>
      </c>
      <c r="F317" s="1" t="s">
        <v>285</v>
      </c>
      <c r="G317">
        <v>-323</v>
      </c>
      <c r="H317">
        <v>-156</v>
      </c>
      <c r="I317">
        <v>3499</v>
      </c>
      <c r="J317">
        <v>0</v>
      </c>
    </row>
    <row r="318" hidden="1" spans="1:10">
      <c r="A318" s="1" t="s">
        <v>0</v>
      </c>
      <c r="B318" s="1">
        <v>2011205</v>
      </c>
      <c r="C318" s="1">
        <f t="shared" si="8"/>
        <v>2011</v>
      </c>
      <c r="D318" s="1">
        <f t="shared" si="9"/>
        <v>205</v>
      </c>
      <c r="E318" s="1" t="str">
        <f>_xlfn.XLOOKUP(C318,[2]怪物武器挂载坐标辅助表!$V:$V,[2]怪物武器挂载坐标辅助表!$X:$X)</f>
        <v>兔子</v>
      </c>
      <c r="F318" s="1" t="s">
        <v>285</v>
      </c>
      <c r="G318">
        <v>-326</v>
      </c>
      <c r="H318">
        <v>22</v>
      </c>
      <c r="I318">
        <v>6999</v>
      </c>
      <c r="J318">
        <v>-10</v>
      </c>
    </row>
    <row r="319" hidden="1" spans="1:10">
      <c r="A319" s="1" t="s">
        <v>0</v>
      </c>
      <c r="B319" s="1">
        <v>2011206</v>
      </c>
      <c r="C319" s="1">
        <f t="shared" si="8"/>
        <v>2011</v>
      </c>
      <c r="D319" s="1">
        <f t="shared" si="9"/>
        <v>206</v>
      </c>
      <c r="E319" s="1" t="str">
        <f>_xlfn.XLOOKUP(C319,[2]怪物武器挂载坐标辅助表!$V:$V,[2]怪物武器挂载坐标辅助表!$X:$X)</f>
        <v>兔子</v>
      </c>
      <c r="F319" s="1" t="s">
        <v>285</v>
      </c>
      <c r="G319">
        <v>-394</v>
      </c>
      <c r="H319">
        <v>-107</v>
      </c>
      <c r="I319">
        <v>4899</v>
      </c>
      <c r="J319">
        <v>150</v>
      </c>
    </row>
    <row r="320" hidden="1" spans="1:10">
      <c r="A320" s="1" t="s">
        <v>0</v>
      </c>
      <c r="B320" s="1">
        <v>2011207</v>
      </c>
      <c r="C320" s="1">
        <f t="shared" si="8"/>
        <v>2011</v>
      </c>
      <c r="D320" s="1">
        <f t="shared" si="9"/>
        <v>207</v>
      </c>
      <c r="E320" s="1" t="str">
        <f>_xlfn.XLOOKUP(C320,[2]怪物武器挂载坐标辅助表!$V:$V,[2]怪物武器挂载坐标辅助表!$X:$X)</f>
        <v>兔子</v>
      </c>
      <c r="F320" s="1" t="s">
        <v>285</v>
      </c>
      <c r="G320">
        <v>-457</v>
      </c>
      <c r="H320">
        <v>-84</v>
      </c>
      <c r="I320">
        <v>6999</v>
      </c>
      <c r="J320">
        <v>15</v>
      </c>
    </row>
    <row r="321" hidden="1" spans="1:10">
      <c r="A321" s="1" t="s">
        <v>0</v>
      </c>
      <c r="B321" s="1">
        <v>2011301</v>
      </c>
      <c r="C321" s="1">
        <f t="shared" si="8"/>
        <v>2011</v>
      </c>
      <c r="D321" s="1">
        <f t="shared" si="9"/>
        <v>301</v>
      </c>
      <c r="E321" s="1" t="str">
        <f>_xlfn.XLOOKUP(C321,[2]怪物武器挂载坐标辅助表!$V:$V,[2]怪物武器挂载坐标辅助表!$X:$X)</f>
        <v>兔子</v>
      </c>
      <c r="F321" s="1" t="s">
        <v>285</v>
      </c>
      <c r="G321">
        <v>-375</v>
      </c>
      <c r="H321">
        <v>34</v>
      </c>
      <c r="I321">
        <v>6999</v>
      </c>
      <c r="J321">
        <v>0</v>
      </c>
    </row>
    <row r="322" hidden="1" spans="1:10">
      <c r="A322" s="1" t="s">
        <v>0</v>
      </c>
      <c r="B322" s="1">
        <v>2011302</v>
      </c>
      <c r="C322" s="1">
        <f t="shared" si="8"/>
        <v>2011</v>
      </c>
      <c r="D322" s="1">
        <f t="shared" si="9"/>
        <v>302</v>
      </c>
      <c r="E322" s="1" t="str">
        <f>_xlfn.XLOOKUP(C322,[2]怪物武器挂载坐标辅助表!$V:$V,[2]怪物武器挂载坐标辅助表!$X:$X)</f>
        <v>兔子</v>
      </c>
      <c r="F322" s="1" t="s">
        <v>285</v>
      </c>
      <c r="G322">
        <v>-401</v>
      </c>
      <c r="H322">
        <v>-24</v>
      </c>
      <c r="I322">
        <v>6299</v>
      </c>
      <c r="J322">
        <v>0</v>
      </c>
    </row>
    <row r="323" hidden="1" spans="1:10">
      <c r="A323" s="1" t="s">
        <v>0</v>
      </c>
      <c r="B323" s="1">
        <v>2011303</v>
      </c>
      <c r="C323" s="1">
        <f t="shared" ref="C323:C386" si="10">ROUNDDOWN(B323/1000,0)</f>
        <v>2011</v>
      </c>
      <c r="D323" s="1">
        <f t="shared" ref="D323:D386" si="11">MOD(B323,1000)</f>
        <v>303</v>
      </c>
      <c r="E323" s="1" t="str">
        <f>_xlfn.XLOOKUP(C323,[2]怪物武器挂载坐标辅助表!$V:$V,[2]怪物武器挂载坐标辅助表!$X:$X)</f>
        <v>兔子</v>
      </c>
      <c r="F323" s="1" t="s">
        <v>285</v>
      </c>
      <c r="G323">
        <v>-354</v>
      </c>
      <c r="H323">
        <v>-37</v>
      </c>
      <c r="I323">
        <v>6999</v>
      </c>
      <c r="J323">
        <v>0</v>
      </c>
    </row>
    <row r="324" hidden="1" spans="1:10">
      <c r="A324" s="1" t="s">
        <v>0</v>
      </c>
      <c r="B324" s="1">
        <v>2011304</v>
      </c>
      <c r="C324" s="1">
        <f t="shared" si="10"/>
        <v>2011</v>
      </c>
      <c r="D324" s="1">
        <f t="shared" si="11"/>
        <v>304</v>
      </c>
      <c r="E324" s="1" t="str">
        <f>_xlfn.XLOOKUP(C324,[2]怪物武器挂载坐标辅助表!$V:$V,[2]怪物武器挂载坐标辅助表!$X:$X)</f>
        <v>兔子</v>
      </c>
      <c r="F324" s="1" t="s">
        <v>285</v>
      </c>
      <c r="G324">
        <v>-496</v>
      </c>
      <c r="H324">
        <v>-58</v>
      </c>
      <c r="I324">
        <v>6999</v>
      </c>
      <c r="J324">
        <v>5</v>
      </c>
    </row>
    <row r="325" hidden="1" spans="1:10">
      <c r="A325" s="1" t="s">
        <v>0</v>
      </c>
      <c r="B325" s="1">
        <v>2011305</v>
      </c>
      <c r="C325" s="1">
        <f t="shared" si="10"/>
        <v>2011</v>
      </c>
      <c r="D325" s="1">
        <f t="shared" si="11"/>
        <v>305</v>
      </c>
      <c r="E325" s="1" t="str">
        <f>_xlfn.XLOOKUP(C325,[2]怪物武器挂载坐标辅助表!$V:$V,[2]怪物武器挂载坐标辅助表!$X:$X)</f>
        <v>兔子</v>
      </c>
      <c r="F325" s="1" t="s">
        <v>285</v>
      </c>
      <c r="G325">
        <v>-464</v>
      </c>
      <c r="H325">
        <v>-157</v>
      </c>
      <c r="I325">
        <v>6299</v>
      </c>
      <c r="J325">
        <v>-25</v>
      </c>
    </row>
    <row r="326" hidden="1" spans="1:10">
      <c r="A326" s="1" t="s">
        <v>0</v>
      </c>
      <c r="B326" s="1">
        <v>2011401</v>
      </c>
      <c r="C326" s="1">
        <f t="shared" si="10"/>
        <v>2011</v>
      </c>
      <c r="D326" s="1">
        <f t="shared" si="11"/>
        <v>401</v>
      </c>
      <c r="E326" s="1" t="str">
        <f>_xlfn.XLOOKUP(C326,[2]怪物武器挂载坐标辅助表!$V:$V,[2]怪物武器挂载坐标辅助表!$X:$X)</f>
        <v>兔子</v>
      </c>
      <c r="F326" s="1" t="s">
        <v>285</v>
      </c>
      <c r="G326">
        <v>-373</v>
      </c>
      <c r="H326">
        <v>-144</v>
      </c>
      <c r="I326">
        <v>6999</v>
      </c>
      <c r="J326">
        <v>0</v>
      </c>
    </row>
    <row r="327" hidden="1" spans="1:10">
      <c r="A327" s="1" t="s">
        <v>0</v>
      </c>
      <c r="B327" s="1">
        <v>2011402</v>
      </c>
      <c r="C327" s="1">
        <f t="shared" si="10"/>
        <v>2011</v>
      </c>
      <c r="D327" s="1">
        <f t="shared" si="11"/>
        <v>402</v>
      </c>
      <c r="E327" s="1" t="str">
        <f>_xlfn.XLOOKUP(C327,[2]怪物武器挂载坐标辅助表!$V:$V,[2]怪物武器挂载坐标辅助表!$X:$X)</f>
        <v>兔子</v>
      </c>
      <c r="F327" s="1" t="s">
        <v>285</v>
      </c>
      <c r="G327">
        <v>-377</v>
      </c>
      <c r="H327">
        <v>-140</v>
      </c>
      <c r="I327">
        <v>6999</v>
      </c>
      <c r="J327">
        <v>0</v>
      </c>
    </row>
    <row r="328" hidden="1" spans="1:10">
      <c r="A328" s="1" t="s">
        <v>0</v>
      </c>
      <c r="B328" s="1">
        <v>2011403</v>
      </c>
      <c r="C328" s="1">
        <f t="shared" si="10"/>
        <v>2011</v>
      </c>
      <c r="D328" s="1">
        <f t="shared" si="11"/>
        <v>403</v>
      </c>
      <c r="E328" s="1" t="str">
        <f>_xlfn.XLOOKUP(C328,[2]怪物武器挂载坐标辅助表!$V:$V,[2]怪物武器挂载坐标辅助表!$X:$X)</f>
        <v>兔子</v>
      </c>
      <c r="F328" s="1" t="s">
        <v>285</v>
      </c>
      <c r="G328">
        <v>-384</v>
      </c>
      <c r="H328">
        <v>-135</v>
      </c>
      <c r="I328">
        <v>6999</v>
      </c>
      <c r="J328">
        <v>0</v>
      </c>
    </row>
    <row r="329" hidden="1" spans="1:10">
      <c r="A329" s="1" t="s">
        <v>0</v>
      </c>
      <c r="B329" s="1">
        <v>2011404</v>
      </c>
      <c r="C329" s="1">
        <f t="shared" si="10"/>
        <v>2011</v>
      </c>
      <c r="D329" s="1">
        <f t="shared" si="11"/>
        <v>404</v>
      </c>
      <c r="E329" s="1" t="str">
        <f>_xlfn.XLOOKUP(C329,[2]怪物武器挂载坐标辅助表!$V:$V,[2]怪物武器挂载坐标辅助表!$X:$X)</f>
        <v>兔子</v>
      </c>
      <c r="F329" s="1" t="s">
        <v>285</v>
      </c>
      <c r="G329">
        <v>-531</v>
      </c>
      <c r="H329">
        <v>-135</v>
      </c>
      <c r="I329">
        <v>6999</v>
      </c>
      <c r="J329">
        <v>0</v>
      </c>
    </row>
    <row r="330" hidden="1" spans="1:10">
      <c r="A330" s="1" t="s">
        <v>0</v>
      </c>
      <c r="B330" s="1">
        <v>2011405</v>
      </c>
      <c r="C330" s="1">
        <f t="shared" si="10"/>
        <v>2011</v>
      </c>
      <c r="D330" s="1">
        <f t="shared" si="11"/>
        <v>405</v>
      </c>
      <c r="E330" s="1" t="str">
        <f>_xlfn.XLOOKUP(C330,[2]怪物武器挂载坐标辅助表!$V:$V,[2]怪物武器挂载坐标辅助表!$X:$X)</f>
        <v>兔子</v>
      </c>
      <c r="F330" s="1" t="s">
        <v>285</v>
      </c>
      <c r="G330">
        <v>-396</v>
      </c>
      <c r="H330">
        <v>-137</v>
      </c>
      <c r="I330">
        <v>6999</v>
      </c>
      <c r="J330">
        <v>0</v>
      </c>
    </row>
    <row r="331" hidden="1" spans="1:10">
      <c r="A331" s="1" t="s">
        <v>0</v>
      </c>
      <c r="B331" s="1">
        <v>2011406</v>
      </c>
      <c r="C331" s="1">
        <f t="shared" si="10"/>
        <v>2011</v>
      </c>
      <c r="D331" s="1">
        <f t="shared" si="11"/>
        <v>406</v>
      </c>
      <c r="E331" s="1" t="str">
        <f>_xlfn.XLOOKUP(C331,[2]怪物武器挂载坐标辅助表!$V:$V,[2]怪物武器挂载坐标辅助表!$X:$X)</f>
        <v>兔子</v>
      </c>
      <c r="F331" s="1" t="s">
        <v>285</v>
      </c>
      <c r="G331">
        <v>-436</v>
      </c>
      <c r="H331">
        <v>-128</v>
      </c>
      <c r="I331">
        <v>5599</v>
      </c>
      <c r="J331">
        <v>30</v>
      </c>
    </row>
    <row r="332" hidden="1" spans="1:10">
      <c r="A332" s="1" t="s">
        <v>0</v>
      </c>
      <c r="B332" s="1">
        <v>2011407</v>
      </c>
      <c r="C332" s="1">
        <f t="shared" si="10"/>
        <v>2011</v>
      </c>
      <c r="D332" s="1">
        <f t="shared" si="11"/>
        <v>407</v>
      </c>
      <c r="E332" s="1" t="str">
        <f>_xlfn.XLOOKUP(C332,[2]怪物武器挂载坐标辅助表!$V:$V,[2]怪物武器挂载坐标辅助表!$X:$X)</f>
        <v>兔子</v>
      </c>
      <c r="F332" s="1" t="s">
        <v>285</v>
      </c>
      <c r="G332">
        <v>-369</v>
      </c>
      <c r="H332">
        <v>-100</v>
      </c>
      <c r="I332">
        <v>6999</v>
      </c>
      <c r="J332">
        <v>-5</v>
      </c>
    </row>
    <row r="333" hidden="1" spans="1:10">
      <c r="A333" s="1" t="s">
        <v>0</v>
      </c>
      <c r="B333" s="1">
        <v>2011408</v>
      </c>
      <c r="C333" s="1">
        <f t="shared" si="10"/>
        <v>2011</v>
      </c>
      <c r="D333" s="1">
        <f t="shared" si="11"/>
        <v>408</v>
      </c>
      <c r="E333" s="1" t="str">
        <f>_xlfn.XLOOKUP(C333,[2]怪物武器挂载坐标辅助表!$V:$V,[2]怪物武器挂载坐标辅助表!$X:$X)</f>
        <v>兔子</v>
      </c>
      <c r="F333" s="1" t="s">
        <v>285</v>
      </c>
      <c r="G333">
        <v>-304</v>
      </c>
      <c r="H333">
        <v>-186</v>
      </c>
      <c r="I333">
        <v>7699</v>
      </c>
      <c r="J333">
        <v>-15</v>
      </c>
    </row>
    <row r="334" hidden="1" spans="1:10">
      <c r="A334" s="1" t="s">
        <v>0</v>
      </c>
      <c r="B334" s="1">
        <v>2011409</v>
      </c>
      <c r="C334" s="1">
        <f t="shared" si="10"/>
        <v>2011</v>
      </c>
      <c r="D334" s="1">
        <f t="shared" si="11"/>
        <v>409</v>
      </c>
      <c r="E334" s="1" t="str">
        <f>_xlfn.XLOOKUP(C334,[2]怪物武器挂载坐标辅助表!$V:$V,[2]怪物武器挂载坐标辅助表!$X:$X)</f>
        <v>兔子</v>
      </c>
      <c r="F334" s="1" t="s">
        <v>285</v>
      </c>
      <c r="G334">
        <v>-447</v>
      </c>
      <c r="H334">
        <v>-81</v>
      </c>
      <c r="I334">
        <v>5249</v>
      </c>
      <c r="J334">
        <v>-15</v>
      </c>
    </row>
    <row r="335" hidden="1" spans="1:10">
      <c r="A335" s="1" t="s">
        <v>0</v>
      </c>
      <c r="B335" s="1">
        <v>2011501</v>
      </c>
      <c r="C335" s="1">
        <f t="shared" si="10"/>
        <v>2011</v>
      </c>
      <c r="D335" s="1">
        <f t="shared" si="11"/>
        <v>501</v>
      </c>
      <c r="E335" s="1" t="str">
        <f>_xlfn.XLOOKUP(C335,[2]怪物武器挂载坐标辅助表!$V:$V,[2]怪物武器挂载坐标辅助表!$X:$X)</f>
        <v>兔子</v>
      </c>
      <c r="F335" s="1" t="s">
        <v>285</v>
      </c>
      <c r="G335">
        <v>-429</v>
      </c>
      <c r="H335">
        <v>0</v>
      </c>
      <c r="I335">
        <v>7699</v>
      </c>
      <c r="J335">
        <v>45</v>
      </c>
    </row>
    <row r="336" hidden="1" spans="1:10">
      <c r="A336" s="1" t="s">
        <v>0</v>
      </c>
      <c r="B336" s="1">
        <v>2011502</v>
      </c>
      <c r="C336" s="1">
        <f t="shared" si="10"/>
        <v>2011</v>
      </c>
      <c r="D336" s="1">
        <f t="shared" si="11"/>
        <v>502</v>
      </c>
      <c r="E336" s="1" t="str">
        <f>_xlfn.XLOOKUP(C336,[2]怪物武器挂载坐标辅助表!$V:$V,[2]怪物武器挂载坐标辅助表!$X:$X)</f>
        <v>兔子</v>
      </c>
      <c r="F336" s="1" t="s">
        <v>285</v>
      </c>
      <c r="G336">
        <v>-443</v>
      </c>
      <c r="H336">
        <v>-81</v>
      </c>
      <c r="I336">
        <v>5949</v>
      </c>
      <c r="J336">
        <v>0</v>
      </c>
    </row>
    <row r="337" hidden="1" spans="1:10">
      <c r="A337" s="1" t="s">
        <v>0</v>
      </c>
      <c r="B337" s="1">
        <v>2011503</v>
      </c>
      <c r="C337" s="1">
        <f t="shared" si="10"/>
        <v>2011</v>
      </c>
      <c r="D337" s="1">
        <f t="shared" si="11"/>
        <v>503</v>
      </c>
      <c r="E337" s="1" t="str">
        <f>_xlfn.XLOOKUP(C337,[2]怪物武器挂载坐标辅助表!$V:$V,[2]怪物武器挂载坐标辅助表!$X:$X)</f>
        <v>兔子</v>
      </c>
      <c r="F337" s="1" t="s">
        <v>285</v>
      </c>
      <c r="G337">
        <v>-494</v>
      </c>
      <c r="H337">
        <v>-116</v>
      </c>
      <c r="I337">
        <v>6999</v>
      </c>
      <c r="J337">
        <v>-15</v>
      </c>
    </row>
    <row r="338" hidden="1" spans="1:10">
      <c r="A338" s="1" t="s">
        <v>0</v>
      </c>
      <c r="B338" s="1">
        <v>2011504</v>
      </c>
      <c r="C338" s="1">
        <f t="shared" si="10"/>
        <v>2011</v>
      </c>
      <c r="D338" s="1">
        <f t="shared" si="11"/>
        <v>504</v>
      </c>
      <c r="E338" s="1" t="str">
        <f>_xlfn.XLOOKUP(C338,[2]怪物武器挂载坐标辅助表!$V:$V,[2]怪物武器挂载坐标辅助表!$X:$X)</f>
        <v>兔子</v>
      </c>
      <c r="F338" s="1" t="s">
        <v>285</v>
      </c>
      <c r="G338">
        <v>-418</v>
      </c>
      <c r="H338">
        <v>-147</v>
      </c>
      <c r="I338">
        <v>6299</v>
      </c>
      <c r="J338">
        <v>-10</v>
      </c>
    </row>
    <row r="339" hidden="1" spans="1:10">
      <c r="A339" s="1" t="s">
        <v>0</v>
      </c>
      <c r="B339" s="1">
        <v>2011505</v>
      </c>
      <c r="C339" s="1">
        <f t="shared" si="10"/>
        <v>2011</v>
      </c>
      <c r="D339" s="1">
        <f t="shared" si="11"/>
        <v>505</v>
      </c>
      <c r="E339" s="1" t="str">
        <f>_xlfn.XLOOKUP(C339,[2]怪物武器挂载坐标辅助表!$V:$V,[2]怪物武器挂载坐标辅助表!$X:$X)</f>
        <v>兔子</v>
      </c>
      <c r="F339" s="1" t="s">
        <v>285</v>
      </c>
      <c r="G339">
        <v>-493</v>
      </c>
      <c r="H339">
        <v>-150</v>
      </c>
      <c r="I339">
        <v>6999</v>
      </c>
      <c r="J339">
        <v>-5</v>
      </c>
    </row>
    <row r="340" hidden="1" spans="1:10">
      <c r="A340" s="1" t="s">
        <v>0</v>
      </c>
      <c r="B340" s="1">
        <v>2011506</v>
      </c>
      <c r="C340" s="1">
        <f t="shared" si="10"/>
        <v>2011</v>
      </c>
      <c r="D340" s="1">
        <f t="shared" si="11"/>
        <v>506</v>
      </c>
      <c r="E340" s="1" t="str">
        <f>_xlfn.XLOOKUP(C340,[2]怪物武器挂载坐标辅助表!$V:$V,[2]怪物武器挂载坐标辅助表!$X:$X)</f>
        <v>兔子</v>
      </c>
      <c r="F340" s="1" t="s">
        <v>285</v>
      </c>
      <c r="G340">
        <v>-307</v>
      </c>
      <c r="H340">
        <v>-112</v>
      </c>
      <c r="I340">
        <v>5599</v>
      </c>
      <c r="J340">
        <v>0</v>
      </c>
    </row>
    <row r="341" hidden="1" spans="1:10">
      <c r="A341" s="1" t="s">
        <v>0</v>
      </c>
      <c r="B341" s="1">
        <v>2011507</v>
      </c>
      <c r="C341" s="1">
        <f t="shared" si="10"/>
        <v>2011</v>
      </c>
      <c r="D341" s="1">
        <f t="shared" si="11"/>
        <v>507</v>
      </c>
      <c r="E341" s="1" t="str">
        <f>_xlfn.XLOOKUP(C341,[2]怪物武器挂载坐标辅助表!$V:$V,[2]怪物武器挂载坐标辅助表!$X:$X)</f>
        <v>兔子</v>
      </c>
      <c r="F341" s="1" t="s">
        <v>285</v>
      </c>
      <c r="G341">
        <v>-377</v>
      </c>
      <c r="H341">
        <v>-125</v>
      </c>
      <c r="I341">
        <v>6999</v>
      </c>
      <c r="J341">
        <v>5</v>
      </c>
    </row>
    <row r="342" hidden="1" spans="1:10">
      <c r="A342" s="1" t="s">
        <v>0</v>
      </c>
      <c r="B342" s="1">
        <v>2022101</v>
      </c>
      <c r="C342" s="1">
        <f t="shared" si="10"/>
        <v>2022</v>
      </c>
      <c r="D342" s="1">
        <f t="shared" si="11"/>
        <v>101</v>
      </c>
      <c r="E342" s="1" t="str">
        <f>_xlfn.XLOOKUP(C342,[2]怪物武器挂载坐标辅助表!$V:$V,[2]怪物武器挂载坐标辅助表!$X:$X)</f>
        <v>兔子</v>
      </c>
      <c r="F342" s="1" t="s">
        <v>285</v>
      </c>
      <c r="G342">
        <v>-438</v>
      </c>
      <c r="H342">
        <v>-51</v>
      </c>
      <c r="I342">
        <v>7699</v>
      </c>
      <c r="J342">
        <v>0</v>
      </c>
    </row>
    <row r="343" hidden="1" spans="1:10">
      <c r="A343" s="1" t="s">
        <v>0</v>
      </c>
      <c r="B343" s="1">
        <v>2022102</v>
      </c>
      <c r="C343" s="1">
        <f t="shared" si="10"/>
        <v>2022</v>
      </c>
      <c r="D343" s="1">
        <f t="shared" si="11"/>
        <v>102</v>
      </c>
      <c r="E343" s="1" t="str">
        <f>_xlfn.XLOOKUP(C343,[2]怪物武器挂载坐标辅助表!$V:$V,[2]怪物武器挂载坐标辅助表!$X:$X)</f>
        <v>兔子</v>
      </c>
      <c r="F343" s="1" t="s">
        <v>285</v>
      </c>
      <c r="G343">
        <v>-342</v>
      </c>
      <c r="H343">
        <v>-61</v>
      </c>
      <c r="I343">
        <v>7699</v>
      </c>
      <c r="J343">
        <v>-10</v>
      </c>
    </row>
    <row r="344" hidden="1" spans="1:10">
      <c r="A344" s="1" t="s">
        <v>0</v>
      </c>
      <c r="B344" s="1">
        <v>2022103</v>
      </c>
      <c r="C344" s="1">
        <f t="shared" si="10"/>
        <v>2022</v>
      </c>
      <c r="D344" s="1">
        <f t="shared" si="11"/>
        <v>103</v>
      </c>
      <c r="E344" s="1" t="str">
        <f>_xlfn.XLOOKUP(C344,[2]怪物武器挂载坐标辅助表!$V:$V,[2]怪物武器挂载坐标辅助表!$X:$X)</f>
        <v>兔子</v>
      </c>
      <c r="F344" s="1" t="s">
        <v>285</v>
      </c>
      <c r="G344">
        <v>-480</v>
      </c>
      <c r="H344">
        <v>-122</v>
      </c>
      <c r="I344">
        <v>6999</v>
      </c>
      <c r="J344">
        <v>-10</v>
      </c>
    </row>
    <row r="345" hidden="1" spans="1:10">
      <c r="A345" s="1" t="s">
        <v>0</v>
      </c>
      <c r="B345" s="1">
        <v>2022104</v>
      </c>
      <c r="C345" s="1">
        <f t="shared" si="10"/>
        <v>2022</v>
      </c>
      <c r="D345" s="1">
        <f t="shared" si="11"/>
        <v>104</v>
      </c>
      <c r="E345" s="1" t="str">
        <f>_xlfn.XLOOKUP(C345,[2]怪物武器挂载坐标辅助表!$V:$V,[2]怪物武器挂载坐标辅助表!$X:$X)</f>
        <v>兔子</v>
      </c>
      <c r="F345" s="1" t="s">
        <v>285</v>
      </c>
      <c r="G345">
        <v>-441</v>
      </c>
      <c r="H345">
        <v>-53</v>
      </c>
      <c r="I345">
        <v>7699</v>
      </c>
      <c r="J345">
        <v>0</v>
      </c>
    </row>
    <row r="346" hidden="1" spans="1:10">
      <c r="A346" s="1" t="s">
        <v>0</v>
      </c>
      <c r="B346" s="1">
        <v>2022105</v>
      </c>
      <c r="C346" s="1">
        <f t="shared" si="10"/>
        <v>2022</v>
      </c>
      <c r="D346" s="1">
        <f t="shared" si="11"/>
        <v>105</v>
      </c>
      <c r="E346" s="1" t="str">
        <f>_xlfn.XLOOKUP(C346,[2]怪物武器挂载坐标辅助表!$V:$V,[2]怪物武器挂载坐标辅助表!$X:$X)</f>
        <v>兔子</v>
      </c>
      <c r="F346" s="1" t="s">
        <v>285</v>
      </c>
      <c r="G346">
        <v>-372</v>
      </c>
      <c r="H346">
        <v>-73</v>
      </c>
      <c r="I346">
        <v>6999</v>
      </c>
      <c r="J346">
        <v>0</v>
      </c>
    </row>
    <row r="347" hidden="1" spans="1:10">
      <c r="A347" s="1" t="s">
        <v>0</v>
      </c>
      <c r="B347" s="1">
        <v>2022106</v>
      </c>
      <c r="C347" s="1">
        <f t="shared" si="10"/>
        <v>2022</v>
      </c>
      <c r="D347" s="1">
        <f t="shared" si="11"/>
        <v>106</v>
      </c>
      <c r="E347" s="1" t="str">
        <f>_xlfn.XLOOKUP(C347,[2]怪物武器挂载坐标辅助表!$V:$V,[2]怪物武器挂载坐标辅助表!$X:$X)</f>
        <v>兔子</v>
      </c>
      <c r="F347" s="1" t="s">
        <v>285</v>
      </c>
      <c r="G347">
        <v>-465</v>
      </c>
      <c r="H347">
        <v>-85</v>
      </c>
      <c r="I347">
        <v>5599</v>
      </c>
      <c r="J347">
        <v>0</v>
      </c>
    </row>
    <row r="348" hidden="1" spans="1:10">
      <c r="A348" s="1" t="s">
        <v>0</v>
      </c>
      <c r="B348" s="1">
        <v>2022201</v>
      </c>
      <c r="C348" s="1">
        <f t="shared" si="10"/>
        <v>2022</v>
      </c>
      <c r="D348" s="1">
        <f t="shared" si="11"/>
        <v>201</v>
      </c>
      <c r="E348" s="1" t="str">
        <f>_xlfn.XLOOKUP(C348,[2]怪物武器挂载坐标辅助表!$V:$V,[2]怪物武器挂载坐标辅助表!$X:$X)</f>
        <v>兔子</v>
      </c>
      <c r="F348" s="1" t="s">
        <v>285</v>
      </c>
      <c r="G348">
        <v>-324</v>
      </c>
      <c r="H348">
        <v>-20</v>
      </c>
      <c r="I348">
        <v>6999</v>
      </c>
      <c r="J348">
        <v>-25</v>
      </c>
    </row>
    <row r="349" hidden="1" spans="1:10">
      <c r="A349" s="1" t="s">
        <v>0</v>
      </c>
      <c r="B349" s="1">
        <v>2022202</v>
      </c>
      <c r="C349" s="1">
        <f t="shared" si="10"/>
        <v>2022</v>
      </c>
      <c r="D349" s="1">
        <f t="shared" si="11"/>
        <v>202</v>
      </c>
      <c r="E349" s="1" t="str">
        <f>_xlfn.XLOOKUP(C349,[2]怪物武器挂载坐标辅助表!$V:$V,[2]怪物武器挂载坐标辅助表!$X:$X)</f>
        <v>兔子</v>
      </c>
      <c r="F349" s="1" t="s">
        <v>285</v>
      </c>
      <c r="G349">
        <v>-302</v>
      </c>
      <c r="H349">
        <v>-65</v>
      </c>
      <c r="I349">
        <v>6999</v>
      </c>
      <c r="J349">
        <v>0</v>
      </c>
    </row>
    <row r="350" hidden="1" spans="1:10">
      <c r="A350" s="1" t="s">
        <v>0</v>
      </c>
      <c r="B350" s="1">
        <v>2022203</v>
      </c>
      <c r="C350" s="1">
        <f t="shared" si="10"/>
        <v>2022</v>
      </c>
      <c r="D350" s="1">
        <f t="shared" si="11"/>
        <v>203</v>
      </c>
      <c r="E350" s="1" t="str">
        <f>_xlfn.XLOOKUP(C350,[2]怪物武器挂载坐标辅助表!$V:$V,[2]怪物武器挂载坐标辅助表!$X:$X)</f>
        <v>兔子</v>
      </c>
      <c r="F350" s="1" t="s">
        <v>285</v>
      </c>
      <c r="G350">
        <v>-332</v>
      </c>
      <c r="H350">
        <v>-86</v>
      </c>
      <c r="I350">
        <v>6999</v>
      </c>
      <c r="J350">
        <v>-10</v>
      </c>
    </row>
    <row r="351" hidden="1" spans="1:10">
      <c r="A351" s="1" t="s">
        <v>0</v>
      </c>
      <c r="B351" s="1">
        <v>2022204</v>
      </c>
      <c r="C351" s="1">
        <f t="shared" si="10"/>
        <v>2022</v>
      </c>
      <c r="D351" s="1">
        <f t="shared" si="11"/>
        <v>204</v>
      </c>
      <c r="E351" s="1" t="str">
        <f>_xlfn.XLOOKUP(C351,[2]怪物武器挂载坐标辅助表!$V:$V,[2]怪物武器挂载坐标辅助表!$X:$X)</f>
        <v>兔子</v>
      </c>
      <c r="F351" s="1" t="s">
        <v>285</v>
      </c>
      <c r="G351">
        <v>-323</v>
      </c>
      <c r="H351">
        <v>-156</v>
      </c>
      <c r="I351">
        <v>3499</v>
      </c>
      <c r="J351">
        <v>0</v>
      </c>
    </row>
    <row r="352" hidden="1" spans="1:10">
      <c r="A352" s="1" t="s">
        <v>0</v>
      </c>
      <c r="B352" s="1">
        <v>2022205</v>
      </c>
      <c r="C352" s="1">
        <f t="shared" si="10"/>
        <v>2022</v>
      </c>
      <c r="D352" s="1">
        <f t="shared" si="11"/>
        <v>205</v>
      </c>
      <c r="E352" s="1" t="str">
        <f>_xlfn.XLOOKUP(C352,[2]怪物武器挂载坐标辅助表!$V:$V,[2]怪物武器挂载坐标辅助表!$X:$X)</f>
        <v>兔子</v>
      </c>
      <c r="F352" s="1" t="s">
        <v>285</v>
      </c>
      <c r="G352">
        <v>-326</v>
      </c>
      <c r="H352">
        <v>22</v>
      </c>
      <c r="I352">
        <v>6999</v>
      </c>
      <c r="J352">
        <v>-10</v>
      </c>
    </row>
    <row r="353" hidden="1" spans="1:10">
      <c r="A353" s="1" t="s">
        <v>0</v>
      </c>
      <c r="B353" s="1">
        <v>2022206</v>
      </c>
      <c r="C353" s="1">
        <f t="shared" si="10"/>
        <v>2022</v>
      </c>
      <c r="D353" s="1">
        <f t="shared" si="11"/>
        <v>206</v>
      </c>
      <c r="E353" s="1" t="str">
        <f>_xlfn.XLOOKUP(C353,[2]怪物武器挂载坐标辅助表!$V:$V,[2]怪物武器挂载坐标辅助表!$X:$X)</f>
        <v>兔子</v>
      </c>
      <c r="F353" s="1" t="s">
        <v>285</v>
      </c>
      <c r="G353">
        <v>-394</v>
      </c>
      <c r="H353">
        <v>-107</v>
      </c>
      <c r="I353">
        <v>4899</v>
      </c>
      <c r="J353">
        <v>150</v>
      </c>
    </row>
    <row r="354" hidden="1" spans="1:10">
      <c r="A354" s="1" t="s">
        <v>0</v>
      </c>
      <c r="B354" s="1">
        <v>2022207</v>
      </c>
      <c r="C354" s="1">
        <f t="shared" si="10"/>
        <v>2022</v>
      </c>
      <c r="D354" s="1">
        <f t="shared" si="11"/>
        <v>207</v>
      </c>
      <c r="E354" s="1" t="str">
        <f>_xlfn.XLOOKUP(C354,[2]怪物武器挂载坐标辅助表!$V:$V,[2]怪物武器挂载坐标辅助表!$X:$X)</f>
        <v>兔子</v>
      </c>
      <c r="F354" s="1" t="s">
        <v>285</v>
      </c>
      <c r="G354">
        <v>-457</v>
      </c>
      <c r="H354">
        <v>-84</v>
      </c>
      <c r="I354">
        <v>6999</v>
      </c>
      <c r="J354">
        <v>15</v>
      </c>
    </row>
    <row r="355" hidden="1" spans="1:10">
      <c r="A355" s="1" t="s">
        <v>0</v>
      </c>
      <c r="B355" s="1">
        <v>2022301</v>
      </c>
      <c r="C355" s="1">
        <f t="shared" si="10"/>
        <v>2022</v>
      </c>
      <c r="D355" s="1">
        <f t="shared" si="11"/>
        <v>301</v>
      </c>
      <c r="E355" s="1" t="str">
        <f>_xlfn.XLOOKUP(C355,[2]怪物武器挂载坐标辅助表!$V:$V,[2]怪物武器挂载坐标辅助表!$X:$X)</f>
        <v>兔子</v>
      </c>
      <c r="F355" s="1" t="s">
        <v>285</v>
      </c>
      <c r="G355">
        <v>-375</v>
      </c>
      <c r="H355">
        <v>34</v>
      </c>
      <c r="I355">
        <v>6999</v>
      </c>
      <c r="J355">
        <v>0</v>
      </c>
    </row>
    <row r="356" hidden="1" spans="1:10">
      <c r="A356" s="1" t="s">
        <v>0</v>
      </c>
      <c r="B356" s="1">
        <v>2022302</v>
      </c>
      <c r="C356" s="1">
        <f t="shared" si="10"/>
        <v>2022</v>
      </c>
      <c r="D356" s="1">
        <f t="shared" si="11"/>
        <v>302</v>
      </c>
      <c r="E356" s="1" t="str">
        <f>_xlfn.XLOOKUP(C356,[2]怪物武器挂载坐标辅助表!$V:$V,[2]怪物武器挂载坐标辅助表!$X:$X)</f>
        <v>兔子</v>
      </c>
      <c r="F356" s="1" t="s">
        <v>285</v>
      </c>
      <c r="G356">
        <v>-401</v>
      </c>
      <c r="H356">
        <v>-24</v>
      </c>
      <c r="I356">
        <v>6299</v>
      </c>
      <c r="J356">
        <v>0</v>
      </c>
    </row>
    <row r="357" hidden="1" spans="1:10">
      <c r="A357" s="1" t="s">
        <v>0</v>
      </c>
      <c r="B357" s="1">
        <v>2022303</v>
      </c>
      <c r="C357" s="1">
        <f t="shared" si="10"/>
        <v>2022</v>
      </c>
      <c r="D357" s="1">
        <f t="shared" si="11"/>
        <v>303</v>
      </c>
      <c r="E357" s="1" t="str">
        <f>_xlfn.XLOOKUP(C357,[2]怪物武器挂载坐标辅助表!$V:$V,[2]怪物武器挂载坐标辅助表!$X:$X)</f>
        <v>兔子</v>
      </c>
      <c r="F357" s="1" t="s">
        <v>285</v>
      </c>
      <c r="G357">
        <v>-354</v>
      </c>
      <c r="H357">
        <v>-37</v>
      </c>
      <c r="I357">
        <v>6999</v>
      </c>
      <c r="J357">
        <v>0</v>
      </c>
    </row>
    <row r="358" hidden="1" spans="1:10">
      <c r="A358" s="1" t="s">
        <v>0</v>
      </c>
      <c r="B358" s="1">
        <v>2022304</v>
      </c>
      <c r="C358" s="1">
        <f t="shared" si="10"/>
        <v>2022</v>
      </c>
      <c r="D358" s="1">
        <f t="shared" si="11"/>
        <v>304</v>
      </c>
      <c r="E358" s="1" t="str">
        <f>_xlfn.XLOOKUP(C358,[2]怪物武器挂载坐标辅助表!$V:$V,[2]怪物武器挂载坐标辅助表!$X:$X)</f>
        <v>兔子</v>
      </c>
      <c r="F358" s="1" t="s">
        <v>285</v>
      </c>
      <c r="G358">
        <v>-496</v>
      </c>
      <c r="H358">
        <v>-58</v>
      </c>
      <c r="I358">
        <v>6999</v>
      </c>
      <c r="J358">
        <v>5</v>
      </c>
    </row>
    <row r="359" hidden="1" spans="1:10">
      <c r="A359" s="1" t="s">
        <v>0</v>
      </c>
      <c r="B359" s="1">
        <v>2022305</v>
      </c>
      <c r="C359" s="1">
        <f t="shared" si="10"/>
        <v>2022</v>
      </c>
      <c r="D359" s="1">
        <f t="shared" si="11"/>
        <v>305</v>
      </c>
      <c r="E359" s="1" t="str">
        <f>_xlfn.XLOOKUP(C359,[2]怪物武器挂载坐标辅助表!$V:$V,[2]怪物武器挂载坐标辅助表!$X:$X)</f>
        <v>兔子</v>
      </c>
      <c r="F359" s="1" t="s">
        <v>285</v>
      </c>
      <c r="G359">
        <v>-464</v>
      </c>
      <c r="H359">
        <v>-157</v>
      </c>
      <c r="I359">
        <v>6299</v>
      </c>
      <c r="J359">
        <v>-25</v>
      </c>
    </row>
    <row r="360" hidden="1" spans="1:10">
      <c r="A360" s="1" t="s">
        <v>0</v>
      </c>
      <c r="B360" s="1">
        <v>2022401</v>
      </c>
      <c r="C360" s="1">
        <f t="shared" si="10"/>
        <v>2022</v>
      </c>
      <c r="D360" s="1">
        <f t="shared" si="11"/>
        <v>401</v>
      </c>
      <c r="E360" s="1" t="str">
        <f>_xlfn.XLOOKUP(C360,[2]怪物武器挂载坐标辅助表!$V:$V,[2]怪物武器挂载坐标辅助表!$X:$X)</f>
        <v>兔子</v>
      </c>
      <c r="F360" s="1" t="s">
        <v>285</v>
      </c>
      <c r="G360">
        <v>-373</v>
      </c>
      <c r="H360">
        <v>-144</v>
      </c>
      <c r="I360">
        <v>6999</v>
      </c>
      <c r="J360">
        <v>0</v>
      </c>
    </row>
    <row r="361" hidden="1" spans="1:10">
      <c r="A361" s="1" t="s">
        <v>0</v>
      </c>
      <c r="B361" s="1">
        <v>2022402</v>
      </c>
      <c r="C361" s="1">
        <f t="shared" si="10"/>
        <v>2022</v>
      </c>
      <c r="D361" s="1">
        <f t="shared" si="11"/>
        <v>402</v>
      </c>
      <c r="E361" s="1" t="str">
        <f>_xlfn.XLOOKUP(C361,[2]怪物武器挂载坐标辅助表!$V:$V,[2]怪物武器挂载坐标辅助表!$X:$X)</f>
        <v>兔子</v>
      </c>
      <c r="F361" s="1" t="s">
        <v>285</v>
      </c>
      <c r="G361">
        <v>-377</v>
      </c>
      <c r="H361">
        <v>-140</v>
      </c>
      <c r="I361">
        <v>6999</v>
      </c>
      <c r="J361">
        <v>0</v>
      </c>
    </row>
    <row r="362" hidden="1" spans="1:10">
      <c r="A362" s="1" t="s">
        <v>0</v>
      </c>
      <c r="B362" s="1">
        <v>2022403</v>
      </c>
      <c r="C362" s="1">
        <f t="shared" si="10"/>
        <v>2022</v>
      </c>
      <c r="D362" s="1">
        <f t="shared" si="11"/>
        <v>403</v>
      </c>
      <c r="E362" s="1" t="str">
        <f>_xlfn.XLOOKUP(C362,[2]怪物武器挂载坐标辅助表!$V:$V,[2]怪物武器挂载坐标辅助表!$X:$X)</f>
        <v>兔子</v>
      </c>
      <c r="F362" s="1" t="s">
        <v>285</v>
      </c>
      <c r="G362">
        <v>-384</v>
      </c>
      <c r="H362">
        <v>-135</v>
      </c>
      <c r="I362">
        <v>6999</v>
      </c>
      <c r="J362">
        <v>0</v>
      </c>
    </row>
    <row r="363" hidden="1" spans="1:10">
      <c r="A363" s="1" t="s">
        <v>0</v>
      </c>
      <c r="B363" s="1">
        <v>2022404</v>
      </c>
      <c r="C363" s="1">
        <f t="shared" si="10"/>
        <v>2022</v>
      </c>
      <c r="D363" s="1">
        <f t="shared" si="11"/>
        <v>404</v>
      </c>
      <c r="E363" s="1" t="str">
        <f>_xlfn.XLOOKUP(C363,[2]怪物武器挂载坐标辅助表!$V:$V,[2]怪物武器挂载坐标辅助表!$X:$X)</f>
        <v>兔子</v>
      </c>
      <c r="F363" s="1" t="s">
        <v>285</v>
      </c>
      <c r="G363">
        <v>-531</v>
      </c>
      <c r="H363">
        <v>-135</v>
      </c>
      <c r="I363">
        <v>6999</v>
      </c>
      <c r="J363">
        <v>0</v>
      </c>
    </row>
    <row r="364" hidden="1" spans="1:10">
      <c r="A364" s="1" t="s">
        <v>0</v>
      </c>
      <c r="B364" s="1">
        <v>2022405</v>
      </c>
      <c r="C364" s="1">
        <f t="shared" si="10"/>
        <v>2022</v>
      </c>
      <c r="D364" s="1">
        <f t="shared" si="11"/>
        <v>405</v>
      </c>
      <c r="E364" s="1" t="str">
        <f>_xlfn.XLOOKUP(C364,[2]怪物武器挂载坐标辅助表!$V:$V,[2]怪物武器挂载坐标辅助表!$X:$X)</f>
        <v>兔子</v>
      </c>
      <c r="F364" s="1" t="s">
        <v>285</v>
      </c>
      <c r="G364">
        <v>-396</v>
      </c>
      <c r="H364">
        <v>-137</v>
      </c>
      <c r="I364">
        <v>6999</v>
      </c>
      <c r="J364">
        <v>0</v>
      </c>
    </row>
    <row r="365" hidden="1" spans="1:10">
      <c r="A365" s="1" t="s">
        <v>0</v>
      </c>
      <c r="B365" s="1">
        <v>2022406</v>
      </c>
      <c r="C365" s="1">
        <f t="shared" si="10"/>
        <v>2022</v>
      </c>
      <c r="D365" s="1">
        <f t="shared" si="11"/>
        <v>406</v>
      </c>
      <c r="E365" s="1" t="str">
        <f>_xlfn.XLOOKUP(C365,[2]怪物武器挂载坐标辅助表!$V:$V,[2]怪物武器挂载坐标辅助表!$X:$X)</f>
        <v>兔子</v>
      </c>
      <c r="F365" s="1" t="s">
        <v>285</v>
      </c>
      <c r="G365">
        <v>-436</v>
      </c>
      <c r="H365">
        <v>-128</v>
      </c>
      <c r="I365">
        <v>5599</v>
      </c>
      <c r="J365">
        <v>30</v>
      </c>
    </row>
    <row r="366" hidden="1" spans="1:10">
      <c r="A366" s="1" t="s">
        <v>0</v>
      </c>
      <c r="B366" s="1">
        <v>2022407</v>
      </c>
      <c r="C366" s="1">
        <f t="shared" si="10"/>
        <v>2022</v>
      </c>
      <c r="D366" s="1">
        <f t="shared" si="11"/>
        <v>407</v>
      </c>
      <c r="E366" s="1" t="str">
        <f>_xlfn.XLOOKUP(C366,[2]怪物武器挂载坐标辅助表!$V:$V,[2]怪物武器挂载坐标辅助表!$X:$X)</f>
        <v>兔子</v>
      </c>
      <c r="F366" s="1" t="s">
        <v>285</v>
      </c>
      <c r="G366">
        <v>-369</v>
      </c>
      <c r="H366">
        <v>-100</v>
      </c>
      <c r="I366">
        <v>6999</v>
      </c>
      <c r="J366">
        <v>-5</v>
      </c>
    </row>
    <row r="367" hidden="1" spans="1:10">
      <c r="A367" s="1" t="s">
        <v>0</v>
      </c>
      <c r="B367" s="1">
        <v>2022408</v>
      </c>
      <c r="C367" s="1">
        <f t="shared" si="10"/>
        <v>2022</v>
      </c>
      <c r="D367" s="1">
        <f t="shared" si="11"/>
        <v>408</v>
      </c>
      <c r="E367" s="1" t="str">
        <f>_xlfn.XLOOKUP(C367,[2]怪物武器挂载坐标辅助表!$V:$V,[2]怪物武器挂载坐标辅助表!$X:$X)</f>
        <v>兔子</v>
      </c>
      <c r="F367" s="1" t="s">
        <v>285</v>
      </c>
      <c r="G367">
        <v>-304</v>
      </c>
      <c r="H367">
        <v>-186</v>
      </c>
      <c r="I367">
        <v>7699</v>
      </c>
      <c r="J367">
        <v>-15</v>
      </c>
    </row>
    <row r="368" hidden="1" spans="1:10">
      <c r="A368" s="1" t="s">
        <v>0</v>
      </c>
      <c r="B368" s="1">
        <v>2022409</v>
      </c>
      <c r="C368" s="1">
        <f t="shared" si="10"/>
        <v>2022</v>
      </c>
      <c r="D368" s="1">
        <f t="shared" si="11"/>
        <v>409</v>
      </c>
      <c r="E368" s="1" t="str">
        <f>_xlfn.XLOOKUP(C368,[2]怪物武器挂载坐标辅助表!$V:$V,[2]怪物武器挂载坐标辅助表!$X:$X)</f>
        <v>兔子</v>
      </c>
      <c r="F368" s="1" t="s">
        <v>285</v>
      </c>
      <c r="G368">
        <v>-447</v>
      </c>
      <c r="H368">
        <v>-81</v>
      </c>
      <c r="I368">
        <v>5249</v>
      </c>
      <c r="J368">
        <v>-15</v>
      </c>
    </row>
    <row r="369" hidden="1" spans="1:10">
      <c r="A369" s="1" t="s">
        <v>0</v>
      </c>
      <c r="B369" s="1">
        <v>2022501</v>
      </c>
      <c r="C369" s="1">
        <f t="shared" si="10"/>
        <v>2022</v>
      </c>
      <c r="D369" s="1">
        <f t="shared" si="11"/>
        <v>501</v>
      </c>
      <c r="E369" s="1" t="str">
        <f>_xlfn.XLOOKUP(C369,[2]怪物武器挂载坐标辅助表!$V:$V,[2]怪物武器挂载坐标辅助表!$X:$X)</f>
        <v>兔子</v>
      </c>
      <c r="F369" s="1" t="s">
        <v>285</v>
      </c>
      <c r="G369">
        <v>-429</v>
      </c>
      <c r="H369">
        <v>0</v>
      </c>
      <c r="I369">
        <v>7699</v>
      </c>
      <c r="J369">
        <v>45</v>
      </c>
    </row>
    <row r="370" hidden="1" spans="1:10">
      <c r="A370" s="1" t="s">
        <v>0</v>
      </c>
      <c r="B370" s="1">
        <v>2022502</v>
      </c>
      <c r="C370" s="1">
        <f t="shared" si="10"/>
        <v>2022</v>
      </c>
      <c r="D370" s="1">
        <f t="shared" si="11"/>
        <v>502</v>
      </c>
      <c r="E370" s="1" t="str">
        <f>_xlfn.XLOOKUP(C370,[2]怪物武器挂载坐标辅助表!$V:$V,[2]怪物武器挂载坐标辅助表!$X:$X)</f>
        <v>兔子</v>
      </c>
      <c r="F370" s="1" t="s">
        <v>285</v>
      </c>
      <c r="G370">
        <v>-443</v>
      </c>
      <c r="H370">
        <v>-81</v>
      </c>
      <c r="I370">
        <v>5949</v>
      </c>
      <c r="J370">
        <v>0</v>
      </c>
    </row>
    <row r="371" hidden="1" spans="1:10">
      <c r="A371" s="1" t="s">
        <v>0</v>
      </c>
      <c r="B371" s="1">
        <v>2022503</v>
      </c>
      <c r="C371" s="1">
        <f t="shared" si="10"/>
        <v>2022</v>
      </c>
      <c r="D371" s="1">
        <f t="shared" si="11"/>
        <v>503</v>
      </c>
      <c r="E371" s="1" t="str">
        <f>_xlfn.XLOOKUP(C371,[2]怪物武器挂载坐标辅助表!$V:$V,[2]怪物武器挂载坐标辅助表!$X:$X)</f>
        <v>兔子</v>
      </c>
      <c r="F371" s="1" t="s">
        <v>285</v>
      </c>
      <c r="G371">
        <v>-494</v>
      </c>
      <c r="H371">
        <v>-116</v>
      </c>
      <c r="I371">
        <v>6999</v>
      </c>
      <c r="J371">
        <v>-15</v>
      </c>
    </row>
    <row r="372" hidden="1" spans="1:10">
      <c r="A372" s="1" t="s">
        <v>0</v>
      </c>
      <c r="B372" s="1">
        <v>2022504</v>
      </c>
      <c r="C372" s="1">
        <f t="shared" si="10"/>
        <v>2022</v>
      </c>
      <c r="D372" s="1">
        <f t="shared" si="11"/>
        <v>504</v>
      </c>
      <c r="E372" s="1" t="str">
        <f>_xlfn.XLOOKUP(C372,[2]怪物武器挂载坐标辅助表!$V:$V,[2]怪物武器挂载坐标辅助表!$X:$X)</f>
        <v>兔子</v>
      </c>
      <c r="F372" s="1" t="s">
        <v>285</v>
      </c>
      <c r="G372">
        <v>-418</v>
      </c>
      <c r="H372">
        <v>-147</v>
      </c>
      <c r="I372">
        <v>6299</v>
      </c>
      <c r="J372">
        <v>-10</v>
      </c>
    </row>
    <row r="373" hidden="1" spans="1:10">
      <c r="A373" s="1" t="s">
        <v>0</v>
      </c>
      <c r="B373" s="1">
        <v>2022505</v>
      </c>
      <c r="C373" s="1">
        <f t="shared" si="10"/>
        <v>2022</v>
      </c>
      <c r="D373" s="1">
        <f t="shared" si="11"/>
        <v>505</v>
      </c>
      <c r="E373" s="1" t="str">
        <f>_xlfn.XLOOKUP(C373,[2]怪物武器挂载坐标辅助表!$V:$V,[2]怪物武器挂载坐标辅助表!$X:$X)</f>
        <v>兔子</v>
      </c>
      <c r="F373" s="1" t="s">
        <v>285</v>
      </c>
      <c r="G373">
        <v>-493</v>
      </c>
      <c r="H373">
        <v>-150</v>
      </c>
      <c r="I373">
        <v>6999</v>
      </c>
      <c r="J373">
        <v>-5</v>
      </c>
    </row>
    <row r="374" hidden="1" spans="1:10">
      <c r="A374" s="1" t="s">
        <v>0</v>
      </c>
      <c r="B374" s="1">
        <v>2022506</v>
      </c>
      <c r="C374" s="1">
        <f t="shared" si="10"/>
        <v>2022</v>
      </c>
      <c r="D374" s="1">
        <f t="shared" si="11"/>
        <v>506</v>
      </c>
      <c r="E374" s="1" t="str">
        <f>_xlfn.XLOOKUP(C374,[2]怪物武器挂载坐标辅助表!$V:$V,[2]怪物武器挂载坐标辅助表!$X:$X)</f>
        <v>兔子</v>
      </c>
      <c r="F374" s="1" t="s">
        <v>285</v>
      </c>
      <c r="G374">
        <v>-307</v>
      </c>
      <c r="H374">
        <v>-112</v>
      </c>
      <c r="I374">
        <v>5599</v>
      </c>
      <c r="J374">
        <v>0</v>
      </c>
    </row>
    <row r="375" hidden="1" spans="1:10">
      <c r="A375" s="1" t="s">
        <v>0</v>
      </c>
      <c r="B375" s="1">
        <v>2022507</v>
      </c>
      <c r="C375" s="1">
        <f t="shared" si="10"/>
        <v>2022</v>
      </c>
      <c r="D375" s="1">
        <f t="shared" si="11"/>
        <v>507</v>
      </c>
      <c r="E375" s="1" t="str">
        <f>_xlfn.XLOOKUP(C375,[2]怪物武器挂载坐标辅助表!$V:$V,[2]怪物武器挂载坐标辅助表!$X:$X)</f>
        <v>兔子</v>
      </c>
      <c r="F375" s="1" t="s">
        <v>285</v>
      </c>
      <c r="G375">
        <v>-377</v>
      </c>
      <c r="H375">
        <v>-125</v>
      </c>
      <c r="I375">
        <v>6999</v>
      </c>
      <c r="J375">
        <v>5</v>
      </c>
    </row>
    <row r="376" hidden="1" spans="1:10">
      <c r="A376" s="1" t="s">
        <v>0</v>
      </c>
      <c r="B376" s="1">
        <v>2023101</v>
      </c>
      <c r="C376" s="1">
        <f t="shared" si="10"/>
        <v>2023</v>
      </c>
      <c r="D376" s="1">
        <f t="shared" si="11"/>
        <v>101</v>
      </c>
      <c r="E376" s="1" t="str">
        <f>_xlfn.XLOOKUP(C376,[2]怪物武器挂载坐标辅助表!$V:$V,[2]怪物武器挂载坐标辅助表!$X:$X)</f>
        <v>兔子</v>
      </c>
      <c r="F376" s="1" t="s">
        <v>285</v>
      </c>
      <c r="G376">
        <v>-438</v>
      </c>
      <c r="H376">
        <v>-51</v>
      </c>
      <c r="I376">
        <v>7699</v>
      </c>
      <c r="J376">
        <v>0</v>
      </c>
    </row>
    <row r="377" hidden="1" spans="1:10">
      <c r="A377" s="1" t="s">
        <v>0</v>
      </c>
      <c r="B377" s="1">
        <v>2023102</v>
      </c>
      <c r="C377" s="1">
        <f t="shared" si="10"/>
        <v>2023</v>
      </c>
      <c r="D377" s="1">
        <f t="shared" si="11"/>
        <v>102</v>
      </c>
      <c r="E377" s="1" t="str">
        <f>_xlfn.XLOOKUP(C377,[2]怪物武器挂载坐标辅助表!$V:$V,[2]怪物武器挂载坐标辅助表!$X:$X)</f>
        <v>兔子</v>
      </c>
      <c r="F377" s="1" t="s">
        <v>285</v>
      </c>
      <c r="G377">
        <v>-342</v>
      </c>
      <c r="H377">
        <v>-61</v>
      </c>
      <c r="I377">
        <v>7699</v>
      </c>
      <c r="J377">
        <v>-10</v>
      </c>
    </row>
    <row r="378" hidden="1" spans="1:10">
      <c r="A378" s="1" t="s">
        <v>0</v>
      </c>
      <c r="B378" s="1">
        <v>2023103</v>
      </c>
      <c r="C378" s="1">
        <f t="shared" si="10"/>
        <v>2023</v>
      </c>
      <c r="D378" s="1">
        <f t="shared" si="11"/>
        <v>103</v>
      </c>
      <c r="E378" s="1" t="str">
        <f>_xlfn.XLOOKUP(C378,[2]怪物武器挂载坐标辅助表!$V:$V,[2]怪物武器挂载坐标辅助表!$X:$X)</f>
        <v>兔子</v>
      </c>
      <c r="F378" s="1" t="s">
        <v>285</v>
      </c>
      <c r="G378">
        <v>-480</v>
      </c>
      <c r="H378">
        <v>-122</v>
      </c>
      <c r="I378">
        <v>6999</v>
      </c>
      <c r="J378">
        <v>-10</v>
      </c>
    </row>
    <row r="379" hidden="1" spans="1:10">
      <c r="A379" s="1" t="s">
        <v>0</v>
      </c>
      <c r="B379" s="1">
        <v>2023104</v>
      </c>
      <c r="C379" s="1">
        <f t="shared" si="10"/>
        <v>2023</v>
      </c>
      <c r="D379" s="1">
        <f t="shared" si="11"/>
        <v>104</v>
      </c>
      <c r="E379" s="1" t="str">
        <f>_xlfn.XLOOKUP(C379,[2]怪物武器挂载坐标辅助表!$V:$V,[2]怪物武器挂载坐标辅助表!$X:$X)</f>
        <v>兔子</v>
      </c>
      <c r="F379" s="1" t="s">
        <v>285</v>
      </c>
      <c r="G379">
        <v>-441</v>
      </c>
      <c r="H379">
        <v>-53</v>
      </c>
      <c r="I379">
        <v>7699</v>
      </c>
      <c r="J379">
        <v>0</v>
      </c>
    </row>
    <row r="380" hidden="1" spans="1:10">
      <c r="A380" s="1" t="s">
        <v>0</v>
      </c>
      <c r="B380" s="1">
        <v>2023105</v>
      </c>
      <c r="C380" s="1">
        <f t="shared" si="10"/>
        <v>2023</v>
      </c>
      <c r="D380" s="1">
        <f t="shared" si="11"/>
        <v>105</v>
      </c>
      <c r="E380" s="1" t="str">
        <f>_xlfn.XLOOKUP(C380,[2]怪物武器挂载坐标辅助表!$V:$V,[2]怪物武器挂载坐标辅助表!$X:$X)</f>
        <v>兔子</v>
      </c>
      <c r="F380" s="1" t="s">
        <v>285</v>
      </c>
      <c r="G380">
        <v>-372</v>
      </c>
      <c r="H380">
        <v>-73</v>
      </c>
      <c r="I380">
        <v>6999</v>
      </c>
      <c r="J380">
        <v>0</v>
      </c>
    </row>
    <row r="381" hidden="1" spans="1:10">
      <c r="A381" s="1" t="s">
        <v>0</v>
      </c>
      <c r="B381" s="1">
        <v>2023106</v>
      </c>
      <c r="C381" s="1">
        <f t="shared" si="10"/>
        <v>2023</v>
      </c>
      <c r="D381" s="1">
        <f t="shared" si="11"/>
        <v>106</v>
      </c>
      <c r="E381" s="1" t="str">
        <f>_xlfn.XLOOKUP(C381,[2]怪物武器挂载坐标辅助表!$V:$V,[2]怪物武器挂载坐标辅助表!$X:$X)</f>
        <v>兔子</v>
      </c>
      <c r="F381" s="1" t="s">
        <v>285</v>
      </c>
      <c r="G381">
        <v>-465</v>
      </c>
      <c r="H381">
        <v>-85</v>
      </c>
      <c r="I381">
        <v>5599</v>
      </c>
      <c r="J381">
        <v>0</v>
      </c>
    </row>
    <row r="382" hidden="1" spans="1:10">
      <c r="A382" s="1" t="s">
        <v>0</v>
      </c>
      <c r="B382" s="1">
        <v>2023201</v>
      </c>
      <c r="C382" s="1">
        <f t="shared" si="10"/>
        <v>2023</v>
      </c>
      <c r="D382" s="1">
        <f t="shared" si="11"/>
        <v>201</v>
      </c>
      <c r="E382" s="1" t="str">
        <f>_xlfn.XLOOKUP(C382,[2]怪物武器挂载坐标辅助表!$V:$V,[2]怪物武器挂载坐标辅助表!$X:$X)</f>
        <v>兔子</v>
      </c>
      <c r="F382" s="1" t="s">
        <v>285</v>
      </c>
      <c r="G382">
        <v>-324</v>
      </c>
      <c r="H382">
        <v>-20</v>
      </c>
      <c r="I382">
        <v>6999</v>
      </c>
      <c r="J382">
        <v>-25</v>
      </c>
    </row>
    <row r="383" hidden="1" spans="1:10">
      <c r="A383" s="1" t="s">
        <v>0</v>
      </c>
      <c r="B383" s="1">
        <v>2023202</v>
      </c>
      <c r="C383" s="1">
        <f t="shared" si="10"/>
        <v>2023</v>
      </c>
      <c r="D383" s="1">
        <f t="shared" si="11"/>
        <v>202</v>
      </c>
      <c r="E383" s="1" t="str">
        <f>_xlfn.XLOOKUP(C383,[2]怪物武器挂载坐标辅助表!$V:$V,[2]怪物武器挂载坐标辅助表!$X:$X)</f>
        <v>兔子</v>
      </c>
      <c r="F383" s="1" t="s">
        <v>285</v>
      </c>
      <c r="G383">
        <v>-302</v>
      </c>
      <c r="H383">
        <v>-65</v>
      </c>
      <c r="I383">
        <v>6999</v>
      </c>
      <c r="J383">
        <v>0</v>
      </c>
    </row>
    <row r="384" hidden="1" spans="1:10">
      <c r="A384" s="1" t="s">
        <v>0</v>
      </c>
      <c r="B384" s="1">
        <v>2023203</v>
      </c>
      <c r="C384" s="1">
        <f t="shared" si="10"/>
        <v>2023</v>
      </c>
      <c r="D384" s="1">
        <f t="shared" si="11"/>
        <v>203</v>
      </c>
      <c r="E384" s="1" t="str">
        <f>_xlfn.XLOOKUP(C384,[2]怪物武器挂载坐标辅助表!$V:$V,[2]怪物武器挂载坐标辅助表!$X:$X)</f>
        <v>兔子</v>
      </c>
      <c r="F384" s="1" t="s">
        <v>285</v>
      </c>
      <c r="G384">
        <v>-332</v>
      </c>
      <c r="H384">
        <v>-86</v>
      </c>
      <c r="I384">
        <v>6999</v>
      </c>
      <c r="J384">
        <v>-10</v>
      </c>
    </row>
    <row r="385" hidden="1" spans="1:10">
      <c r="A385" s="1" t="s">
        <v>0</v>
      </c>
      <c r="B385" s="1">
        <v>2023204</v>
      </c>
      <c r="C385" s="1">
        <f t="shared" si="10"/>
        <v>2023</v>
      </c>
      <c r="D385" s="1">
        <f t="shared" si="11"/>
        <v>204</v>
      </c>
      <c r="E385" s="1" t="str">
        <f>_xlfn.XLOOKUP(C385,[2]怪物武器挂载坐标辅助表!$V:$V,[2]怪物武器挂载坐标辅助表!$X:$X)</f>
        <v>兔子</v>
      </c>
      <c r="F385" s="1" t="s">
        <v>285</v>
      </c>
      <c r="G385">
        <v>-323</v>
      </c>
      <c r="H385">
        <v>-156</v>
      </c>
      <c r="I385">
        <v>3499</v>
      </c>
      <c r="J385">
        <v>0</v>
      </c>
    </row>
    <row r="386" hidden="1" spans="1:10">
      <c r="A386" s="1" t="s">
        <v>0</v>
      </c>
      <c r="B386" s="1">
        <v>2023205</v>
      </c>
      <c r="C386" s="1">
        <f t="shared" si="10"/>
        <v>2023</v>
      </c>
      <c r="D386" s="1">
        <f t="shared" si="11"/>
        <v>205</v>
      </c>
      <c r="E386" s="1" t="str">
        <f>_xlfn.XLOOKUP(C386,[2]怪物武器挂载坐标辅助表!$V:$V,[2]怪物武器挂载坐标辅助表!$X:$X)</f>
        <v>兔子</v>
      </c>
      <c r="F386" s="1" t="s">
        <v>285</v>
      </c>
      <c r="G386">
        <v>-326</v>
      </c>
      <c r="H386">
        <v>22</v>
      </c>
      <c r="I386">
        <v>6999</v>
      </c>
      <c r="J386">
        <v>-10</v>
      </c>
    </row>
    <row r="387" hidden="1" spans="1:10">
      <c r="A387" s="1" t="s">
        <v>0</v>
      </c>
      <c r="B387" s="1">
        <v>2023206</v>
      </c>
      <c r="C387" s="1">
        <f t="shared" ref="C387:C450" si="12">ROUNDDOWN(B387/1000,0)</f>
        <v>2023</v>
      </c>
      <c r="D387" s="1">
        <f t="shared" ref="D387:D450" si="13">MOD(B387,1000)</f>
        <v>206</v>
      </c>
      <c r="E387" s="1" t="str">
        <f>_xlfn.XLOOKUP(C387,[2]怪物武器挂载坐标辅助表!$V:$V,[2]怪物武器挂载坐标辅助表!$X:$X)</f>
        <v>兔子</v>
      </c>
      <c r="F387" s="1" t="s">
        <v>285</v>
      </c>
      <c r="G387">
        <v>-394</v>
      </c>
      <c r="H387">
        <v>-107</v>
      </c>
      <c r="I387">
        <v>4899</v>
      </c>
      <c r="J387">
        <v>150</v>
      </c>
    </row>
    <row r="388" hidden="1" spans="1:10">
      <c r="A388" s="1" t="s">
        <v>0</v>
      </c>
      <c r="B388" s="1">
        <v>2023207</v>
      </c>
      <c r="C388" s="1">
        <f t="shared" si="12"/>
        <v>2023</v>
      </c>
      <c r="D388" s="1">
        <f t="shared" si="13"/>
        <v>207</v>
      </c>
      <c r="E388" s="1" t="str">
        <f>_xlfn.XLOOKUP(C388,[2]怪物武器挂载坐标辅助表!$V:$V,[2]怪物武器挂载坐标辅助表!$X:$X)</f>
        <v>兔子</v>
      </c>
      <c r="F388" s="1" t="s">
        <v>285</v>
      </c>
      <c r="G388">
        <v>-457</v>
      </c>
      <c r="H388">
        <v>-84</v>
      </c>
      <c r="I388">
        <v>6999</v>
      </c>
      <c r="J388">
        <v>15</v>
      </c>
    </row>
    <row r="389" hidden="1" spans="1:10">
      <c r="A389" s="1" t="s">
        <v>0</v>
      </c>
      <c r="B389" s="1">
        <v>2023301</v>
      </c>
      <c r="C389" s="1">
        <f t="shared" si="12"/>
        <v>2023</v>
      </c>
      <c r="D389" s="1">
        <f t="shared" si="13"/>
        <v>301</v>
      </c>
      <c r="E389" s="1" t="str">
        <f>_xlfn.XLOOKUP(C389,[2]怪物武器挂载坐标辅助表!$V:$V,[2]怪物武器挂载坐标辅助表!$X:$X)</f>
        <v>兔子</v>
      </c>
      <c r="F389" s="1" t="s">
        <v>285</v>
      </c>
      <c r="G389">
        <v>-375</v>
      </c>
      <c r="H389">
        <v>34</v>
      </c>
      <c r="I389">
        <v>6999</v>
      </c>
      <c r="J389">
        <v>0</v>
      </c>
    </row>
    <row r="390" hidden="1" spans="1:10">
      <c r="A390" s="1" t="s">
        <v>0</v>
      </c>
      <c r="B390" s="1">
        <v>2023302</v>
      </c>
      <c r="C390" s="1">
        <f t="shared" si="12"/>
        <v>2023</v>
      </c>
      <c r="D390" s="1">
        <f t="shared" si="13"/>
        <v>302</v>
      </c>
      <c r="E390" s="1" t="str">
        <f>_xlfn.XLOOKUP(C390,[2]怪物武器挂载坐标辅助表!$V:$V,[2]怪物武器挂载坐标辅助表!$X:$X)</f>
        <v>兔子</v>
      </c>
      <c r="F390" s="1" t="s">
        <v>285</v>
      </c>
      <c r="G390">
        <v>-401</v>
      </c>
      <c r="H390">
        <v>-24</v>
      </c>
      <c r="I390">
        <v>6299</v>
      </c>
      <c r="J390">
        <v>0</v>
      </c>
    </row>
    <row r="391" hidden="1" spans="1:10">
      <c r="A391" s="1" t="s">
        <v>0</v>
      </c>
      <c r="B391" s="1">
        <v>2023303</v>
      </c>
      <c r="C391" s="1">
        <f t="shared" si="12"/>
        <v>2023</v>
      </c>
      <c r="D391" s="1">
        <f t="shared" si="13"/>
        <v>303</v>
      </c>
      <c r="E391" s="1" t="str">
        <f>_xlfn.XLOOKUP(C391,[2]怪物武器挂载坐标辅助表!$V:$V,[2]怪物武器挂载坐标辅助表!$X:$X)</f>
        <v>兔子</v>
      </c>
      <c r="F391" s="1" t="s">
        <v>285</v>
      </c>
      <c r="G391">
        <v>-354</v>
      </c>
      <c r="H391">
        <v>-37</v>
      </c>
      <c r="I391">
        <v>6999</v>
      </c>
      <c r="J391">
        <v>0</v>
      </c>
    </row>
    <row r="392" hidden="1" spans="1:10">
      <c r="A392" s="1" t="s">
        <v>0</v>
      </c>
      <c r="B392" s="1">
        <v>2023304</v>
      </c>
      <c r="C392" s="1">
        <f t="shared" si="12"/>
        <v>2023</v>
      </c>
      <c r="D392" s="1">
        <f t="shared" si="13"/>
        <v>304</v>
      </c>
      <c r="E392" s="1" t="str">
        <f>_xlfn.XLOOKUP(C392,[2]怪物武器挂载坐标辅助表!$V:$V,[2]怪物武器挂载坐标辅助表!$X:$X)</f>
        <v>兔子</v>
      </c>
      <c r="F392" s="1" t="s">
        <v>285</v>
      </c>
      <c r="G392">
        <v>-496</v>
      </c>
      <c r="H392">
        <v>-58</v>
      </c>
      <c r="I392">
        <v>6999</v>
      </c>
      <c r="J392">
        <v>5</v>
      </c>
    </row>
    <row r="393" hidden="1" spans="1:10">
      <c r="A393" s="1" t="s">
        <v>0</v>
      </c>
      <c r="B393" s="1">
        <v>2023305</v>
      </c>
      <c r="C393" s="1">
        <f t="shared" si="12"/>
        <v>2023</v>
      </c>
      <c r="D393" s="1">
        <f t="shared" si="13"/>
        <v>305</v>
      </c>
      <c r="E393" s="1" t="str">
        <f>_xlfn.XLOOKUP(C393,[2]怪物武器挂载坐标辅助表!$V:$V,[2]怪物武器挂载坐标辅助表!$X:$X)</f>
        <v>兔子</v>
      </c>
      <c r="F393" s="1" t="s">
        <v>285</v>
      </c>
      <c r="G393">
        <v>-464</v>
      </c>
      <c r="H393">
        <v>-157</v>
      </c>
      <c r="I393">
        <v>6299</v>
      </c>
      <c r="J393">
        <v>-25</v>
      </c>
    </row>
    <row r="394" hidden="1" spans="1:10">
      <c r="A394" s="1" t="s">
        <v>0</v>
      </c>
      <c r="B394" s="1">
        <v>2023401</v>
      </c>
      <c r="C394" s="1">
        <f t="shared" si="12"/>
        <v>2023</v>
      </c>
      <c r="D394" s="1">
        <f t="shared" si="13"/>
        <v>401</v>
      </c>
      <c r="E394" s="1" t="str">
        <f>_xlfn.XLOOKUP(C394,[2]怪物武器挂载坐标辅助表!$V:$V,[2]怪物武器挂载坐标辅助表!$X:$X)</f>
        <v>兔子</v>
      </c>
      <c r="F394" s="1" t="s">
        <v>285</v>
      </c>
      <c r="G394">
        <v>-373</v>
      </c>
      <c r="H394">
        <v>-144</v>
      </c>
      <c r="I394">
        <v>6999</v>
      </c>
      <c r="J394">
        <v>0</v>
      </c>
    </row>
    <row r="395" hidden="1" spans="1:10">
      <c r="A395" s="1" t="s">
        <v>0</v>
      </c>
      <c r="B395" s="1">
        <v>2023402</v>
      </c>
      <c r="C395" s="1">
        <f t="shared" si="12"/>
        <v>2023</v>
      </c>
      <c r="D395" s="1">
        <f t="shared" si="13"/>
        <v>402</v>
      </c>
      <c r="E395" s="1" t="str">
        <f>_xlfn.XLOOKUP(C395,[2]怪物武器挂载坐标辅助表!$V:$V,[2]怪物武器挂载坐标辅助表!$X:$X)</f>
        <v>兔子</v>
      </c>
      <c r="F395" s="1" t="s">
        <v>285</v>
      </c>
      <c r="G395">
        <v>-377</v>
      </c>
      <c r="H395">
        <v>-140</v>
      </c>
      <c r="I395">
        <v>6999</v>
      </c>
      <c r="J395">
        <v>0</v>
      </c>
    </row>
    <row r="396" hidden="1" spans="1:10">
      <c r="A396" s="1" t="s">
        <v>0</v>
      </c>
      <c r="B396" s="1">
        <v>2023403</v>
      </c>
      <c r="C396" s="1">
        <f t="shared" si="12"/>
        <v>2023</v>
      </c>
      <c r="D396" s="1">
        <f t="shared" si="13"/>
        <v>403</v>
      </c>
      <c r="E396" s="1" t="str">
        <f>_xlfn.XLOOKUP(C396,[2]怪物武器挂载坐标辅助表!$V:$V,[2]怪物武器挂载坐标辅助表!$X:$X)</f>
        <v>兔子</v>
      </c>
      <c r="F396" s="1" t="s">
        <v>285</v>
      </c>
      <c r="G396">
        <v>-384</v>
      </c>
      <c r="H396">
        <v>-135</v>
      </c>
      <c r="I396">
        <v>6999</v>
      </c>
      <c r="J396">
        <v>0</v>
      </c>
    </row>
    <row r="397" hidden="1" spans="1:10">
      <c r="A397" s="1" t="s">
        <v>0</v>
      </c>
      <c r="B397" s="1">
        <v>2023404</v>
      </c>
      <c r="C397" s="1">
        <f t="shared" si="12"/>
        <v>2023</v>
      </c>
      <c r="D397" s="1">
        <f t="shared" si="13"/>
        <v>404</v>
      </c>
      <c r="E397" s="1" t="str">
        <f>_xlfn.XLOOKUP(C397,[2]怪物武器挂载坐标辅助表!$V:$V,[2]怪物武器挂载坐标辅助表!$X:$X)</f>
        <v>兔子</v>
      </c>
      <c r="F397" s="1" t="s">
        <v>285</v>
      </c>
      <c r="G397">
        <v>-531</v>
      </c>
      <c r="H397">
        <v>-135</v>
      </c>
      <c r="I397">
        <v>6999</v>
      </c>
      <c r="J397">
        <v>0</v>
      </c>
    </row>
    <row r="398" hidden="1" spans="1:10">
      <c r="A398" s="1" t="s">
        <v>0</v>
      </c>
      <c r="B398" s="1">
        <v>2023405</v>
      </c>
      <c r="C398" s="1">
        <f t="shared" si="12"/>
        <v>2023</v>
      </c>
      <c r="D398" s="1">
        <f t="shared" si="13"/>
        <v>405</v>
      </c>
      <c r="E398" s="1" t="str">
        <f>_xlfn.XLOOKUP(C398,[2]怪物武器挂载坐标辅助表!$V:$V,[2]怪物武器挂载坐标辅助表!$X:$X)</f>
        <v>兔子</v>
      </c>
      <c r="F398" s="1" t="s">
        <v>285</v>
      </c>
      <c r="G398">
        <v>-396</v>
      </c>
      <c r="H398">
        <v>-137</v>
      </c>
      <c r="I398">
        <v>6999</v>
      </c>
      <c r="J398">
        <v>0</v>
      </c>
    </row>
    <row r="399" hidden="1" spans="1:10">
      <c r="A399" s="1" t="s">
        <v>0</v>
      </c>
      <c r="B399" s="1">
        <v>2023406</v>
      </c>
      <c r="C399" s="1">
        <f t="shared" si="12"/>
        <v>2023</v>
      </c>
      <c r="D399" s="1">
        <f t="shared" si="13"/>
        <v>406</v>
      </c>
      <c r="E399" s="1" t="str">
        <f>_xlfn.XLOOKUP(C399,[2]怪物武器挂载坐标辅助表!$V:$V,[2]怪物武器挂载坐标辅助表!$X:$X)</f>
        <v>兔子</v>
      </c>
      <c r="F399" s="1" t="s">
        <v>285</v>
      </c>
      <c r="G399">
        <v>-436</v>
      </c>
      <c r="H399">
        <v>-128</v>
      </c>
      <c r="I399">
        <v>5599</v>
      </c>
      <c r="J399">
        <v>30</v>
      </c>
    </row>
    <row r="400" hidden="1" spans="1:10">
      <c r="A400" s="1" t="s">
        <v>0</v>
      </c>
      <c r="B400" s="1">
        <v>2023407</v>
      </c>
      <c r="C400" s="1">
        <f t="shared" si="12"/>
        <v>2023</v>
      </c>
      <c r="D400" s="1">
        <f t="shared" si="13"/>
        <v>407</v>
      </c>
      <c r="E400" s="1" t="str">
        <f>_xlfn.XLOOKUP(C400,[2]怪物武器挂载坐标辅助表!$V:$V,[2]怪物武器挂载坐标辅助表!$X:$X)</f>
        <v>兔子</v>
      </c>
      <c r="F400" s="1" t="s">
        <v>285</v>
      </c>
      <c r="G400">
        <v>-369</v>
      </c>
      <c r="H400">
        <v>-100</v>
      </c>
      <c r="I400">
        <v>6999</v>
      </c>
      <c r="J400">
        <v>-5</v>
      </c>
    </row>
    <row r="401" hidden="1" spans="1:10">
      <c r="A401" s="1" t="s">
        <v>0</v>
      </c>
      <c r="B401" s="1">
        <v>2023408</v>
      </c>
      <c r="C401" s="1">
        <f t="shared" si="12"/>
        <v>2023</v>
      </c>
      <c r="D401" s="1">
        <f t="shared" si="13"/>
        <v>408</v>
      </c>
      <c r="E401" s="1" t="str">
        <f>_xlfn.XLOOKUP(C401,[2]怪物武器挂载坐标辅助表!$V:$V,[2]怪物武器挂载坐标辅助表!$X:$X)</f>
        <v>兔子</v>
      </c>
      <c r="F401" s="1" t="s">
        <v>285</v>
      </c>
      <c r="G401">
        <v>-304</v>
      </c>
      <c r="H401">
        <v>-186</v>
      </c>
      <c r="I401">
        <v>7699</v>
      </c>
      <c r="J401">
        <v>-15</v>
      </c>
    </row>
    <row r="402" hidden="1" spans="1:10">
      <c r="A402" s="1" t="s">
        <v>0</v>
      </c>
      <c r="B402" s="1">
        <v>2023409</v>
      </c>
      <c r="C402" s="1">
        <f t="shared" si="12"/>
        <v>2023</v>
      </c>
      <c r="D402" s="1">
        <f t="shared" si="13"/>
        <v>409</v>
      </c>
      <c r="E402" s="1" t="str">
        <f>_xlfn.XLOOKUP(C402,[2]怪物武器挂载坐标辅助表!$V:$V,[2]怪物武器挂载坐标辅助表!$X:$X)</f>
        <v>兔子</v>
      </c>
      <c r="F402" s="1" t="s">
        <v>285</v>
      </c>
      <c r="G402">
        <v>-447</v>
      </c>
      <c r="H402">
        <v>-81</v>
      </c>
      <c r="I402">
        <v>5249</v>
      </c>
      <c r="J402">
        <v>-15</v>
      </c>
    </row>
    <row r="403" hidden="1" spans="1:10">
      <c r="A403" s="1" t="s">
        <v>0</v>
      </c>
      <c r="B403" s="1">
        <v>2023501</v>
      </c>
      <c r="C403" s="1">
        <f t="shared" si="12"/>
        <v>2023</v>
      </c>
      <c r="D403" s="1">
        <f t="shared" si="13"/>
        <v>501</v>
      </c>
      <c r="E403" s="1" t="str">
        <f>_xlfn.XLOOKUP(C403,[2]怪物武器挂载坐标辅助表!$V:$V,[2]怪物武器挂载坐标辅助表!$X:$X)</f>
        <v>兔子</v>
      </c>
      <c r="F403" s="1" t="s">
        <v>285</v>
      </c>
      <c r="G403">
        <v>-429</v>
      </c>
      <c r="H403">
        <v>0</v>
      </c>
      <c r="I403">
        <v>7699</v>
      </c>
      <c r="J403">
        <v>45</v>
      </c>
    </row>
    <row r="404" hidden="1" spans="1:10">
      <c r="A404" s="1" t="s">
        <v>0</v>
      </c>
      <c r="B404" s="1">
        <v>2023502</v>
      </c>
      <c r="C404" s="1">
        <f t="shared" si="12"/>
        <v>2023</v>
      </c>
      <c r="D404" s="1">
        <f t="shared" si="13"/>
        <v>502</v>
      </c>
      <c r="E404" s="1" t="str">
        <f>_xlfn.XLOOKUP(C404,[2]怪物武器挂载坐标辅助表!$V:$V,[2]怪物武器挂载坐标辅助表!$X:$X)</f>
        <v>兔子</v>
      </c>
      <c r="F404" s="1" t="s">
        <v>285</v>
      </c>
      <c r="G404">
        <v>-443</v>
      </c>
      <c r="H404">
        <v>-81</v>
      </c>
      <c r="I404">
        <v>5949</v>
      </c>
      <c r="J404">
        <v>0</v>
      </c>
    </row>
    <row r="405" hidden="1" spans="1:10">
      <c r="A405" s="1" t="s">
        <v>0</v>
      </c>
      <c r="B405" s="1">
        <v>2023503</v>
      </c>
      <c r="C405" s="1">
        <f t="shared" si="12"/>
        <v>2023</v>
      </c>
      <c r="D405" s="1">
        <f t="shared" si="13"/>
        <v>503</v>
      </c>
      <c r="E405" s="1" t="str">
        <f>_xlfn.XLOOKUP(C405,[2]怪物武器挂载坐标辅助表!$V:$V,[2]怪物武器挂载坐标辅助表!$X:$X)</f>
        <v>兔子</v>
      </c>
      <c r="F405" s="1" t="s">
        <v>285</v>
      </c>
      <c r="G405">
        <v>-494</v>
      </c>
      <c r="H405">
        <v>-116</v>
      </c>
      <c r="I405">
        <v>6999</v>
      </c>
      <c r="J405">
        <v>-15</v>
      </c>
    </row>
    <row r="406" hidden="1" spans="1:10">
      <c r="A406" s="1" t="s">
        <v>0</v>
      </c>
      <c r="B406" s="1">
        <v>2023504</v>
      </c>
      <c r="C406" s="1">
        <f t="shared" si="12"/>
        <v>2023</v>
      </c>
      <c r="D406" s="1">
        <f t="shared" si="13"/>
        <v>504</v>
      </c>
      <c r="E406" s="1" t="str">
        <f>_xlfn.XLOOKUP(C406,[2]怪物武器挂载坐标辅助表!$V:$V,[2]怪物武器挂载坐标辅助表!$X:$X)</f>
        <v>兔子</v>
      </c>
      <c r="F406" s="1" t="s">
        <v>285</v>
      </c>
      <c r="G406">
        <v>-418</v>
      </c>
      <c r="H406">
        <v>-147</v>
      </c>
      <c r="I406">
        <v>6299</v>
      </c>
      <c r="J406">
        <v>-10</v>
      </c>
    </row>
    <row r="407" hidden="1" spans="1:10">
      <c r="A407" s="1" t="s">
        <v>0</v>
      </c>
      <c r="B407" s="1">
        <v>2023505</v>
      </c>
      <c r="C407" s="1">
        <f t="shared" si="12"/>
        <v>2023</v>
      </c>
      <c r="D407" s="1">
        <f t="shared" si="13"/>
        <v>505</v>
      </c>
      <c r="E407" s="1" t="str">
        <f>_xlfn.XLOOKUP(C407,[2]怪物武器挂载坐标辅助表!$V:$V,[2]怪物武器挂载坐标辅助表!$X:$X)</f>
        <v>兔子</v>
      </c>
      <c r="F407" s="1" t="s">
        <v>285</v>
      </c>
      <c r="G407">
        <v>-493</v>
      </c>
      <c r="H407">
        <v>-150</v>
      </c>
      <c r="I407">
        <v>6999</v>
      </c>
      <c r="J407">
        <v>-5</v>
      </c>
    </row>
    <row r="408" hidden="1" spans="1:10">
      <c r="A408" s="1" t="s">
        <v>0</v>
      </c>
      <c r="B408" s="1">
        <v>2023506</v>
      </c>
      <c r="C408" s="1">
        <f t="shared" si="12"/>
        <v>2023</v>
      </c>
      <c r="D408" s="1">
        <f t="shared" si="13"/>
        <v>506</v>
      </c>
      <c r="E408" s="1" t="str">
        <f>_xlfn.XLOOKUP(C408,[2]怪物武器挂载坐标辅助表!$V:$V,[2]怪物武器挂载坐标辅助表!$X:$X)</f>
        <v>兔子</v>
      </c>
      <c r="F408" s="1" t="s">
        <v>285</v>
      </c>
      <c r="G408">
        <v>-307</v>
      </c>
      <c r="H408">
        <v>-112</v>
      </c>
      <c r="I408">
        <v>5599</v>
      </c>
      <c r="J408">
        <v>0</v>
      </c>
    </row>
    <row r="409" hidden="1" spans="1:10">
      <c r="A409" s="1" t="s">
        <v>0</v>
      </c>
      <c r="B409" s="1">
        <v>2023507</v>
      </c>
      <c r="C409" s="1">
        <f t="shared" si="12"/>
        <v>2023</v>
      </c>
      <c r="D409" s="1">
        <f t="shared" si="13"/>
        <v>507</v>
      </c>
      <c r="E409" s="1" t="str">
        <f>_xlfn.XLOOKUP(C409,[2]怪物武器挂载坐标辅助表!$V:$V,[2]怪物武器挂载坐标辅助表!$X:$X)</f>
        <v>兔子</v>
      </c>
      <c r="F409" s="1" t="s">
        <v>285</v>
      </c>
      <c r="G409">
        <v>-377</v>
      </c>
      <c r="H409">
        <v>-125</v>
      </c>
      <c r="I409">
        <v>6999</v>
      </c>
      <c r="J409">
        <v>5</v>
      </c>
    </row>
    <row r="410" hidden="1" spans="1:10">
      <c r="A410" s="1" t="s">
        <v>0</v>
      </c>
      <c r="B410" s="1">
        <v>2012101</v>
      </c>
      <c r="C410" s="1">
        <f t="shared" si="12"/>
        <v>2012</v>
      </c>
      <c r="D410" s="1">
        <f t="shared" si="13"/>
        <v>101</v>
      </c>
      <c r="E410" s="1" t="str">
        <f>_xlfn.XLOOKUP(C410,[2]怪物武器挂载坐标辅助表!$V:$V,[2]怪物武器挂载坐标辅助表!$X:$X)</f>
        <v>老虎</v>
      </c>
      <c r="F410" s="1" t="s">
        <v>285</v>
      </c>
      <c r="G410">
        <v>-602</v>
      </c>
      <c r="H410">
        <v>-72</v>
      </c>
      <c r="I410">
        <v>6507</v>
      </c>
      <c r="J410">
        <v>0</v>
      </c>
    </row>
    <row r="411" hidden="1" spans="1:10">
      <c r="A411" s="1" t="s">
        <v>0</v>
      </c>
      <c r="B411" s="1">
        <v>2012102</v>
      </c>
      <c r="C411" s="1">
        <f t="shared" si="12"/>
        <v>2012</v>
      </c>
      <c r="D411" s="1">
        <f t="shared" si="13"/>
        <v>102</v>
      </c>
      <c r="E411" s="1" t="str">
        <f>_xlfn.XLOOKUP(C411,[2]怪物武器挂载坐标辅助表!$V:$V,[2]怪物武器挂载坐标辅助表!$X:$X)</f>
        <v>老虎</v>
      </c>
      <c r="F411" s="1" t="s">
        <v>285</v>
      </c>
      <c r="G411">
        <v>-521</v>
      </c>
      <c r="H411">
        <v>-81</v>
      </c>
      <c r="I411">
        <v>6507</v>
      </c>
      <c r="J411">
        <v>-10</v>
      </c>
    </row>
    <row r="412" hidden="1" spans="1:10">
      <c r="A412" s="1" t="s">
        <v>0</v>
      </c>
      <c r="B412" s="1">
        <v>2012103</v>
      </c>
      <c r="C412" s="1">
        <f t="shared" si="12"/>
        <v>2012</v>
      </c>
      <c r="D412" s="1">
        <f t="shared" si="13"/>
        <v>103</v>
      </c>
      <c r="E412" s="1" t="str">
        <f>_xlfn.XLOOKUP(C412,[2]怪物武器挂载坐标辅助表!$V:$V,[2]怪物武器挂载坐标辅助表!$X:$X)</f>
        <v>老虎</v>
      </c>
      <c r="F412" s="1" t="s">
        <v>285</v>
      </c>
      <c r="G412">
        <v>-638</v>
      </c>
      <c r="H412">
        <v>-133</v>
      </c>
      <c r="I412">
        <v>5915</v>
      </c>
      <c r="J412">
        <v>-10</v>
      </c>
    </row>
    <row r="413" hidden="1" spans="1:10">
      <c r="A413" s="1" t="s">
        <v>0</v>
      </c>
      <c r="B413" s="1">
        <v>2012104</v>
      </c>
      <c r="C413" s="1">
        <f t="shared" si="12"/>
        <v>2012</v>
      </c>
      <c r="D413" s="1">
        <f t="shared" si="13"/>
        <v>104</v>
      </c>
      <c r="E413" s="1" t="str">
        <f>_xlfn.XLOOKUP(C413,[2]怪物武器挂载坐标辅助表!$V:$V,[2]怪物武器挂载坐标辅助表!$X:$X)</f>
        <v>老虎</v>
      </c>
      <c r="F413" s="1" t="s">
        <v>285</v>
      </c>
      <c r="G413">
        <v>-605</v>
      </c>
      <c r="H413">
        <v>-74</v>
      </c>
      <c r="I413">
        <v>6507</v>
      </c>
      <c r="J413">
        <v>0</v>
      </c>
    </row>
    <row r="414" hidden="1" spans="1:10">
      <c r="A414" s="1" t="s">
        <v>0</v>
      </c>
      <c r="B414" s="1">
        <v>2012105</v>
      </c>
      <c r="C414" s="1">
        <f t="shared" si="12"/>
        <v>2012</v>
      </c>
      <c r="D414" s="1">
        <f t="shared" si="13"/>
        <v>105</v>
      </c>
      <c r="E414" s="1" t="str">
        <f>_xlfn.XLOOKUP(C414,[2]怪物武器挂载坐标辅助表!$V:$V,[2]怪物武器挂载坐标辅助表!$X:$X)</f>
        <v>老虎</v>
      </c>
      <c r="F414" s="1" t="s">
        <v>285</v>
      </c>
      <c r="G414">
        <v>-546</v>
      </c>
      <c r="H414">
        <v>-91</v>
      </c>
      <c r="I414">
        <v>5915</v>
      </c>
      <c r="J414">
        <v>0</v>
      </c>
    </row>
    <row r="415" hidden="1" spans="1:10">
      <c r="A415" s="1" t="s">
        <v>0</v>
      </c>
      <c r="B415" s="1">
        <v>2012106</v>
      </c>
      <c r="C415" s="1">
        <f t="shared" si="12"/>
        <v>2012</v>
      </c>
      <c r="D415" s="1">
        <f t="shared" si="13"/>
        <v>106</v>
      </c>
      <c r="E415" s="1" t="str">
        <f>_xlfn.XLOOKUP(C415,[2]怪物武器挂载坐标辅助表!$V:$V,[2]怪物武器挂载坐标辅助表!$X:$X)</f>
        <v>老虎</v>
      </c>
      <c r="F415" s="1" t="s">
        <v>285</v>
      </c>
      <c r="G415">
        <v>-625</v>
      </c>
      <c r="H415">
        <v>-101</v>
      </c>
      <c r="I415">
        <v>4732</v>
      </c>
      <c r="J415">
        <v>0</v>
      </c>
    </row>
    <row r="416" hidden="1" spans="1:10">
      <c r="A416" s="1" t="s">
        <v>0</v>
      </c>
      <c r="B416" s="1">
        <v>2012201</v>
      </c>
      <c r="C416" s="1">
        <f t="shared" si="12"/>
        <v>2012</v>
      </c>
      <c r="D416" s="1">
        <f t="shared" si="13"/>
        <v>201</v>
      </c>
      <c r="E416" s="1" t="str">
        <f>_xlfn.XLOOKUP(C416,[2]怪物武器挂载坐标辅助表!$V:$V,[2]怪物武器挂载坐标辅助表!$X:$X)</f>
        <v>老虎</v>
      </c>
      <c r="F416" s="1" t="s">
        <v>285</v>
      </c>
      <c r="G416">
        <v>-505</v>
      </c>
      <c r="H416">
        <v>-46</v>
      </c>
      <c r="I416">
        <v>5915</v>
      </c>
      <c r="J416">
        <v>-25</v>
      </c>
    </row>
    <row r="417" hidden="1" spans="1:10">
      <c r="A417" s="1" t="s">
        <v>0</v>
      </c>
      <c r="B417" s="1">
        <v>2012202</v>
      </c>
      <c r="C417" s="1">
        <f t="shared" si="12"/>
        <v>2012</v>
      </c>
      <c r="D417" s="1">
        <f t="shared" si="13"/>
        <v>202</v>
      </c>
      <c r="E417" s="1" t="str">
        <f>_xlfn.XLOOKUP(C417,[2]怪物武器挂载坐标辅助表!$V:$V,[2]怪物武器挂载坐标辅助表!$X:$X)</f>
        <v>老虎</v>
      </c>
      <c r="F417" s="1" t="s">
        <v>285</v>
      </c>
      <c r="G417">
        <v>-487</v>
      </c>
      <c r="H417">
        <v>-85</v>
      </c>
      <c r="I417">
        <v>5915</v>
      </c>
      <c r="J417">
        <v>0</v>
      </c>
    </row>
    <row r="418" hidden="1" spans="1:10">
      <c r="A418" s="1" t="s">
        <v>0</v>
      </c>
      <c r="B418" s="1">
        <v>2012203</v>
      </c>
      <c r="C418" s="1">
        <f t="shared" si="12"/>
        <v>2012</v>
      </c>
      <c r="D418" s="1">
        <f t="shared" si="13"/>
        <v>203</v>
      </c>
      <c r="E418" s="1" t="str">
        <f>_xlfn.XLOOKUP(C418,[2]怪物武器挂载坐标辅助表!$V:$V,[2]怪物武器挂载坐标辅助表!$X:$X)</f>
        <v>老虎</v>
      </c>
      <c r="F418" s="1" t="s">
        <v>285</v>
      </c>
      <c r="G418">
        <v>-512</v>
      </c>
      <c r="H418">
        <v>-102</v>
      </c>
      <c r="I418">
        <v>5915</v>
      </c>
      <c r="J418">
        <v>-10</v>
      </c>
    </row>
    <row r="419" hidden="1" spans="1:10">
      <c r="A419" s="1" t="s">
        <v>0</v>
      </c>
      <c r="B419" s="1">
        <v>2012204</v>
      </c>
      <c r="C419" s="1">
        <f t="shared" si="12"/>
        <v>2012</v>
      </c>
      <c r="D419" s="1">
        <f t="shared" si="13"/>
        <v>204</v>
      </c>
      <c r="E419" s="1" t="str">
        <f>_xlfn.XLOOKUP(C419,[2]怪物武器挂载坐标辅助表!$V:$V,[2]怪物武器挂载坐标辅助表!$X:$X)</f>
        <v>老虎</v>
      </c>
      <c r="F419" s="1" t="s">
        <v>285</v>
      </c>
      <c r="G419">
        <v>-505</v>
      </c>
      <c r="H419">
        <v>-161</v>
      </c>
      <c r="I419">
        <v>2957</v>
      </c>
      <c r="J419">
        <v>0</v>
      </c>
    </row>
    <row r="420" hidden="1" spans="1:10">
      <c r="A420" s="1" t="s">
        <v>0</v>
      </c>
      <c r="B420" s="1">
        <v>2012205</v>
      </c>
      <c r="C420" s="1">
        <f t="shared" si="12"/>
        <v>2012</v>
      </c>
      <c r="D420" s="1">
        <f t="shared" si="13"/>
        <v>205</v>
      </c>
      <c r="E420" s="1" t="str">
        <f>_xlfn.XLOOKUP(C420,[2]怪物武器挂载坐标辅助表!$V:$V,[2]怪物武器挂载坐标辅助表!$X:$X)</f>
        <v>老虎</v>
      </c>
      <c r="F420" s="1" t="s">
        <v>285</v>
      </c>
      <c r="G420">
        <v>-507</v>
      </c>
      <c r="H420">
        <v>-10</v>
      </c>
      <c r="I420">
        <v>5915</v>
      </c>
      <c r="J420">
        <v>-10</v>
      </c>
    </row>
    <row r="421" hidden="1" spans="1:10">
      <c r="A421" s="1" t="s">
        <v>0</v>
      </c>
      <c r="B421" s="1">
        <v>2012206</v>
      </c>
      <c r="C421" s="1">
        <f t="shared" si="12"/>
        <v>2012</v>
      </c>
      <c r="D421" s="1">
        <f t="shared" si="13"/>
        <v>206</v>
      </c>
      <c r="E421" s="1" t="str">
        <f>_xlfn.XLOOKUP(C421,[2]怪物武器挂载坐标辅助表!$V:$V,[2]怪物武器挂载坐标辅助表!$X:$X)</f>
        <v>老虎</v>
      </c>
      <c r="F421" s="1" t="s">
        <v>285</v>
      </c>
      <c r="G421">
        <v>-564</v>
      </c>
      <c r="H421">
        <v>-120</v>
      </c>
      <c r="I421">
        <v>4140</v>
      </c>
      <c r="J421">
        <v>150</v>
      </c>
    </row>
    <row r="422" hidden="1" spans="1:10">
      <c r="A422" s="1" t="s">
        <v>0</v>
      </c>
      <c r="B422" s="1">
        <v>2012207</v>
      </c>
      <c r="C422" s="1">
        <f t="shared" si="12"/>
        <v>2012</v>
      </c>
      <c r="D422" s="1">
        <f t="shared" si="13"/>
        <v>207</v>
      </c>
      <c r="E422" s="1" t="str">
        <f>_xlfn.XLOOKUP(C422,[2]怪物武器挂载坐标辅助表!$V:$V,[2]怪物武器挂载坐标辅助表!$X:$X)</f>
        <v>老虎</v>
      </c>
      <c r="F422" s="1" t="s">
        <v>285</v>
      </c>
      <c r="G422">
        <v>-618</v>
      </c>
      <c r="H422">
        <v>-101</v>
      </c>
      <c r="I422">
        <v>5915</v>
      </c>
      <c r="J422">
        <v>15</v>
      </c>
    </row>
    <row r="423" hidden="1" spans="1:10">
      <c r="A423" s="1" t="s">
        <v>0</v>
      </c>
      <c r="B423" s="1">
        <v>2012301</v>
      </c>
      <c r="C423" s="1">
        <f t="shared" si="12"/>
        <v>2012</v>
      </c>
      <c r="D423" s="1">
        <f t="shared" si="13"/>
        <v>301</v>
      </c>
      <c r="E423" s="1" t="str">
        <f>_xlfn.XLOOKUP(C423,[2]怪物武器挂载坐标辅助表!$V:$V,[2]怪物武器挂载坐标辅助表!$X:$X)</f>
        <v>老虎</v>
      </c>
      <c r="F423" s="1" t="s">
        <v>285</v>
      </c>
      <c r="G423">
        <v>-548</v>
      </c>
      <c r="H423">
        <v>0</v>
      </c>
      <c r="I423">
        <v>5915</v>
      </c>
      <c r="J423">
        <v>0</v>
      </c>
    </row>
    <row r="424" hidden="1" spans="1:10">
      <c r="A424" s="1" t="s">
        <v>0</v>
      </c>
      <c r="B424" s="1">
        <v>2012302</v>
      </c>
      <c r="C424" s="1">
        <f t="shared" si="12"/>
        <v>2012</v>
      </c>
      <c r="D424" s="1">
        <f t="shared" si="13"/>
        <v>302</v>
      </c>
      <c r="E424" s="1" t="str">
        <f>_xlfn.XLOOKUP(C424,[2]怪物武器挂载坐标辅助表!$V:$V,[2]怪物武器挂载坐标辅助表!$X:$X)</f>
        <v>老虎</v>
      </c>
      <c r="F424" s="1" t="s">
        <v>285</v>
      </c>
      <c r="G424">
        <v>-570</v>
      </c>
      <c r="H424">
        <v>-50</v>
      </c>
      <c r="I424">
        <v>5324</v>
      </c>
      <c r="J424">
        <v>0</v>
      </c>
    </row>
    <row r="425" hidden="1" spans="1:10">
      <c r="A425" s="1" t="s">
        <v>0</v>
      </c>
      <c r="B425" s="1">
        <v>2012303</v>
      </c>
      <c r="C425" s="1">
        <f t="shared" si="12"/>
        <v>2012</v>
      </c>
      <c r="D425" s="1">
        <f t="shared" si="13"/>
        <v>303</v>
      </c>
      <c r="E425" s="1" t="str">
        <f>_xlfn.XLOOKUP(C425,[2]怪物武器挂载坐标辅助表!$V:$V,[2]怪物武器挂载坐标辅助表!$X:$X)</f>
        <v>老虎</v>
      </c>
      <c r="F425" s="1" t="s">
        <v>285</v>
      </c>
      <c r="G425">
        <v>-531</v>
      </c>
      <c r="H425">
        <v>-61</v>
      </c>
      <c r="I425">
        <v>5915</v>
      </c>
      <c r="J425">
        <v>0</v>
      </c>
    </row>
    <row r="426" hidden="1" spans="1:10">
      <c r="A426" s="1" t="s">
        <v>0</v>
      </c>
      <c r="B426" s="1">
        <v>2012304</v>
      </c>
      <c r="C426" s="1">
        <f t="shared" si="12"/>
        <v>2012</v>
      </c>
      <c r="D426" s="1">
        <f t="shared" si="13"/>
        <v>304</v>
      </c>
      <c r="E426" s="1" t="str">
        <f>_xlfn.XLOOKUP(C426,[2]怪物武器挂载坐标辅助表!$V:$V,[2]怪物武器挂载坐标辅助表!$X:$X)</f>
        <v>老虎</v>
      </c>
      <c r="F426" s="1" t="s">
        <v>285</v>
      </c>
      <c r="G426">
        <v>-651</v>
      </c>
      <c r="H426">
        <v>-78</v>
      </c>
      <c r="I426">
        <v>5915</v>
      </c>
      <c r="J426">
        <v>5</v>
      </c>
    </row>
    <row r="427" hidden="1" spans="1:10">
      <c r="A427" s="1" t="s">
        <v>0</v>
      </c>
      <c r="B427" s="1">
        <v>2012305</v>
      </c>
      <c r="C427" s="1">
        <f t="shared" si="12"/>
        <v>2012</v>
      </c>
      <c r="D427" s="1">
        <f t="shared" si="13"/>
        <v>305</v>
      </c>
      <c r="E427" s="1" t="str">
        <f>_xlfn.XLOOKUP(C427,[2]怪物武器挂载坐标辅助表!$V:$V,[2]怪物武器挂载坐标辅助表!$X:$X)</f>
        <v>老虎</v>
      </c>
      <c r="F427" s="1" t="s">
        <v>285</v>
      </c>
      <c r="G427">
        <v>-624</v>
      </c>
      <c r="H427">
        <v>-162</v>
      </c>
      <c r="I427">
        <v>5324</v>
      </c>
      <c r="J427">
        <v>-25</v>
      </c>
    </row>
    <row r="428" hidden="1" spans="1:10">
      <c r="A428" s="1" t="s">
        <v>0</v>
      </c>
      <c r="B428" s="1">
        <v>2012401</v>
      </c>
      <c r="C428" s="1">
        <f t="shared" si="12"/>
        <v>2012</v>
      </c>
      <c r="D428" s="1">
        <f t="shared" si="13"/>
        <v>401</v>
      </c>
      <c r="E428" s="1" t="str">
        <f>_xlfn.XLOOKUP(C428,[2]怪物武器挂载坐标辅助表!$V:$V,[2]怪物武器挂载坐标辅助表!$X:$X)</f>
        <v>老虎</v>
      </c>
      <c r="F428" s="1" t="s">
        <v>285</v>
      </c>
      <c r="G428">
        <v>-547</v>
      </c>
      <c r="H428">
        <v>-152</v>
      </c>
      <c r="I428">
        <v>5915</v>
      </c>
      <c r="J428">
        <v>0</v>
      </c>
    </row>
    <row r="429" hidden="1" spans="1:10">
      <c r="A429" s="1" t="s">
        <v>0</v>
      </c>
      <c r="B429" s="1">
        <v>2012402</v>
      </c>
      <c r="C429" s="1">
        <f t="shared" si="12"/>
        <v>2012</v>
      </c>
      <c r="D429" s="1">
        <f t="shared" si="13"/>
        <v>402</v>
      </c>
      <c r="E429" s="1" t="str">
        <f>_xlfn.XLOOKUP(C429,[2]怪物武器挂载坐标辅助表!$V:$V,[2]怪物武器挂载坐标辅助表!$X:$X)</f>
        <v>老虎</v>
      </c>
      <c r="F429" s="1" t="s">
        <v>285</v>
      </c>
      <c r="G429">
        <v>-551</v>
      </c>
      <c r="H429">
        <v>-148</v>
      </c>
      <c r="I429">
        <v>5915</v>
      </c>
      <c r="J429">
        <v>0</v>
      </c>
    </row>
    <row r="430" hidden="1" spans="1:10">
      <c r="A430" s="1" t="s">
        <v>0</v>
      </c>
      <c r="B430" s="1">
        <v>2012403</v>
      </c>
      <c r="C430" s="1">
        <f t="shared" si="12"/>
        <v>2012</v>
      </c>
      <c r="D430" s="1">
        <f t="shared" si="13"/>
        <v>403</v>
      </c>
      <c r="E430" s="1" t="str">
        <f>_xlfn.XLOOKUP(C430,[2]怪物武器挂载坐标辅助表!$V:$V,[2]怪物武器挂载坐标辅助表!$X:$X)</f>
        <v>老虎</v>
      </c>
      <c r="F430" s="1" t="s">
        <v>285</v>
      </c>
      <c r="G430">
        <v>-557</v>
      </c>
      <c r="H430">
        <v>-144</v>
      </c>
      <c r="I430">
        <v>5915</v>
      </c>
      <c r="J430">
        <v>0</v>
      </c>
    </row>
    <row r="431" hidden="1" spans="1:10">
      <c r="A431" s="1" t="s">
        <v>0</v>
      </c>
      <c r="B431" s="1">
        <v>2012404</v>
      </c>
      <c r="C431" s="1">
        <f t="shared" si="12"/>
        <v>2012</v>
      </c>
      <c r="D431" s="1">
        <f t="shared" si="13"/>
        <v>404</v>
      </c>
      <c r="E431" s="1" t="str">
        <f>_xlfn.XLOOKUP(C431,[2]怪物武器挂载坐标辅助表!$V:$V,[2]怪物武器挂载坐标辅助表!$X:$X)</f>
        <v>老虎</v>
      </c>
      <c r="F431" s="1" t="s">
        <v>285</v>
      </c>
      <c r="G431">
        <v>-681</v>
      </c>
      <c r="H431">
        <v>-144</v>
      </c>
      <c r="I431">
        <v>5915</v>
      </c>
      <c r="J431">
        <v>0</v>
      </c>
    </row>
    <row r="432" hidden="1" spans="1:10">
      <c r="A432" s="1" t="s">
        <v>0</v>
      </c>
      <c r="B432" s="1">
        <v>2012405</v>
      </c>
      <c r="C432" s="1">
        <f t="shared" si="12"/>
        <v>2012</v>
      </c>
      <c r="D432" s="1">
        <f t="shared" si="13"/>
        <v>405</v>
      </c>
      <c r="E432" s="1" t="str">
        <f>_xlfn.XLOOKUP(C432,[2]怪物武器挂载坐标辅助表!$V:$V,[2]怪物武器挂载坐标辅助表!$X:$X)</f>
        <v>老虎</v>
      </c>
      <c r="F432" s="1" t="s">
        <v>285</v>
      </c>
      <c r="G432">
        <v>-567</v>
      </c>
      <c r="H432">
        <v>-145</v>
      </c>
      <c r="I432">
        <v>5915</v>
      </c>
      <c r="J432">
        <v>0</v>
      </c>
    </row>
    <row r="433" hidden="1" spans="1:10">
      <c r="A433" s="1" t="s">
        <v>0</v>
      </c>
      <c r="B433" s="1">
        <v>2012406</v>
      </c>
      <c r="C433" s="1">
        <f t="shared" si="12"/>
        <v>2012</v>
      </c>
      <c r="D433" s="1">
        <f t="shared" si="13"/>
        <v>406</v>
      </c>
      <c r="E433" s="1" t="str">
        <f>_xlfn.XLOOKUP(C433,[2]怪物武器挂载坐标辅助表!$V:$V,[2]怪物武器挂载坐标辅助表!$X:$X)</f>
        <v>老虎</v>
      </c>
      <c r="F433" s="1" t="s">
        <v>285</v>
      </c>
      <c r="G433">
        <v>-601</v>
      </c>
      <c r="H433">
        <v>-138</v>
      </c>
      <c r="I433">
        <v>4732</v>
      </c>
      <c r="J433">
        <v>30</v>
      </c>
    </row>
    <row r="434" hidden="1" spans="1:10">
      <c r="A434" s="1" t="s">
        <v>0</v>
      </c>
      <c r="B434" s="1">
        <v>2012407</v>
      </c>
      <c r="C434" s="1">
        <f t="shared" si="12"/>
        <v>2012</v>
      </c>
      <c r="D434" s="1">
        <f t="shared" si="13"/>
        <v>407</v>
      </c>
      <c r="E434" s="1" t="str">
        <f>_xlfn.XLOOKUP(C434,[2]怪物武器挂载坐标辅助表!$V:$V,[2]怪物武器挂载坐标辅助表!$X:$X)</f>
        <v>老虎</v>
      </c>
      <c r="F434" s="1" t="s">
        <v>285</v>
      </c>
      <c r="G434">
        <v>-544</v>
      </c>
      <c r="H434">
        <v>-114</v>
      </c>
      <c r="I434">
        <v>5915</v>
      </c>
      <c r="J434">
        <v>-5</v>
      </c>
    </row>
    <row r="435" hidden="1" spans="1:10">
      <c r="A435" s="1" t="s">
        <v>0</v>
      </c>
      <c r="B435" s="1">
        <v>2012408</v>
      </c>
      <c r="C435" s="1">
        <f t="shared" si="12"/>
        <v>2012</v>
      </c>
      <c r="D435" s="1">
        <f t="shared" si="13"/>
        <v>408</v>
      </c>
      <c r="E435" s="1" t="str">
        <f>_xlfn.XLOOKUP(C435,[2]怪物武器挂载坐标辅助表!$V:$V,[2]怪物武器挂载坐标辅助表!$X:$X)</f>
        <v>老虎</v>
      </c>
      <c r="F435" s="1" t="s">
        <v>285</v>
      </c>
      <c r="G435">
        <v>-489</v>
      </c>
      <c r="H435">
        <v>-187</v>
      </c>
      <c r="I435">
        <v>6507</v>
      </c>
      <c r="J435">
        <v>-15</v>
      </c>
    </row>
    <row r="436" hidden="1" spans="1:10">
      <c r="A436" s="1" t="s">
        <v>0</v>
      </c>
      <c r="B436" s="1">
        <v>2012409</v>
      </c>
      <c r="C436" s="1">
        <f t="shared" si="12"/>
        <v>2012</v>
      </c>
      <c r="D436" s="1">
        <f t="shared" si="13"/>
        <v>409</v>
      </c>
      <c r="E436" s="1" t="str">
        <f>_xlfn.XLOOKUP(C436,[2]怪物武器挂载坐标辅助表!$V:$V,[2]怪物武器挂载坐标辅助表!$X:$X)</f>
        <v>老虎</v>
      </c>
      <c r="F436" s="1" t="s">
        <v>285</v>
      </c>
      <c r="G436">
        <v>-609</v>
      </c>
      <c r="H436">
        <v>-98</v>
      </c>
      <c r="I436">
        <v>4436</v>
      </c>
      <c r="J436">
        <v>-15</v>
      </c>
    </row>
    <row r="437" hidden="1" spans="1:10">
      <c r="A437" s="1" t="s">
        <v>0</v>
      </c>
      <c r="B437" s="1">
        <v>2012501</v>
      </c>
      <c r="C437" s="1">
        <f t="shared" si="12"/>
        <v>2012</v>
      </c>
      <c r="D437" s="1">
        <f t="shared" si="13"/>
        <v>501</v>
      </c>
      <c r="E437" s="1" t="str">
        <f>_xlfn.XLOOKUP(C437,[2]怪物武器挂载坐标辅助表!$V:$V,[2]怪物武器挂载坐标辅助表!$X:$X)</f>
        <v>老虎</v>
      </c>
      <c r="F437" s="1" t="s">
        <v>285</v>
      </c>
      <c r="G437">
        <v>-595</v>
      </c>
      <c r="H437">
        <v>-28</v>
      </c>
      <c r="I437">
        <v>6507</v>
      </c>
      <c r="J437">
        <v>45</v>
      </c>
    </row>
    <row r="438" hidden="1" spans="1:10">
      <c r="A438" s="1" t="s">
        <v>0</v>
      </c>
      <c r="B438" s="1">
        <v>2012502</v>
      </c>
      <c r="C438" s="1">
        <f t="shared" si="12"/>
        <v>2012</v>
      </c>
      <c r="D438" s="1">
        <f t="shared" si="13"/>
        <v>502</v>
      </c>
      <c r="E438" s="1" t="str">
        <f>_xlfn.XLOOKUP(C438,[2]怪物武器挂载坐标辅助表!$V:$V,[2]怪物武器挂载坐标辅助表!$X:$X)</f>
        <v>老虎</v>
      </c>
      <c r="F438" s="1" t="s">
        <v>285</v>
      </c>
      <c r="G438">
        <v>-606</v>
      </c>
      <c r="H438">
        <v>-98</v>
      </c>
      <c r="I438">
        <v>5028</v>
      </c>
      <c r="J438">
        <v>0</v>
      </c>
    </row>
    <row r="439" hidden="1" spans="1:10">
      <c r="A439" s="1" t="s">
        <v>0</v>
      </c>
      <c r="B439" s="1">
        <v>2012503</v>
      </c>
      <c r="C439" s="1">
        <f t="shared" si="12"/>
        <v>2012</v>
      </c>
      <c r="D439" s="1">
        <f t="shared" si="13"/>
        <v>503</v>
      </c>
      <c r="E439" s="1" t="str">
        <f>_xlfn.XLOOKUP(C439,[2]怪物武器挂载坐标辅助表!$V:$V,[2]怪物武器挂载坐标辅助表!$X:$X)</f>
        <v>老虎</v>
      </c>
      <c r="F439" s="1" t="s">
        <v>285</v>
      </c>
      <c r="G439">
        <v>-649</v>
      </c>
      <c r="H439">
        <v>-128</v>
      </c>
      <c r="I439">
        <v>5915</v>
      </c>
      <c r="J439">
        <v>-15</v>
      </c>
    </row>
    <row r="440" hidden="1" spans="1:10">
      <c r="A440" s="1" t="s">
        <v>0</v>
      </c>
      <c r="B440" s="1">
        <v>2012504</v>
      </c>
      <c r="C440" s="1">
        <f t="shared" si="12"/>
        <v>2012</v>
      </c>
      <c r="D440" s="1">
        <f t="shared" si="13"/>
        <v>504</v>
      </c>
      <c r="E440" s="1" t="str">
        <f>_xlfn.XLOOKUP(C440,[2]怪物武器挂载坐标辅助表!$V:$V,[2]怪物武器挂载坐标辅助表!$X:$X)</f>
        <v>老虎</v>
      </c>
      <c r="F440" s="1" t="s">
        <v>285</v>
      </c>
      <c r="G440">
        <v>-585</v>
      </c>
      <c r="H440">
        <v>-154</v>
      </c>
      <c r="I440">
        <v>5324</v>
      </c>
      <c r="J440">
        <v>-10</v>
      </c>
    </row>
    <row r="441" hidden="1" spans="1:10">
      <c r="A441" s="1" t="s">
        <v>0</v>
      </c>
      <c r="B441" s="1">
        <v>2012505</v>
      </c>
      <c r="C441" s="1">
        <f t="shared" si="12"/>
        <v>2012</v>
      </c>
      <c r="D441" s="1">
        <f t="shared" si="13"/>
        <v>505</v>
      </c>
      <c r="E441" s="1" t="str">
        <f>_xlfn.XLOOKUP(C441,[2]怪物武器挂载坐标辅助表!$V:$V,[2]怪物武器挂载坐标辅助表!$X:$X)</f>
        <v>老虎</v>
      </c>
      <c r="F441" s="1" t="s">
        <v>285</v>
      </c>
      <c r="G441">
        <v>-648</v>
      </c>
      <c r="H441">
        <v>-156</v>
      </c>
      <c r="I441">
        <v>5915</v>
      </c>
      <c r="J441">
        <v>-5</v>
      </c>
    </row>
    <row r="442" hidden="1" spans="1:10">
      <c r="A442" s="1" t="s">
        <v>0</v>
      </c>
      <c r="B442" s="1">
        <v>2012506</v>
      </c>
      <c r="C442" s="1">
        <f t="shared" si="12"/>
        <v>2012</v>
      </c>
      <c r="D442" s="1">
        <f t="shared" si="13"/>
        <v>506</v>
      </c>
      <c r="E442" s="1" t="str">
        <f>_xlfn.XLOOKUP(C442,[2]怪物武器挂载坐标辅助表!$V:$V,[2]怪物武器挂载坐标辅助表!$X:$X)</f>
        <v>老虎</v>
      </c>
      <c r="F442" s="1" t="s">
        <v>285</v>
      </c>
      <c r="G442">
        <v>-491</v>
      </c>
      <c r="H442">
        <v>-124</v>
      </c>
      <c r="I442">
        <v>4732</v>
      </c>
      <c r="J442">
        <v>0</v>
      </c>
    </row>
    <row r="443" hidden="1" spans="1:10">
      <c r="A443" s="1" t="s">
        <v>0</v>
      </c>
      <c r="B443" s="1">
        <v>2012507</v>
      </c>
      <c r="C443" s="1">
        <f t="shared" si="12"/>
        <v>2012</v>
      </c>
      <c r="D443" s="1">
        <f t="shared" si="13"/>
        <v>507</v>
      </c>
      <c r="E443" s="1" t="str">
        <f>_xlfn.XLOOKUP(C443,[2]怪物武器挂载坐标辅助表!$V:$V,[2]怪物武器挂载坐标辅助表!$X:$X)</f>
        <v>老虎</v>
      </c>
      <c r="F443" s="1" t="s">
        <v>285</v>
      </c>
      <c r="G443">
        <v>-550</v>
      </c>
      <c r="H443">
        <v>-136</v>
      </c>
      <c r="I443">
        <v>5915</v>
      </c>
      <c r="J443">
        <v>5</v>
      </c>
    </row>
    <row r="444" hidden="1" spans="1:10">
      <c r="A444" s="1" t="s">
        <v>0</v>
      </c>
      <c r="B444" s="1">
        <v>2021101</v>
      </c>
      <c r="C444" s="1">
        <f t="shared" si="12"/>
        <v>2021</v>
      </c>
      <c r="D444" s="1">
        <f t="shared" si="13"/>
        <v>101</v>
      </c>
      <c r="E444" s="1" t="str">
        <f>_xlfn.XLOOKUP(C444,[2]怪物武器挂载坐标辅助表!$V:$V,[2]怪物武器挂载坐标辅助表!$X:$X)</f>
        <v>老虎</v>
      </c>
      <c r="F444" s="1" t="s">
        <v>285</v>
      </c>
      <c r="G444">
        <v>-602</v>
      </c>
      <c r="H444">
        <v>-72</v>
      </c>
      <c r="I444">
        <v>6507</v>
      </c>
      <c r="J444">
        <v>0</v>
      </c>
    </row>
    <row r="445" hidden="1" spans="1:10">
      <c r="A445" s="1" t="s">
        <v>0</v>
      </c>
      <c r="B445" s="1">
        <v>2021102</v>
      </c>
      <c r="C445" s="1">
        <f t="shared" si="12"/>
        <v>2021</v>
      </c>
      <c r="D445" s="1">
        <f t="shared" si="13"/>
        <v>102</v>
      </c>
      <c r="E445" s="1" t="str">
        <f>_xlfn.XLOOKUP(C445,[2]怪物武器挂载坐标辅助表!$V:$V,[2]怪物武器挂载坐标辅助表!$X:$X)</f>
        <v>老虎</v>
      </c>
      <c r="F445" s="1" t="s">
        <v>285</v>
      </c>
      <c r="G445">
        <v>-521</v>
      </c>
      <c r="H445">
        <v>-81</v>
      </c>
      <c r="I445">
        <v>6507</v>
      </c>
      <c r="J445">
        <v>-10</v>
      </c>
    </row>
    <row r="446" hidden="1" spans="1:10">
      <c r="A446" s="1" t="s">
        <v>0</v>
      </c>
      <c r="B446" s="1">
        <v>2021103</v>
      </c>
      <c r="C446" s="1">
        <f t="shared" si="12"/>
        <v>2021</v>
      </c>
      <c r="D446" s="1">
        <f t="shared" si="13"/>
        <v>103</v>
      </c>
      <c r="E446" s="1" t="str">
        <f>_xlfn.XLOOKUP(C446,[2]怪物武器挂载坐标辅助表!$V:$V,[2]怪物武器挂载坐标辅助表!$X:$X)</f>
        <v>老虎</v>
      </c>
      <c r="F446" s="1" t="s">
        <v>285</v>
      </c>
      <c r="G446">
        <v>-638</v>
      </c>
      <c r="H446">
        <v>-133</v>
      </c>
      <c r="I446">
        <v>5915</v>
      </c>
      <c r="J446">
        <v>-10</v>
      </c>
    </row>
    <row r="447" hidden="1" spans="1:10">
      <c r="A447" s="1" t="s">
        <v>0</v>
      </c>
      <c r="B447" s="1">
        <v>2021104</v>
      </c>
      <c r="C447" s="1">
        <f t="shared" si="12"/>
        <v>2021</v>
      </c>
      <c r="D447" s="1">
        <f t="shared" si="13"/>
        <v>104</v>
      </c>
      <c r="E447" s="1" t="str">
        <f>_xlfn.XLOOKUP(C447,[2]怪物武器挂载坐标辅助表!$V:$V,[2]怪物武器挂载坐标辅助表!$X:$X)</f>
        <v>老虎</v>
      </c>
      <c r="F447" s="1" t="s">
        <v>285</v>
      </c>
      <c r="G447">
        <v>-605</v>
      </c>
      <c r="H447">
        <v>-74</v>
      </c>
      <c r="I447">
        <v>6507</v>
      </c>
      <c r="J447">
        <v>0</v>
      </c>
    </row>
    <row r="448" hidden="1" spans="1:10">
      <c r="A448" s="1" t="s">
        <v>0</v>
      </c>
      <c r="B448" s="1">
        <v>2021105</v>
      </c>
      <c r="C448" s="1">
        <f t="shared" si="12"/>
        <v>2021</v>
      </c>
      <c r="D448" s="1">
        <f t="shared" si="13"/>
        <v>105</v>
      </c>
      <c r="E448" s="1" t="str">
        <f>_xlfn.XLOOKUP(C448,[2]怪物武器挂载坐标辅助表!$V:$V,[2]怪物武器挂载坐标辅助表!$X:$X)</f>
        <v>老虎</v>
      </c>
      <c r="F448" s="1" t="s">
        <v>285</v>
      </c>
      <c r="G448">
        <v>-546</v>
      </c>
      <c r="H448">
        <v>-91</v>
      </c>
      <c r="I448">
        <v>5915</v>
      </c>
      <c r="J448">
        <v>0</v>
      </c>
    </row>
    <row r="449" hidden="1" spans="1:10">
      <c r="A449" s="1" t="s">
        <v>0</v>
      </c>
      <c r="B449" s="1">
        <v>2021106</v>
      </c>
      <c r="C449" s="1">
        <f t="shared" si="12"/>
        <v>2021</v>
      </c>
      <c r="D449" s="1">
        <f t="shared" si="13"/>
        <v>106</v>
      </c>
      <c r="E449" s="1" t="str">
        <f>_xlfn.XLOOKUP(C449,[2]怪物武器挂载坐标辅助表!$V:$V,[2]怪物武器挂载坐标辅助表!$X:$X)</f>
        <v>老虎</v>
      </c>
      <c r="F449" s="1" t="s">
        <v>285</v>
      </c>
      <c r="G449">
        <v>-625</v>
      </c>
      <c r="H449">
        <v>-101</v>
      </c>
      <c r="I449">
        <v>4732</v>
      </c>
      <c r="J449">
        <v>0</v>
      </c>
    </row>
    <row r="450" hidden="1" spans="1:10">
      <c r="A450" s="1" t="s">
        <v>0</v>
      </c>
      <c r="B450" s="1">
        <v>2021201</v>
      </c>
      <c r="C450" s="1">
        <f t="shared" si="12"/>
        <v>2021</v>
      </c>
      <c r="D450" s="1">
        <f t="shared" si="13"/>
        <v>201</v>
      </c>
      <c r="E450" s="1" t="str">
        <f>_xlfn.XLOOKUP(C450,[2]怪物武器挂载坐标辅助表!$V:$V,[2]怪物武器挂载坐标辅助表!$X:$X)</f>
        <v>老虎</v>
      </c>
      <c r="F450" s="1" t="s">
        <v>285</v>
      </c>
      <c r="G450">
        <v>-505</v>
      </c>
      <c r="H450">
        <v>-46</v>
      </c>
      <c r="I450">
        <v>5915</v>
      </c>
      <c r="J450">
        <v>-25</v>
      </c>
    </row>
    <row r="451" hidden="1" spans="1:10">
      <c r="A451" s="1" t="s">
        <v>0</v>
      </c>
      <c r="B451" s="1">
        <v>2021202</v>
      </c>
      <c r="C451" s="1">
        <f t="shared" ref="C451:C514" si="14">ROUNDDOWN(B451/1000,0)</f>
        <v>2021</v>
      </c>
      <c r="D451" s="1">
        <f t="shared" ref="D451:D514" si="15">MOD(B451,1000)</f>
        <v>202</v>
      </c>
      <c r="E451" s="1" t="str">
        <f>_xlfn.XLOOKUP(C451,[2]怪物武器挂载坐标辅助表!$V:$V,[2]怪物武器挂载坐标辅助表!$X:$X)</f>
        <v>老虎</v>
      </c>
      <c r="F451" s="1" t="s">
        <v>285</v>
      </c>
      <c r="G451">
        <v>-487</v>
      </c>
      <c r="H451">
        <v>-85</v>
      </c>
      <c r="I451">
        <v>5915</v>
      </c>
      <c r="J451">
        <v>0</v>
      </c>
    </row>
    <row r="452" hidden="1" spans="1:10">
      <c r="A452" s="1" t="s">
        <v>0</v>
      </c>
      <c r="B452" s="1">
        <v>2021203</v>
      </c>
      <c r="C452" s="1">
        <f t="shared" si="14"/>
        <v>2021</v>
      </c>
      <c r="D452" s="1">
        <f t="shared" si="15"/>
        <v>203</v>
      </c>
      <c r="E452" s="1" t="str">
        <f>_xlfn.XLOOKUP(C452,[2]怪物武器挂载坐标辅助表!$V:$V,[2]怪物武器挂载坐标辅助表!$X:$X)</f>
        <v>老虎</v>
      </c>
      <c r="F452" s="1" t="s">
        <v>285</v>
      </c>
      <c r="G452">
        <v>-512</v>
      </c>
      <c r="H452">
        <v>-102</v>
      </c>
      <c r="I452">
        <v>5915</v>
      </c>
      <c r="J452">
        <v>-10</v>
      </c>
    </row>
    <row r="453" hidden="1" spans="1:10">
      <c r="A453" s="1" t="s">
        <v>0</v>
      </c>
      <c r="B453" s="1">
        <v>2021204</v>
      </c>
      <c r="C453" s="1">
        <f t="shared" si="14"/>
        <v>2021</v>
      </c>
      <c r="D453" s="1">
        <f t="shared" si="15"/>
        <v>204</v>
      </c>
      <c r="E453" s="1" t="str">
        <f>_xlfn.XLOOKUP(C453,[2]怪物武器挂载坐标辅助表!$V:$V,[2]怪物武器挂载坐标辅助表!$X:$X)</f>
        <v>老虎</v>
      </c>
      <c r="F453" s="1" t="s">
        <v>285</v>
      </c>
      <c r="G453">
        <v>-505</v>
      </c>
      <c r="H453">
        <v>-161</v>
      </c>
      <c r="I453">
        <v>2957</v>
      </c>
      <c r="J453">
        <v>0</v>
      </c>
    </row>
    <row r="454" hidden="1" spans="1:10">
      <c r="A454" s="1" t="s">
        <v>0</v>
      </c>
      <c r="B454" s="1">
        <v>2021205</v>
      </c>
      <c r="C454" s="1">
        <f t="shared" si="14"/>
        <v>2021</v>
      </c>
      <c r="D454" s="1">
        <f t="shared" si="15"/>
        <v>205</v>
      </c>
      <c r="E454" s="1" t="str">
        <f>_xlfn.XLOOKUP(C454,[2]怪物武器挂载坐标辅助表!$V:$V,[2]怪物武器挂载坐标辅助表!$X:$X)</f>
        <v>老虎</v>
      </c>
      <c r="F454" s="1" t="s">
        <v>285</v>
      </c>
      <c r="G454">
        <v>-507</v>
      </c>
      <c r="H454">
        <v>-10</v>
      </c>
      <c r="I454">
        <v>5915</v>
      </c>
      <c r="J454">
        <v>-10</v>
      </c>
    </row>
    <row r="455" hidden="1" spans="1:10">
      <c r="A455" s="1" t="s">
        <v>0</v>
      </c>
      <c r="B455" s="1">
        <v>2021206</v>
      </c>
      <c r="C455" s="1">
        <f t="shared" si="14"/>
        <v>2021</v>
      </c>
      <c r="D455" s="1">
        <f t="shared" si="15"/>
        <v>206</v>
      </c>
      <c r="E455" s="1" t="str">
        <f>_xlfn.XLOOKUP(C455,[2]怪物武器挂载坐标辅助表!$V:$V,[2]怪物武器挂载坐标辅助表!$X:$X)</f>
        <v>老虎</v>
      </c>
      <c r="F455" s="1" t="s">
        <v>285</v>
      </c>
      <c r="G455">
        <v>-564</v>
      </c>
      <c r="H455">
        <v>-120</v>
      </c>
      <c r="I455">
        <v>4140</v>
      </c>
      <c r="J455">
        <v>150</v>
      </c>
    </row>
    <row r="456" hidden="1" spans="1:10">
      <c r="A456" s="1" t="s">
        <v>0</v>
      </c>
      <c r="B456" s="1">
        <v>2021207</v>
      </c>
      <c r="C456" s="1">
        <f t="shared" si="14"/>
        <v>2021</v>
      </c>
      <c r="D456" s="1">
        <f t="shared" si="15"/>
        <v>207</v>
      </c>
      <c r="E456" s="1" t="str">
        <f>_xlfn.XLOOKUP(C456,[2]怪物武器挂载坐标辅助表!$V:$V,[2]怪物武器挂载坐标辅助表!$X:$X)</f>
        <v>老虎</v>
      </c>
      <c r="F456" s="1" t="s">
        <v>285</v>
      </c>
      <c r="G456">
        <v>-618</v>
      </c>
      <c r="H456">
        <v>-101</v>
      </c>
      <c r="I456">
        <v>5915</v>
      </c>
      <c r="J456">
        <v>15</v>
      </c>
    </row>
    <row r="457" hidden="1" spans="1:10">
      <c r="A457" s="1" t="s">
        <v>0</v>
      </c>
      <c r="B457" s="1">
        <v>2021301</v>
      </c>
      <c r="C457" s="1">
        <f t="shared" si="14"/>
        <v>2021</v>
      </c>
      <c r="D457" s="1">
        <f t="shared" si="15"/>
        <v>301</v>
      </c>
      <c r="E457" s="1" t="str">
        <f>_xlfn.XLOOKUP(C457,[2]怪物武器挂载坐标辅助表!$V:$V,[2]怪物武器挂载坐标辅助表!$X:$X)</f>
        <v>老虎</v>
      </c>
      <c r="F457" s="1" t="s">
        <v>285</v>
      </c>
      <c r="G457">
        <v>-548</v>
      </c>
      <c r="H457">
        <v>0</v>
      </c>
      <c r="I457">
        <v>5915</v>
      </c>
      <c r="J457">
        <v>0</v>
      </c>
    </row>
    <row r="458" hidden="1" spans="1:10">
      <c r="A458" s="1" t="s">
        <v>0</v>
      </c>
      <c r="B458" s="1">
        <v>2021302</v>
      </c>
      <c r="C458" s="1">
        <f t="shared" si="14"/>
        <v>2021</v>
      </c>
      <c r="D458" s="1">
        <f t="shared" si="15"/>
        <v>302</v>
      </c>
      <c r="E458" s="1" t="str">
        <f>_xlfn.XLOOKUP(C458,[2]怪物武器挂载坐标辅助表!$V:$V,[2]怪物武器挂载坐标辅助表!$X:$X)</f>
        <v>老虎</v>
      </c>
      <c r="F458" s="1" t="s">
        <v>285</v>
      </c>
      <c r="G458">
        <v>-570</v>
      </c>
      <c r="H458">
        <v>-50</v>
      </c>
      <c r="I458">
        <v>5324</v>
      </c>
      <c r="J458">
        <v>0</v>
      </c>
    </row>
    <row r="459" hidden="1" spans="1:10">
      <c r="A459" s="1" t="s">
        <v>0</v>
      </c>
      <c r="B459" s="1">
        <v>2021303</v>
      </c>
      <c r="C459" s="1">
        <f t="shared" si="14"/>
        <v>2021</v>
      </c>
      <c r="D459" s="1">
        <f t="shared" si="15"/>
        <v>303</v>
      </c>
      <c r="E459" s="1" t="str">
        <f>_xlfn.XLOOKUP(C459,[2]怪物武器挂载坐标辅助表!$V:$V,[2]怪物武器挂载坐标辅助表!$X:$X)</f>
        <v>老虎</v>
      </c>
      <c r="F459" s="1" t="s">
        <v>285</v>
      </c>
      <c r="G459">
        <v>-531</v>
      </c>
      <c r="H459">
        <v>-61</v>
      </c>
      <c r="I459">
        <v>5915</v>
      </c>
      <c r="J459">
        <v>0</v>
      </c>
    </row>
    <row r="460" hidden="1" spans="1:10">
      <c r="A460" s="1" t="s">
        <v>0</v>
      </c>
      <c r="B460" s="1">
        <v>2021304</v>
      </c>
      <c r="C460" s="1">
        <f t="shared" si="14"/>
        <v>2021</v>
      </c>
      <c r="D460" s="1">
        <f t="shared" si="15"/>
        <v>304</v>
      </c>
      <c r="E460" s="1" t="str">
        <f>_xlfn.XLOOKUP(C460,[2]怪物武器挂载坐标辅助表!$V:$V,[2]怪物武器挂载坐标辅助表!$X:$X)</f>
        <v>老虎</v>
      </c>
      <c r="F460" s="1" t="s">
        <v>285</v>
      </c>
      <c r="G460">
        <v>-651</v>
      </c>
      <c r="H460">
        <v>-78</v>
      </c>
      <c r="I460">
        <v>5915</v>
      </c>
      <c r="J460">
        <v>5</v>
      </c>
    </row>
    <row r="461" hidden="1" spans="1:10">
      <c r="A461" s="1" t="s">
        <v>0</v>
      </c>
      <c r="B461" s="1">
        <v>2021305</v>
      </c>
      <c r="C461" s="1">
        <f t="shared" si="14"/>
        <v>2021</v>
      </c>
      <c r="D461" s="1">
        <f t="shared" si="15"/>
        <v>305</v>
      </c>
      <c r="E461" s="1" t="str">
        <f>_xlfn.XLOOKUP(C461,[2]怪物武器挂载坐标辅助表!$V:$V,[2]怪物武器挂载坐标辅助表!$X:$X)</f>
        <v>老虎</v>
      </c>
      <c r="F461" s="1" t="s">
        <v>285</v>
      </c>
      <c r="G461">
        <v>-624</v>
      </c>
      <c r="H461">
        <v>-162</v>
      </c>
      <c r="I461">
        <v>5324</v>
      </c>
      <c r="J461">
        <v>-25</v>
      </c>
    </row>
    <row r="462" hidden="1" spans="1:10">
      <c r="A462" s="1" t="s">
        <v>0</v>
      </c>
      <c r="B462" s="1">
        <v>2021401</v>
      </c>
      <c r="C462" s="1">
        <f t="shared" si="14"/>
        <v>2021</v>
      </c>
      <c r="D462" s="1">
        <f t="shared" si="15"/>
        <v>401</v>
      </c>
      <c r="E462" s="1" t="str">
        <f>_xlfn.XLOOKUP(C462,[2]怪物武器挂载坐标辅助表!$V:$V,[2]怪物武器挂载坐标辅助表!$X:$X)</f>
        <v>老虎</v>
      </c>
      <c r="F462" s="1" t="s">
        <v>285</v>
      </c>
      <c r="G462">
        <v>-547</v>
      </c>
      <c r="H462">
        <v>-152</v>
      </c>
      <c r="I462">
        <v>5915</v>
      </c>
      <c r="J462">
        <v>0</v>
      </c>
    </row>
    <row r="463" hidden="1" spans="1:10">
      <c r="A463" s="1" t="s">
        <v>0</v>
      </c>
      <c r="B463" s="1">
        <v>2021402</v>
      </c>
      <c r="C463" s="1">
        <f t="shared" si="14"/>
        <v>2021</v>
      </c>
      <c r="D463" s="1">
        <f t="shared" si="15"/>
        <v>402</v>
      </c>
      <c r="E463" s="1" t="str">
        <f>_xlfn.XLOOKUP(C463,[2]怪物武器挂载坐标辅助表!$V:$V,[2]怪物武器挂载坐标辅助表!$X:$X)</f>
        <v>老虎</v>
      </c>
      <c r="F463" s="1" t="s">
        <v>285</v>
      </c>
      <c r="G463">
        <v>-551</v>
      </c>
      <c r="H463">
        <v>-148</v>
      </c>
      <c r="I463">
        <v>5915</v>
      </c>
      <c r="J463">
        <v>0</v>
      </c>
    </row>
    <row r="464" hidden="1" spans="1:10">
      <c r="A464" s="1" t="s">
        <v>0</v>
      </c>
      <c r="B464" s="1">
        <v>2021403</v>
      </c>
      <c r="C464" s="1">
        <f t="shared" si="14"/>
        <v>2021</v>
      </c>
      <c r="D464" s="1">
        <f t="shared" si="15"/>
        <v>403</v>
      </c>
      <c r="E464" s="1" t="str">
        <f>_xlfn.XLOOKUP(C464,[2]怪物武器挂载坐标辅助表!$V:$V,[2]怪物武器挂载坐标辅助表!$X:$X)</f>
        <v>老虎</v>
      </c>
      <c r="F464" s="1" t="s">
        <v>285</v>
      </c>
      <c r="G464">
        <v>-557</v>
      </c>
      <c r="H464">
        <v>-144</v>
      </c>
      <c r="I464">
        <v>5915</v>
      </c>
      <c r="J464">
        <v>0</v>
      </c>
    </row>
    <row r="465" hidden="1" spans="1:10">
      <c r="A465" s="1" t="s">
        <v>0</v>
      </c>
      <c r="B465" s="1">
        <v>2021404</v>
      </c>
      <c r="C465" s="1">
        <f t="shared" si="14"/>
        <v>2021</v>
      </c>
      <c r="D465" s="1">
        <f t="shared" si="15"/>
        <v>404</v>
      </c>
      <c r="E465" s="1" t="str">
        <f>_xlfn.XLOOKUP(C465,[2]怪物武器挂载坐标辅助表!$V:$V,[2]怪物武器挂载坐标辅助表!$X:$X)</f>
        <v>老虎</v>
      </c>
      <c r="F465" s="1" t="s">
        <v>285</v>
      </c>
      <c r="G465">
        <v>-681</v>
      </c>
      <c r="H465">
        <v>-144</v>
      </c>
      <c r="I465">
        <v>5915</v>
      </c>
      <c r="J465">
        <v>0</v>
      </c>
    </row>
    <row r="466" hidden="1" spans="1:10">
      <c r="A466" s="1" t="s">
        <v>0</v>
      </c>
      <c r="B466" s="1">
        <v>2021405</v>
      </c>
      <c r="C466" s="1">
        <f t="shared" si="14"/>
        <v>2021</v>
      </c>
      <c r="D466" s="1">
        <f t="shared" si="15"/>
        <v>405</v>
      </c>
      <c r="E466" s="1" t="str">
        <f>_xlfn.XLOOKUP(C466,[2]怪物武器挂载坐标辅助表!$V:$V,[2]怪物武器挂载坐标辅助表!$X:$X)</f>
        <v>老虎</v>
      </c>
      <c r="F466" s="1" t="s">
        <v>285</v>
      </c>
      <c r="G466">
        <v>-567</v>
      </c>
      <c r="H466">
        <v>-145</v>
      </c>
      <c r="I466">
        <v>5915</v>
      </c>
      <c r="J466">
        <v>0</v>
      </c>
    </row>
    <row r="467" hidden="1" spans="1:10">
      <c r="A467" s="1" t="s">
        <v>0</v>
      </c>
      <c r="B467" s="1">
        <v>2021406</v>
      </c>
      <c r="C467" s="1">
        <f t="shared" si="14"/>
        <v>2021</v>
      </c>
      <c r="D467" s="1">
        <f t="shared" si="15"/>
        <v>406</v>
      </c>
      <c r="E467" s="1" t="str">
        <f>_xlfn.XLOOKUP(C467,[2]怪物武器挂载坐标辅助表!$V:$V,[2]怪物武器挂载坐标辅助表!$X:$X)</f>
        <v>老虎</v>
      </c>
      <c r="F467" s="1" t="s">
        <v>285</v>
      </c>
      <c r="G467">
        <v>-601</v>
      </c>
      <c r="H467">
        <v>-138</v>
      </c>
      <c r="I467">
        <v>4732</v>
      </c>
      <c r="J467">
        <v>30</v>
      </c>
    </row>
    <row r="468" hidden="1" spans="1:10">
      <c r="A468" s="1" t="s">
        <v>0</v>
      </c>
      <c r="B468" s="1">
        <v>2021407</v>
      </c>
      <c r="C468" s="1">
        <f t="shared" si="14"/>
        <v>2021</v>
      </c>
      <c r="D468" s="1">
        <f t="shared" si="15"/>
        <v>407</v>
      </c>
      <c r="E468" s="1" t="str">
        <f>_xlfn.XLOOKUP(C468,[2]怪物武器挂载坐标辅助表!$V:$V,[2]怪物武器挂载坐标辅助表!$X:$X)</f>
        <v>老虎</v>
      </c>
      <c r="F468" s="1" t="s">
        <v>285</v>
      </c>
      <c r="G468">
        <v>-544</v>
      </c>
      <c r="H468">
        <v>-114</v>
      </c>
      <c r="I468">
        <v>5915</v>
      </c>
      <c r="J468">
        <v>-5</v>
      </c>
    </row>
    <row r="469" hidden="1" spans="1:10">
      <c r="A469" s="1" t="s">
        <v>0</v>
      </c>
      <c r="B469" s="1">
        <v>2021408</v>
      </c>
      <c r="C469" s="1">
        <f t="shared" si="14"/>
        <v>2021</v>
      </c>
      <c r="D469" s="1">
        <f t="shared" si="15"/>
        <v>408</v>
      </c>
      <c r="E469" s="1" t="str">
        <f>_xlfn.XLOOKUP(C469,[2]怪物武器挂载坐标辅助表!$V:$V,[2]怪物武器挂载坐标辅助表!$X:$X)</f>
        <v>老虎</v>
      </c>
      <c r="F469" s="1" t="s">
        <v>285</v>
      </c>
      <c r="G469">
        <v>-489</v>
      </c>
      <c r="H469">
        <v>-187</v>
      </c>
      <c r="I469">
        <v>6507</v>
      </c>
      <c r="J469">
        <v>-15</v>
      </c>
    </row>
    <row r="470" hidden="1" spans="1:10">
      <c r="A470" s="1" t="s">
        <v>0</v>
      </c>
      <c r="B470" s="1">
        <v>2021409</v>
      </c>
      <c r="C470" s="1">
        <f t="shared" si="14"/>
        <v>2021</v>
      </c>
      <c r="D470" s="1">
        <f t="shared" si="15"/>
        <v>409</v>
      </c>
      <c r="E470" s="1" t="str">
        <f>_xlfn.XLOOKUP(C470,[2]怪物武器挂载坐标辅助表!$V:$V,[2]怪物武器挂载坐标辅助表!$X:$X)</f>
        <v>老虎</v>
      </c>
      <c r="F470" s="1" t="s">
        <v>285</v>
      </c>
      <c r="G470">
        <v>-609</v>
      </c>
      <c r="H470">
        <v>-98</v>
      </c>
      <c r="I470">
        <v>4436</v>
      </c>
      <c r="J470">
        <v>-15</v>
      </c>
    </row>
    <row r="471" hidden="1" spans="1:10">
      <c r="A471" s="1" t="s">
        <v>0</v>
      </c>
      <c r="B471" s="1">
        <v>2021501</v>
      </c>
      <c r="C471" s="1">
        <f t="shared" si="14"/>
        <v>2021</v>
      </c>
      <c r="D471" s="1">
        <f t="shared" si="15"/>
        <v>501</v>
      </c>
      <c r="E471" s="1" t="str">
        <f>_xlfn.XLOOKUP(C471,[2]怪物武器挂载坐标辅助表!$V:$V,[2]怪物武器挂载坐标辅助表!$X:$X)</f>
        <v>老虎</v>
      </c>
      <c r="F471" s="1" t="s">
        <v>285</v>
      </c>
      <c r="G471">
        <v>-595</v>
      </c>
      <c r="H471">
        <v>-28</v>
      </c>
      <c r="I471">
        <v>6507</v>
      </c>
      <c r="J471">
        <v>45</v>
      </c>
    </row>
    <row r="472" hidden="1" spans="1:10">
      <c r="A472" s="1" t="s">
        <v>0</v>
      </c>
      <c r="B472" s="1">
        <v>2021502</v>
      </c>
      <c r="C472" s="1">
        <f t="shared" si="14"/>
        <v>2021</v>
      </c>
      <c r="D472" s="1">
        <f t="shared" si="15"/>
        <v>502</v>
      </c>
      <c r="E472" s="1" t="str">
        <f>_xlfn.XLOOKUP(C472,[2]怪物武器挂载坐标辅助表!$V:$V,[2]怪物武器挂载坐标辅助表!$X:$X)</f>
        <v>老虎</v>
      </c>
      <c r="F472" s="1" t="s">
        <v>285</v>
      </c>
      <c r="G472">
        <v>-606</v>
      </c>
      <c r="H472">
        <v>-98</v>
      </c>
      <c r="I472">
        <v>5028</v>
      </c>
      <c r="J472">
        <v>0</v>
      </c>
    </row>
    <row r="473" hidden="1" spans="1:10">
      <c r="A473" s="1" t="s">
        <v>0</v>
      </c>
      <c r="B473" s="1">
        <v>2021503</v>
      </c>
      <c r="C473" s="1">
        <f t="shared" si="14"/>
        <v>2021</v>
      </c>
      <c r="D473" s="1">
        <f t="shared" si="15"/>
        <v>503</v>
      </c>
      <c r="E473" s="1" t="str">
        <f>_xlfn.XLOOKUP(C473,[2]怪物武器挂载坐标辅助表!$V:$V,[2]怪物武器挂载坐标辅助表!$X:$X)</f>
        <v>老虎</v>
      </c>
      <c r="F473" s="1" t="s">
        <v>285</v>
      </c>
      <c r="G473">
        <v>-649</v>
      </c>
      <c r="H473">
        <v>-128</v>
      </c>
      <c r="I473">
        <v>5915</v>
      </c>
      <c r="J473">
        <v>-15</v>
      </c>
    </row>
    <row r="474" hidden="1" spans="1:10">
      <c r="A474" s="1" t="s">
        <v>0</v>
      </c>
      <c r="B474" s="1">
        <v>2021504</v>
      </c>
      <c r="C474" s="1">
        <f t="shared" si="14"/>
        <v>2021</v>
      </c>
      <c r="D474" s="1">
        <f t="shared" si="15"/>
        <v>504</v>
      </c>
      <c r="E474" s="1" t="str">
        <f>_xlfn.XLOOKUP(C474,[2]怪物武器挂载坐标辅助表!$V:$V,[2]怪物武器挂载坐标辅助表!$X:$X)</f>
        <v>老虎</v>
      </c>
      <c r="F474" s="1" t="s">
        <v>285</v>
      </c>
      <c r="G474">
        <v>-585</v>
      </c>
      <c r="H474">
        <v>-154</v>
      </c>
      <c r="I474">
        <v>5324</v>
      </c>
      <c r="J474">
        <v>-10</v>
      </c>
    </row>
    <row r="475" hidden="1" spans="1:10">
      <c r="A475" s="1" t="s">
        <v>0</v>
      </c>
      <c r="B475" s="1">
        <v>2021505</v>
      </c>
      <c r="C475" s="1">
        <f t="shared" si="14"/>
        <v>2021</v>
      </c>
      <c r="D475" s="1">
        <f t="shared" si="15"/>
        <v>505</v>
      </c>
      <c r="E475" s="1" t="str">
        <f>_xlfn.XLOOKUP(C475,[2]怪物武器挂载坐标辅助表!$V:$V,[2]怪物武器挂载坐标辅助表!$X:$X)</f>
        <v>老虎</v>
      </c>
      <c r="F475" s="1" t="s">
        <v>285</v>
      </c>
      <c r="G475">
        <v>-648</v>
      </c>
      <c r="H475">
        <v>-156</v>
      </c>
      <c r="I475">
        <v>5915</v>
      </c>
      <c r="J475">
        <v>-5</v>
      </c>
    </row>
    <row r="476" hidden="1" spans="1:10">
      <c r="A476" s="1" t="s">
        <v>0</v>
      </c>
      <c r="B476" s="1">
        <v>2021506</v>
      </c>
      <c r="C476" s="1">
        <f t="shared" si="14"/>
        <v>2021</v>
      </c>
      <c r="D476" s="1">
        <f t="shared" si="15"/>
        <v>506</v>
      </c>
      <c r="E476" s="1" t="str">
        <f>_xlfn.XLOOKUP(C476,[2]怪物武器挂载坐标辅助表!$V:$V,[2]怪物武器挂载坐标辅助表!$X:$X)</f>
        <v>老虎</v>
      </c>
      <c r="F476" s="1" t="s">
        <v>285</v>
      </c>
      <c r="G476">
        <v>-491</v>
      </c>
      <c r="H476">
        <v>-124</v>
      </c>
      <c r="I476">
        <v>4732</v>
      </c>
      <c r="J476">
        <v>0</v>
      </c>
    </row>
    <row r="477" hidden="1" spans="1:10">
      <c r="A477" s="1" t="s">
        <v>0</v>
      </c>
      <c r="B477" s="1">
        <v>2021507</v>
      </c>
      <c r="C477" s="1">
        <f t="shared" si="14"/>
        <v>2021</v>
      </c>
      <c r="D477" s="1">
        <f t="shared" si="15"/>
        <v>507</v>
      </c>
      <c r="E477" s="1" t="str">
        <f>_xlfn.XLOOKUP(C477,[2]怪物武器挂载坐标辅助表!$V:$V,[2]怪物武器挂载坐标辅助表!$X:$X)</f>
        <v>老虎</v>
      </c>
      <c r="F477" s="1" t="s">
        <v>285</v>
      </c>
      <c r="G477">
        <v>-550</v>
      </c>
      <c r="H477">
        <v>-136</v>
      </c>
      <c r="I477">
        <v>5915</v>
      </c>
      <c r="J477">
        <v>5</v>
      </c>
    </row>
    <row r="478" hidden="1" spans="1:10">
      <c r="A478" s="1" t="s">
        <v>0</v>
      </c>
      <c r="B478" s="1">
        <v>2032101</v>
      </c>
      <c r="C478" s="1">
        <f t="shared" si="14"/>
        <v>2032</v>
      </c>
      <c r="D478" s="1">
        <f t="shared" si="15"/>
        <v>101</v>
      </c>
      <c r="E478" s="1" t="str">
        <f>_xlfn.XLOOKUP(C478,[2]怪物武器挂载坐标辅助表!$V:$V,[2]怪物武器挂载坐标辅助表!$X:$X)</f>
        <v>老虎</v>
      </c>
      <c r="F478" s="1" t="s">
        <v>285</v>
      </c>
      <c r="G478">
        <v>-602</v>
      </c>
      <c r="H478">
        <v>-72</v>
      </c>
      <c r="I478">
        <v>6507</v>
      </c>
      <c r="J478">
        <v>0</v>
      </c>
    </row>
    <row r="479" hidden="1" spans="1:10">
      <c r="A479" s="1" t="s">
        <v>0</v>
      </c>
      <c r="B479" s="1">
        <v>2032102</v>
      </c>
      <c r="C479" s="1">
        <f t="shared" si="14"/>
        <v>2032</v>
      </c>
      <c r="D479" s="1">
        <f t="shared" si="15"/>
        <v>102</v>
      </c>
      <c r="E479" s="1" t="str">
        <f>_xlfn.XLOOKUP(C479,[2]怪物武器挂载坐标辅助表!$V:$V,[2]怪物武器挂载坐标辅助表!$X:$X)</f>
        <v>老虎</v>
      </c>
      <c r="F479" s="1" t="s">
        <v>285</v>
      </c>
      <c r="G479">
        <v>-521</v>
      </c>
      <c r="H479">
        <v>-81</v>
      </c>
      <c r="I479">
        <v>6507</v>
      </c>
      <c r="J479">
        <v>-10</v>
      </c>
    </row>
    <row r="480" hidden="1" spans="1:10">
      <c r="A480" s="1" t="s">
        <v>0</v>
      </c>
      <c r="B480" s="1">
        <v>2032103</v>
      </c>
      <c r="C480" s="1">
        <f t="shared" si="14"/>
        <v>2032</v>
      </c>
      <c r="D480" s="1">
        <f t="shared" si="15"/>
        <v>103</v>
      </c>
      <c r="E480" s="1" t="str">
        <f>_xlfn.XLOOKUP(C480,[2]怪物武器挂载坐标辅助表!$V:$V,[2]怪物武器挂载坐标辅助表!$X:$X)</f>
        <v>老虎</v>
      </c>
      <c r="F480" s="1" t="s">
        <v>285</v>
      </c>
      <c r="G480">
        <v>-638</v>
      </c>
      <c r="H480">
        <v>-133</v>
      </c>
      <c r="I480">
        <v>5915</v>
      </c>
      <c r="J480">
        <v>-10</v>
      </c>
    </row>
    <row r="481" hidden="1" spans="1:10">
      <c r="A481" s="1" t="s">
        <v>0</v>
      </c>
      <c r="B481" s="1">
        <v>2032104</v>
      </c>
      <c r="C481" s="1">
        <f t="shared" si="14"/>
        <v>2032</v>
      </c>
      <c r="D481" s="1">
        <f t="shared" si="15"/>
        <v>104</v>
      </c>
      <c r="E481" s="1" t="str">
        <f>_xlfn.XLOOKUP(C481,[2]怪物武器挂载坐标辅助表!$V:$V,[2]怪物武器挂载坐标辅助表!$X:$X)</f>
        <v>老虎</v>
      </c>
      <c r="F481" s="1" t="s">
        <v>285</v>
      </c>
      <c r="G481">
        <v>-605</v>
      </c>
      <c r="H481">
        <v>-74</v>
      </c>
      <c r="I481">
        <v>6507</v>
      </c>
      <c r="J481">
        <v>0</v>
      </c>
    </row>
    <row r="482" hidden="1" spans="1:10">
      <c r="A482" s="1" t="s">
        <v>0</v>
      </c>
      <c r="B482" s="1">
        <v>2032105</v>
      </c>
      <c r="C482" s="1">
        <f t="shared" si="14"/>
        <v>2032</v>
      </c>
      <c r="D482" s="1">
        <f t="shared" si="15"/>
        <v>105</v>
      </c>
      <c r="E482" s="1" t="str">
        <f>_xlfn.XLOOKUP(C482,[2]怪物武器挂载坐标辅助表!$V:$V,[2]怪物武器挂载坐标辅助表!$X:$X)</f>
        <v>老虎</v>
      </c>
      <c r="F482" s="1" t="s">
        <v>285</v>
      </c>
      <c r="G482">
        <v>-546</v>
      </c>
      <c r="H482">
        <v>-91</v>
      </c>
      <c r="I482">
        <v>5915</v>
      </c>
      <c r="J482">
        <v>0</v>
      </c>
    </row>
    <row r="483" hidden="1" spans="1:10">
      <c r="A483" s="1" t="s">
        <v>0</v>
      </c>
      <c r="B483" s="1">
        <v>2032106</v>
      </c>
      <c r="C483" s="1">
        <f t="shared" si="14"/>
        <v>2032</v>
      </c>
      <c r="D483" s="1">
        <f t="shared" si="15"/>
        <v>106</v>
      </c>
      <c r="E483" s="1" t="str">
        <f>_xlfn.XLOOKUP(C483,[2]怪物武器挂载坐标辅助表!$V:$V,[2]怪物武器挂载坐标辅助表!$X:$X)</f>
        <v>老虎</v>
      </c>
      <c r="F483" s="1" t="s">
        <v>285</v>
      </c>
      <c r="G483">
        <v>-625</v>
      </c>
      <c r="H483">
        <v>-101</v>
      </c>
      <c r="I483">
        <v>4732</v>
      </c>
      <c r="J483">
        <v>0</v>
      </c>
    </row>
    <row r="484" hidden="1" spans="1:10">
      <c r="A484" s="1" t="s">
        <v>0</v>
      </c>
      <c r="B484" s="1">
        <v>2032201</v>
      </c>
      <c r="C484" s="1">
        <f t="shared" si="14"/>
        <v>2032</v>
      </c>
      <c r="D484" s="1">
        <f t="shared" si="15"/>
        <v>201</v>
      </c>
      <c r="E484" s="1" t="str">
        <f>_xlfn.XLOOKUP(C484,[2]怪物武器挂载坐标辅助表!$V:$V,[2]怪物武器挂载坐标辅助表!$X:$X)</f>
        <v>老虎</v>
      </c>
      <c r="F484" s="1" t="s">
        <v>285</v>
      </c>
      <c r="G484">
        <v>-505</v>
      </c>
      <c r="H484">
        <v>-46</v>
      </c>
      <c r="I484">
        <v>5915</v>
      </c>
      <c r="J484">
        <v>-25</v>
      </c>
    </row>
    <row r="485" hidden="1" spans="1:10">
      <c r="A485" s="1" t="s">
        <v>0</v>
      </c>
      <c r="B485" s="1">
        <v>2032202</v>
      </c>
      <c r="C485" s="1">
        <f t="shared" si="14"/>
        <v>2032</v>
      </c>
      <c r="D485" s="1">
        <f t="shared" si="15"/>
        <v>202</v>
      </c>
      <c r="E485" s="1" t="str">
        <f>_xlfn.XLOOKUP(C485,[2]怪物武器挂载坐标辅助表!$V:$V,[2]怪物武器挂载坐标辅助表!$X:$X)</f>
        <v>老虎</v>
      </c>
      <c r="F485" s="1" t="s">
        <v>285</v>
      </c>
      <c r="G485">
        <v>-487</v>
      </c>
      <c r="H485">
        <v>-85</v>
      </c>
      <c r="I485">
        <v>5915</v>
      </c>
      <c r="J485">
        <v>0</v>
      </c>
    </row>
    <row r="486" hidden="1" spans="1:10">
      <c r="A486" s="1" t="s">
        <v>0</v>
      </c>
      <c r="B486" s="1">
        <v>2032203</v>
      </c>
      <c r="C486" s="1">
        <f t="shared" si="14"/>
        <v>2032</v>
      </c>
      <c r="D486" s="1">
        <f t="shared" si="15"/>
        <v>203</v>
      </c>
      <c r="E486" s="1" t="str">
        <f>_xlfn.XLOOKUP(C486,[2]怪物武器挂载坐标辅助表!$V:$V,[2]怪物武器挂载坐标辅助表!$X:$X)</f>
        <v>老虎</v>
      </c>
      <c r="F486" s="1" t="s">
        <v>285</v>
      </c>
      <c r="G486">
        <v>-512</v>
      </c>
      <c r="H486">
        <v>-102</v>
      </c>
      <c r="I486">
        <v>5915</v>
      </c>
      <c r="J486">
        <v>-10</v>
      </c>
    </row>
    <row r="487" hidden="1" spans="1:10">
      <c r="A487" s="1" t="s">
        <v>0</v>
      </c>
      <c r="B487" s="1">
        <v>2032204</v>
      </c>
      <c r="C487" s="1">
        <f t="shared" si="14"/>
        <v>2032</v>
      </c>
      <c r="D487" s="1">
        <f t="shared" si="15"/>
        <v>204</v>
      </c>
      <c r="E487" s="1" t="str">
        <f>_xlfn.XLOOKUP(C487,[2]怪物武器挂载坐标辅助表!$V:$V,[2]怪物武器挂载坐标辅助表!$X:$X)</f>
        <v>老虎</v>
      </c>
      <c r="F487" s="1" t="s">
        <v>285</v>
      </c>
      <c r="G487">
        <v>-505</v>
      </c>
      <c r="H487">
        <v>-161</v>
      </c>
      <c r="I487">
        <v>2957</v>
      </c>
      <c r="J487">
        <v>0</v>
      </c>
    </row>
    <row r="488" hidden="1" spans="1:10">
      <c r="A488" s="1" t="s">
        <v>0</v>
      </c>
      <c r="B488" s="1">
        <v>2032205</v>
      </c>
      <c r="C488" s="1">
        <f t="shared" si="14"/>
        <v>2032</v>
      </c>
      <c r="D488" s="1">
        <f t="shared" si="15"/>
        <v>205</v>
      </c>
      <c r="E488" s="1" t="str">
        <f>_xlfn.XLOOKUP(C488,[2]怪物武器挂载坐标辅助表!$V:$V,[2]怪物武器挂载坐标辅助表!$X:$X)</f>
        <v>老虎</v>
      </c>
      <c r="F488" s="1" t="s">
        <v>285</v>
      </c>
      <c r="G488">
        <v>-507</v>
      </c>
      <c r="H488">
        <v>-10</v>
      </c>
      <c r="I488">
        <v>5915</v>
      </c>
      <c r="J488">
        <v>-10</v>
      </c>
    </row>
    <row r="489" hidden="1" spans="1:10">
      <c r="A489" s="1" t="s">
        <v>0</v>
      </c>
      <c r="B489" s="1">
        <v>2032206</v>
      </c>
      <c r="C489" s="1">
        <f t="shared" si="14"/>
        <v>2032</v>
      </c>
      <c r="D489" s="1">
        <f t="shared" si="15"/>
        <v>206</v>
      </c>
      <c r="E489" s="1" t="str">
        <f>_xlfn.XLOOKUP(C489,[2]怪物武器挂载坐标辅助表!$V:$V,[2]怪物武器挂载坐标辅助表!$X:$X)</f>
        <v>老虎</v>
      </c>
      <c r="F489" s="1" t="s">
        <v>285</v>
      </c>
      <c r="G489">
        <v>-564</v>
      </c>
      <c r="H489">
        <v>-120</v>
      </c>
      <c r="I489">
        <v>4140</v>
      </c>
      <c r="J489">
        <v>150</v>
      </c>
    </row>
    <row r="490" hidden="1" spans="1:10">
      <c r="A490" s="1" t="s">
        <v>0</v>
      </c>
      <c r="B490" s="1">
        <v>2032207</v>
      </c>
      <c r="C490" s="1">
        <f t="shared" si="14"/>
        <v>2032</v>
      </c>
      <c r="D490" s="1">
        <f t="shared" si="15"/>
        <v>207</v>
      </c>
      <c r="E490" s="1" t="str">
        <f>_xlfn.XLOOKUP(C490,[2]怪物武器挂载坐标辅助表!$V:$V,[2]怪物武器挂载坐标辅助表!$X:$X)</f>
        <v>老虎</v>
      </c>
      <c r="F490" s="1" t="s">
        <v>285</v>
      </c>
      <c r="G490">
        <v>-618</v>
      </c>
      <c r="H490">
        <v>-101</v>
      </c>
      <c r="I490">
        <v>5915</v>
      </c>
      <c r="J490">
        <v>15</v>
      </c>
    </row>
    <row r="491" hidden="1" spans="1:10">
      <c r="A491" s="1" t="s">
        <v>0</v>
      </c>
      <c r="B491" s="1">
        <v>2032301</v>
      </c>
      <c r="C491" s="1">
        <f t="shared" si="14"/>
        <v>2032</v>
      </c>
      <c r="D491" s="1">
        <f t="shared" si="15"/>
        <v>301</v>
      </c>
      <c r="E491" s="1" t="str">
        <f>_xlfn.XLOOKUP(C491,[2]怪物武器挂载坐标辅助表!$V:$V,[2]怪物武器挂载坐标辅助表!$X:$X)</f>
        <v>老虎</v>
      </c>
      <c r="F491" s="1" t="s">
        <v>285</v>
      </c>
      <c r="G491">
        <v>-548</v>
      </c>
      <c r="H491">
        <v>0</v>
      </c>
      <c r="I491">
        <v>5915</v>
      </c>
      <c r="J491">
        <v>0</v>
      </c>
    </row>
    <row r="492" hidden="1" spans="1:10">
      <c r="A492" s="1" t="s">
        <v>0</v>
      </c>
      <c r="B492" s="1">
        <v>2032302</v>
      </c>
      <c r="C492" s="1">
        <f t="shared" si="14"/>
        <v>2032</v>
      </c>
      <c r="D492" s="1">
        <f t="shared" si="15"/>
        <v>302</v>
      </c>
      <c r="E492" s="1" t="str">
        <f>_xlfn.XLOOKUP(C492,[2]怪物武器挂载坐标辅助表!$V:$V,[2]怪物武器挂载坐标辅助表!$X:$X)</f>
        <v>老虎</v>
      </c>
      <c r="F492" s="1" t="s">
        <v>285</v>
      </c>
      <c r="G492">
        <v>-570</v>
      </c>
      <c r="H492">
        <v>-50</v>
      </c>
      <c r="I492">
        <v>5324</v>
      </c>
      <c r="J492">
        <v>0</v>
      </c>
    </row>
    <row r="493" hidden="1" spans="1:10">
      <c r="A493" s="1" t="s">
        <v>0</v>
      </c>
      <c r="B493" s="1">
        <v>2032303</v>
      </c>
      <c r="C493" s="1">
        <f t="shared" si="14"/>
        <v>2032</v>
      </c>
      <c r="D493" s="1">
        <f t="shared" si="15"/>
        <v>303</v>
      </c>
      <c r="E493" s="1" t="str">
        <f>_xlfn.XLOOKUP(C493,[2]怪物武器挂载坐标辅助表!$V:$V,[2]怪物武器挂载坐标辅助表!$X:$X)</f>
        <v>老虎</v>
      </c>
      <c r="F493" s="1" t="s">
        <v>285</v>
      </c>
      <c r="G493">
        <v>-531</v>
      </c>
      <c r="H493">
        <v>-61</v>
      </c>
      <c r="I493">
        <v>5915</v>
      </c>
      <c r="J493">
        <v>0</v>
      </c>
    </row>
    <row r="494" hidden="1" spans="1:10">
      <c r="A494" s="1" t="s">
        <v>0</v>
      </c>
      <c r="B494" s="1">
        <v>2032304</v>
      </c>
      <c r="C494" s="1">
        <f t="shared" si="14"/>
        <v>2032</v>
      </c>
      <c r="D494" s="1">
        <f t="shared" si="15"/>
        <v>304</v>
      </c>
      <c r="E494" s="1" t="str">
        <f>_xlfn.XLOOKUP(C494,[2]怪物武器挂载坐标辅助表!$V:$V,[2]怪物武器挂载坐标辅助表!$X:$X)</f>
        <v>老虎</v>
      </c>
      <c r="F494" s="1" t="s">
        <v>285</v>
      </c>
      <c r="G494">
        <v>-651</v>
      </c>
      <c r="H494">
        <v>-78</v>
      </c>
      <c r="I494">
        <v>5915</v>
      </c>
      <c r="J494">
        <v>5</v>
      </c>
    </row>
    <row r="495" hidden="1" spans="1:10">
      <c r="A495" s="1" t="s">
        <v>0</v>
      </c>
      <c r="B495" s="1">
        <v>2032305</v>
      </c>
      <c r="C495" s="1">
        <f t="shared" si="14"/>
        <v>2032</v>
      </c>
      <c r="D495" s="1">
        <f t="shared" si="15"/>
        <v>305</v>
      </c>
      <c r="E495" s="1" t="str">
        <f>_xlfn.XLOOKUP(C495,[2]怪物武器挂载坐标辅助表!$V:$V,[2]怪物武器挂载坐标辅助表!$X:$X)</f>
        <v>老虎</v>
      </c>
      <c r="F495" s="1" t="s">
        <v>285</v>
      </c>
      <c r="G495">
        <v>-624</v>
      </c>
      <c r="H495">
        <v>-162</v>
      </c>
      <c r="I495">
        <v>5324</v>
      </c>
      <c r="J495">
        <v>-25</v>
      </c>
    </row>
    <row r="496" hidden="1" spans="1:10">
      <c r="A496" s="1" t="s">
        <v>0</v>
      </c>
      <c r="B496" s="1">
        <v>2032401</v>
      </c>
      <c r="C496" s="1">
        <f t="shared" si="14"/>
        <v>2032</v>
      </c>
      <c r="D496" s="1">
        <f t="shared" si="15"/>
        <v>401</v>
      </c>
      <c r="E496" s="1" t="str">
        <f>_xlfn.XLOOKUP(C496,[2]怪物武器挂载坐标辅助表!$V:$V,[2]怪物武器挂载坐标辅助表!$X:$X)</f>
        <v>老虎</v>
      </c>
      <c r="F496" s="1" t="s">
        <v>285</v>
      </c>
      <c r="G496">
        <v>-547</v>
      </c>
      <c r="H496">
        <v>-152</v>
      </c>
      <c r="I496">
        <v>5915</v>
      </c>
      <c r="J496">
        <v>0</v>
      </c>
    </row>
    <row r="497" hidden="1" spans="1:10">
      <c r="A497" s="1" t="s">
        <v>0</v>
      </c>
      <c r="B497" s="1">
        <v>2032402</v>
      </c>
      <c r="C497" s="1">
        <f t="shared" si="14"/>
        <v>2032</v>
      </c>
      <c r="D497" s="1">
        <f t="shared" si="15"/>
        <v>402</v>
      </c>
      <c r="E497" s="1" t="str">
        <f>_xlfn.XLOOKUP(C497,[2]怪物武器挂载坐标辅助表!$V:$V,[2]怪物武器挂载坐标辅助表!$X:$X)</f>
        <v>老虎</v>
      </c>
      <c r="F497" s="1" t="s">
        <v>285</v>
      </c>
      <c r="G497">
        <v>-551</v>
      </c>
      <c r="H497">
        <v>-148</v>
      </c>
      <c r="I497">
        <v>5915</v>
      </c>
      <c r="J497">
        <v>0</v>
      </c>
    </row>
    <row r="498" hidden="1" spans="1:10">
      <c r="A498" s="1" t="s">
        <v>0</v>
      </c>
      <c r="B498" s="1">
        <v>2032403</v>
      </c>
      <c r="C498" s="1">
        <f t="shared" si="14"/>
        <v>2032</v>
      </c>
      <c r="D498" s="1">
        <f t="shared" si="15"/>
        <v>403</v>
      </c>
      <c r="E498" s="1" t="str">
        <f>_xlfn.XLOOKUP(C498,[2]怪物武器挂载坐标辅助表!$V:$V,[2]怪物武器挂载坐标辅助表!$X:$X)</f>
        <v>老虎</v>
      </c>
      <c r="F498" s="1" t="s">
        <v>285</v>
      </c>
      <c r="G498">
        <v>-557</v>
      </c>
      <c r="H498">
        <v>-144</v>
      </c>
      <c r="I498">
        <v>5915</v>
      </c>
      <c r="J498">
        <v>0</v>
      </c>
    </row>
    <row r="499" hidden="1" spans="1:10">
      <c r="A499" s="1" t="s">
        <v>0</v>
      </c>
      <c r="B499" s="1">
        <v>2032404</v>
      </c>
      <c r="C499" s="1">
        <f t="shared" si="14"/>
        <v>2032</v>
      </c>
      <c r="D499" s="1">
        <f t="shared" si="15"/>
        <v>404</v>
      </c>
      <c r="E499" s="1" t="str">
        <f>_xlfn.XLOOKUP(C499,[2]怪物武器挂载坐标辅助表!$V:$V,[2]怪物武器挂载坐标辅助表!$X:$X)</f>
        <v>老虎</v>
      </c>
      <c r="F499" s="1" t="s">
        <v>285</v>
      </c>
      <c r="G499">
        <v>-681</v>
      </c>
      <c r="H499">
        <v>-144</v>
      </c>
      <c r="I499">
        <v>5915</v>
      </c>
      <c r="J499">
        <v>0</v>
      </c>
    </row>
    <row r="500" hidden="1" spans="1:10">
      <c r="A500" s="1" t="s">
        <v>0</v>
      </c>
      <c r="B500" s="1">
        <v>2032405</v>
      </c>
      <c r="C500" s="1">
        <f t="shared" si="14"/>
        <v>2032</v>
      </c>
      <c r="D500" s="1">
        <f t="shared" si="15"/>
        <v>405</v>
      </c>
      <c r="E500" s="1" t="str">
        <f>_xlfn.XLOOKUP(C500,[2]怪物武器挂载坐标辅助表!$V:$V,[2]怪物武器挂载坐标辅助表!$X:$X)</f>
        <v>老虎</v>
      </c>
      <c r="F500" s="1" t="s">
        <v>285</v>
      </c>
      <c r="G500">
        <v>-567</v>
      </c>
      <c r="H500">
        <v>-145</v>
      </c>
      <c r="I500">
        <v>5915</v>
      </c>
      <c r="J500">
        <v>0</v>
      </c>
    </row>
    <row r="501" hidden="1" spans="1:10">
      <c r="A501" s="1" t="s">
        <v>0</v>
      </c>
      <c r="B501" s="1">
        <v>2032406</v>
      </c>
      <c r="C501" s="1">
        <f t="shared" si="14"/>
        <v>2032</v>
      </c>
      <c r="D501" s="1">
        <f t="shared" si="15"/>
        <v>406</v>
      </c>
      <c r="E501" s="1" t="str">
        <f>_xlfn.XLOOKUP(C501,[2]怪物武器挂载坐标辅助表!$V:$V,[2]怪物武器挂载坐标辅助表!$X:$X)</f>
        <v>老虎</v>
      </c>
      <c r="F501" s="1" t="s">
        <v>285</v>
      </c>
      <c r="G501">
        <v>-601</v>
      </c>
      <c r="H501">
        <v>-138</v>
      </c>
      <c r="I501">
        <v>4732</v>
      </c>
      <c r="J501">
        <v>30</v>
      </c>
    </row>
    <row r="502" hidden="1" spans="1:10">
      <c r="A502" s="1" t="s">
        <v>0</v>
      </c>
      <c r="B502" s="1">
        <v>2032407</v>
      </c>
      <c r="C502" s="1">
        <f t="shared" si="14"/>
        <v>2032</v>
      </c>
      <c r="D502" s="1">
        <f t="shared" si="15"/>
        <v>407</v>
      </c>
      <c r="E502" s="1" t="str">
        <f>_xlfn.XLOOKUP(C502,[2]怪物武器挂载坐标辅助表!$V:$V,[2]怪物武器挂载坐标辅助表!$X:$X)</f>
        <v>老虎</v>
      </c>
      <c r="F502" s="1" t="s">
        <v>285</v>
      </c>
      <c r="G502">
        <v>-544</v>
      </c>
      <c r="H502">
        <v>-114</v>
      </c>
      <c r="I502">
        <v>5915</v>
      </c>
      <c r="J502">
        <v>-5</v>
      </c>
    </row>
    <row r="503" hidden="1" spans="1:10">
      <c r="A503" s="1" t="s">
        <v>0</v>
      </c>
      <c r="B503" s="1">
        <v>2032408</v>
      </c>
      <c r="C503" s="1">
        <f t="shared" si="14"/>
        <v>2032</v>
      </c>
      <c r="D503" s="1">
        <f t="shared" si="15"/>
        <v>408</v>
      </c>
      <c r="E503" s="1" t="str">
        <f>_xlfn.XLOOKUP(C503,[2]怪物武器挂载坐标辅助表!$V:$V,[2]怪物武器挂载坐标辅助表!$X:$X)</f>
        <v>老虎</v>
      </c>
      <c r="F503" s="1" t="s">
        <v>285</v>
      </c>
      <c r="G503">
        <v>-489</v>
      </c>
      <c r="H503">
        <v>-187</v>
      </c>
      <c r="I503">
        <v>6507</v>
      </c>
      <c r="J503">
        <v>-15</v>
      </c>
    </row>
    <row r="504" hidden="1" spans="1:10">
      <c r="A504" s="1" t="s">
        <v>0</v>
      </c>
      <c r="B504" s="1">
        <v>2032409</v>
      </c>
      <c r="C504" s="1">
        <f t="shared" si="14"/>
        <v>2032</v>
      </c>
      <c r="D504" s="1">
        <f t="shared" si="15"/>
        <v>409</v>
      </c>
      <c r="E504" s="1" t="str">
        <f>_xlfn.XLOOKUP(C504,[2]怪物武器挂载坐标辅助表!$V:$V,[2]怪物武器挂载坐标辅助表!$X:$X)</f>
        <v>老虎</v>
      </c>
      <c r="F504" s="1" t="s">
        <v>285</v>
      </c>
      <c r="G504">
        <v>-609</v>
      </c>
      <c r="H504">
        <v>-98</v>
      </c>
      <c r="I504">
        <v>4436</v>
      </c>
      <c r="J504">
        <v>-15</v>
      </c>
    </row>
    <row r="505" hidden="1" spans="1:10">
      <c r="A505" s="1" t="s">
        <v>0</v>
      </c>
      <c r="B505" s="1">
        <v>2032501</v>
      </c>
      <c r="C505" s="1">
        <f t="shared" si="14"/>
        <v>2032</v>
      </c>
      <c r="D505" s="1">
        <f t="shared" si="15"/>
        <v>501</v>
      </c>
      <c r="E505" s="1" t="str">
        <f>_xlfn.XLOOKUP(C505,[2]怪物武器挂载坐标辅助表!$V:$V,[2]怪物武器挂载坐标辅助表!$X:$X)</f>
        <v>老虎</v>
      </c>
      <c r="F505" s="1" t="s">
        <v>285</v>
      </c>
      <c r="G505">
        <v>-595</v>
      </c>
      <c r="H505">
        <v>-28</v>
      </c>
      <c r="I505">
        <v>6507</v>
      </c>
      <c r="J505">
        <v>45</v>
      </c>
    </row>
    <row r="506" hidden="1" spans="1:10">
      <c r="A506" s="1" t="s">
        <v>0</v>
      </c>
      <c r="B506" s="1">
        <v>2032502</v>
      </c>
      <c r="C506" s="1">
        <f t="shared" si="14"/>
        <v>2032</v>
      </c>
      <c r="D506" s="1">
        <f t="shared" si="15"/>
        <v>502</v>
      </c>
      <c r="E506" s="1" t="str">
        <f>_xlfn.XLOOKUP(C506,[2]怪物武器挂载坐标辅助表!$V:$V,[2]怪物武器挂载坐标辅助表!$X:$X)</f>
        <v>老虎</v>
      </c>
      <c r="F506" s="1" t="s">
        <v>285</v>
      </c>
      <c r="G506">
        <v>-606</v>
      </c>
      <c r="H506">
        <v>-98</v>
      </c>
      <c r="I506">
        <v>5028</v>
      </c>
      <c r="J506">
        <v>0</v>
      </c>
    </row>
    <row r="507" hidden="1" spans="1:10">
      <c r="A507" s="1" t="s">
        <v>0</v>
      </c>
      <c r="B507" s="1">
        <v>2032503</v>
      </c>
      <c r="C507" s="1">
        <f t="shared" si="14"/>
        <v>2032</v>
      </c>
      <c r="D507" s="1">
        <f t="shared" si="15"/>
        <v>503</v>
      </c>
      <c r="E507" s="1" t="str">
        <f>_xlfn.XLOOKUP(C507,[2]怪物武器挂载坐标辅助表!$V:$V,[2]怪物武器挂载坐标辅助表!$X:$X)</f>
        <v>老虎</v>
      </c>
      <c r="F507" s="1" t="s">
        <v>285</v>
      </c>
      <c r="G507">
        <v>-649</v>
      </c>
      <c r="H507">
        <v>-128</v>
      </c>
      <c r="I507">
        <v>5915</v>
      </c>
      <c r="J507">
        <v>-15</v>
      </c>
    </row>
    <row r="508" hidden="1" spans="1:10">
      <c r="A508" s="1" t="s">
        <v>0</v>
      </c>
      <c r="B508" s="1">
        <v>2032504</v>
      </c>
      <c r="C508" s="1">
        <f t="shared" si="14"/>
        <v>2032</v>
      </c>
      <c r="D508" s="1">
        <f t="shared" si="15"/>
        <v>504</v>
      </c>
      <c r="E508" s="1" t="str">
        <f>_xlfn.XLOOKUP(C508,[2]怪物武器挂载坐标辅助表!$V:$V,[2]怪物武器挂载坐标辅助表!$X:$X)</f>
        <v>老虎</v>
      </c>
      <c r="F508" s="1" t="s">
        <v>285</v>
      </c>
      <c r="G508">
        <v>-585</v>
      </c>
      <c r="H508">
        <v>-154</v>
      </c>
      <c r="I508">
        <v>5324</v>
      </c>
      <c r="J508">
        <v>-10</v>
      </c>
    </row>
    <row r="509" hidden="1" spans="1:10">
      <c r="A509" s="1" t="s">
        <v>0</v>
      </c>
      <c r="B509" s="1">
        <v>2032505</v>
      </c>
      <c r="C509" s="1">
        <f t="shared" si="14"/>
        <v>2032</v>
      </c>
      <c r="D509" s="1">
        <f t="shared" si="15"/>
        <v>505</v>
      </c>
      <c r="E509" s="1" t="str">
        <f>_xlfn.XLOOKUP(C509,[2]怪物武器挂载坐标辅助表!$V:$V,[2]怪物武器挂载坐标辅助表!$X:$X)</f>
        <v>老虎</v>
      </c>
      <c r="F509" s="1" t="s">
        <v>285</v>
      </c>
      <c r="G509">
        <v>-648</v>
      </c>
      <c r="H509">
        <v>-156</v>
      </c>
      <c r="I509">
        <v>5915</v>
      </c>
      <c r="J509">
        <v>-5</v>
      </c>
    </row>
    <row r="510" hidden="1" spans="1:10">
      <c r="A510" s="1" t="s">
        <v>0</v>
      </c>
      <c r="B510" s="1">
        <v>2032506</v>
      </c>
      <c r="C510" s="1">
        <f t="shared" si="14"/>
        <v>2032</v>
      </c>
      <c r="D510" s="1">
        <f t="shared" si="15"/>
        <v>506</v>
      </c>
      <c r="E510" s="1" t="str">
        <f>_xlfn.XLOOKUP(C510,[2]怪物武器挂载坐标辅助表!$V:$V,[2]怪物武器挂载坐标辅助表!$X:$X)</f>
        <v>老虎</v>
      </c>
      <c r="F510" s="1" t="s">
        <v>285</v>
      </c>
      <c r="G510">
        <v>-491</v>
      </c>
      <c r="H510">
        <v>-124</v>
      </c>
      <c r="I510">
        <v>4732</v>
      </c>
      <c r="J510">
        <v>0</v>
      </c>
    </row>
    <row r="511" hidden="1" spans="1:10">
      <c r="A511" s="1" t="s">
        <v>0</v>
      </c>
      <c r="B511" s="1">
        <v>2032507</v>
      </c>
      <c r="C511" s="1">
        <f t="shared" si="14"/>
        <v>2032</v>
      </c>
      <c r="D511" s="1">
        <f t="shared" si="15"/>
        <v>507</v>
      </c>
      <c r="E511" s="1" t="str">
        <f>_xlfn.XLOOKUP(C511,[2]怪物武器挂载坐标辅助表!$V:$V,[2]怪物武器挂载坐标辅助表!$X:$X)</f>
        <v>老虎</v>
      </c>
      <c r="F511" s="1" t="s">
        <v>285</v>
      </c>
      <c r="G511">
        <v>-550</v>
      </c>
      <c r="H511">
        <v>-136</v>
      </c>
      <c r="I511">
        <v>5915</v>
      </c>
      <c r="J511">
        <v>5</v>
      </c>
    </row>
    <row r="512" hidden="1" spans="1:10">
      <c r="A512" s="1" t="s">
        <v>0</v>
      </c>
      <c r="B512" s="1">
        <v>2013101</v>
      </c>
      <c r="C512" s="1">
        <f t="shared" si="14"/>
        <v>2013</v>
      </c>
      <c r="D512" s="1">
        <f t="shared" si="15"/>
        <v>101</v>
      </c>
      <c r="E512" s="1" t="str">
        <f>_xlfn.XLOOKUP(C512,[2]怪物武器挂载坐标辅助表!$V:$V,[2]怪物武器挂载坐标辅助表!$X:$X)</f>
        <v>鸭子</v>
      </c>
      <c r="F512" s="1" t="s">
        <v>285</v>
      </c>
      <c r="G512">
        <v>-480</v>
      </c>
      <c r="H512">
        <v>-96</v>
      </c>
      <c r="I512">
        <v>8468</v>
      </c>
      <c r="J512">
        <v>0</v>
      </c>
    </row>
    <row r="513" hidden="1" spans="1:10">
      <c r="A513" s="1" t="s">
        <v>0</v>
      </c>
      <c r="B513" s="1">
        <v>2013102</v>
      </c>
      <c r="C513" s="1">
        <f t="shared" si="14"/>
        <v>2013</v>
      </c>
      <c r="D513" s="1">
        <f t="shared" si="15"/>
        <v>102</v>
      </c>
      <c r="E513" s="1" t="str">
        <f>_xlfn.XLOOKUP(C513,[2]怪物武器挂载坐标辅助表!$V:$V,[2]怪物武器挂载坐标辅助表!$X:$X)</f>
        <v>鸭子</v>
      </c>
      <c r="F513" s="1" t="s">
        <v>285</v>
      </c>
      <c r="G513">
        <v>-374</v>
      </c>
      <c r="H513">
        <v>-107</v>
      </c>
      <c r="I513">
        <v>8468</v>
      </c>
      <c r="J513">
        <v>-10</v>
      </c>
    </row>
    <row r="514" hidden="1" spans="1:10">
      <c r="A514" s="1" t="s">
        <v>0</v>
      </c>
      <c r="B514" s="1">
        <v>2013103</v>
      </c>
      <c r="C514" s="1">
        <f t="shared" si="14"/>
        <v>2013</v>
      </c>
      <c r="D514" s="1">
        <f t="shared" si="15"/>
        <v>103</v>
      </c>
      <c r="E514" s="1" t="str">
        <f>_xlfn.XLOOKUP(C514,[2]怪物武器挂载坐标辅助表!$V:$V,[2]怪物武器挂载坐标辅助表!$X:$X)</f>
        <v>鸭子</v>
      </c>
      <c r="F514" s="1" t="s">
        <v>285</v>
      </c>
      <c r="G514">
        <v>-526</v>
      </c>
      <c r="H514">
        <v>-174</v>
      </c>
      <c r="I514">
        <v>7698</v>
      </c>
      <c r="J514">
        <v>-10</v>
      </c>
    </row>
    <row r="515" hidden="1" spans="1:10">
      <c r="A515" s="1" t="s">
        <v>0</v>
      </c>
      <c r="B515" s="1">
        <v>2013104</v>
      </c>
      <c r="C515" s="1">
        <f t="shared" ref="C515:C578" si="16">ROUNDDOWN(B515/1000,0)</f>
        <v>2013</v>
      </c>
      <c r="D515" s="1">
        <f t="shared" ref="D515:D578" si="17">MOD(B515,1000)</f>
        <v>104</v>
      </c>
      <c r="E515" s="1" t="str">
        <f>_xlfn.XLOOKUP(C515,[2]怪物武器挂载坐标辅助表!$V:$V,[2]怪物武器挂载坐标辅助表!$X:$X)</f>
        <v>鸭子</v>
      </c>
      <c r="F515" s="1" t="s">
        <v>285</v>
      </c>
      <c r="G515">
        <v>-483</v>
      </c>
      <c r="H515">
        <v>-98</v>
      </c>
      <c r="I515">
        <v>8468</v>
      </c>
      <c r="J515">
        <v>0</v>
      </c>
    </row>
    <row r="516" hidden="1" spans="1:10">
      <c r="A516" s="1" t="s">
        <v>0</v>
      </c>
      <c r="B516" s="1">
        <v>2013105</v>
      </c>
      <c r="C516" s="1">
        <f t="shared" si="16"/>
        <v>2013</v>
      </c>
      <c r="D516" s="1">
        <f t="shared" si="17"/>
        <v>105</v>
      </c>
      <c r="E516" s="1" t="str">
        <f>_xlfn.XLOOKUP(C516,[2]怪物武器挂载坐标辅助表!$V:$V,[2]怪物武器挂载坐标辅助表!$X:$X)</f>
        <v>鸭子</v>
      </c>
      <c r="F516" s="1" t="s">
        <v>285</v>
      </c>
      <c r="G516">
        <v>-407</v>
      </c>
      <c r="H516">
        <v>-120</v>
      </c>
      <c r="I516">
        <v>7698</v>
      </c>
      <c r="J516">
        <v>0</v>
      </c>
    </row>
    <row r="517" hidden="1" spans="1:10">
      <c r="A517" s="1" t="s">
        <v>0</v>
      </c>
      <c r="B517" s="1">
        <v>2013106</v>
      </c>
      <c r="C517" s="1">
        <f t="shared" si="16"/>
        <v>2013</v>
      </c>
      <c r="D517" s="1">
        <f t="shared" si="17"/>
        <v>106</v>
      </c>
      <c r="E517" s="1" t="str">
        <f>_xlfn.XLOOKUP(C517,[2]怪物武器挂载坐标辅助表!$V:$V,[2]怪物武器挂载坐标辅助表!$X:$X)</f>
        <v>鸭子</v>
      </c>
      <c r="F517" s="1" t="s">
        <v>285</v>
      </c>
      <c r="G517">
        <v>-509</v>
      </c>
      <c r="H517">
        <v>-133</v>
      </c>
      <c r="I517">
        <v>6158</v>
      </c>
      <c r="J517">
        <v>0</v>
      </c>
    </row>
    <row r="518" hidden="1" spans="1:10">
      <c r="A518" s="1" t="s">
        <v>0</v>
      </c>
      <c r="B518" s="1">
        <v>2013201</v>
      </c>
      <c r="C518" s="1">
        <f t="shared" si="16"/>
        <v>2013</v>
      </c>
      <c r="D518" s="1">
        <f t="shared" si="17"/>
        <v>201</v>
      </c>
      <c r="E518" s="1" t="str">
        <f>_xlfn.XLOOKUP(C518,[2]怪物武器挂载坐标辅助表!$V:$V,[2]怪物武器挂载坐标辅助表!$X:$X)</f>
        <v>鸭子</v>
      </c>
      <c r="F518" s="1" t="s">
        <v>285</v>
      </c>
      <c r="G518">
        <v>-354</v>
      </c>
      <c r="H518">
        <v>-62</v>
      </c>
      <c r="I518">
        <v>7698</v>
      </c>
      <c r="J518">
        <v>-25</v>
      </c>
    </row>
    <row r="519" hidden="1" spans="1:10">
      <c r="A519" s="1" t="s">
        <v>0</v>
      </c>
      <c r="B519" s="1">
        <v>2013202</v>
      </c>
      <c r="C519" s="1">
        <f t="shared" si="16"/>
        <v>2013</v>
      </c>
      <c r="D519" s="1">
        <f t="shared" si="17"/>
        <v>202</v>
      </c>
      <c r="E519" s="1" t="str">
        <f>_xlfn.XLOOKUP(C519,[2]怪物武器挂载坐标辅助表!$V:$V,[2]怪物武器挂载坐标辅助表!$X:$X)</f>
        <v>鸭子</v>
      </c>
      <c r="F519" s="1" t="s">
        <v>285</v>
      </c>
      <c r="G519">
        <v>-330</v>
      </c>
      <c r="H519">
        <v>-112</v>
      </c>
      <c r="I519">
        <v>7698</v>
      </c>
      <c r="J519">
        <v>0</v>
      </c>
    </row>
    <row r="520" hidden="1" spans="1:10">
      <c r="A520" s="1" t="s">
        <v>0</v>
      </c>
      <c r="B520" s="1">
        <v>2013203</v>
      </c>
      <c r="C520" s="1">
        <f t="shared" si="16"/>
        <v>2013</v>
      </c>
      <c r="D520" s="1">
        <f t="shared" si="17"/>
        <v>203</v>
      </c>
      <c r="E520" s="1" t="str">
        <f>_xlfn.XLOOKUP(C520,[2]怪物武器挂载坐标辅助表!$V:$V,[2]怪物武器挂载坐标辅助表!$X:$X)</f>
        <v>鸭子</v>
      </c>
      <c r="F520" s="1" t="s">
        <v>285</v>
      </c>
      <c r="G520">
        <v>-363</v>
      </c>
      <c r="H520">
        <v>-135</v>
      </c>
      <c r="I520">
        <v>7698</v>
      </c>
      <c r="J520">
        <v>-10</v>
      </c>
    </row>
    <row r="521" hidden="1" spans="1:10">
      <c r="A521" s="1" t="s">
        <v>0</v>
      </c>
      <c r="B521" s="1">
        <v>2013204</v>
      </c>
      <c r="C521" s="1">
        <f t="shared" si="16"/>
        <v>2013</v>
      </c>
      <c r="D521" s="1">
        <f t="shared" si="17"/>
        <v>204</v>
      </c>
      <c r="E521" s="1" t="str">
        <f>_xlfn.XLOOKUP(C521,[2]怪物武器挂载坐标辅助表!$V:$V,[2]怪物武器挂载坐标辅助表!$X:$X)</f>
        <v>鸭子</v>
      </c>
      <c r="F521" s="1" t="s">
        <v>285</v>
      </c>
      <c r="G521">
        <v>-353</v>
      </c>
      <c r="H521">
        <v>-211</v>
      </c>
      <c r="I521">
        <v>3849</v>
      </c>
      <c r="J521">
        <v>0</v>
      </c>
    </row>
    <row r="522" hidden="1" spans="1:10">
      <c r="A522" s="1" t="s">
        <v>0</v>
      </c>
      <c r="B522" s="1">
        <v>2013205</v>
      </c>
      <c r="C522" s="1">
        <f t="shared" si="16"/>
        <v>2013</v>
      </c>
      <c r="D522" s="1">
        <f t="shared" si="17"/>
        <v>205</v>
      </c>
      <c r="E522" s="1" t="str">
        <f>_xlfn.XLOOKUP(C522,[2]怪物武器挂载坐标辅助表!$V:$V,[2]怪物武器挂载坐标辅助表!$X:$X)</f>
        <v>鸭子</v>
      </c>
      <c r="F522" s="1" t="s">
        <v>285</v>
      </c>
      <c r="G522">
        <v>-356</v>
      </c>
      <c r="H522">
        <v>-15</v>
      </c>
      <c r="I522">
        <v>7698</v>
      </c>
      <c r="J522">
        <v>-10</v>
      </c>
    </row>
    <row r="523" hidden="1" spans="1:10">
      <c r="A523" s="1" t="s">
        <v>0</v>
      </c>
      <c r="B523" s="1">
        <v>2013206</v>
      </c>
      <c r="C523" s="1">
        <f t="shared" si="16"/>
        <v>2013</v>
      </c>
      <c r="D523" s="1">
        <f t="shared" si="17"/>
        <v>206</v>
      </c>
      <c r="E523" s="1" t="str">
        <f>_xlfn.XLOOKUP(C523,[2]怪物武器挂载坐标辅助表!$V:$V,[2]怪物武器挂载坐标辅助表!$X:$X)</f>
        <v>鸭子</v>
      </c>
      <c r="F523" s="1" t="s">
        <v>285</v>
      </c>
      <c r="G523">
        <v>-431</v>
      </c>
      <c r="H523">
        <v>-158</v>
      </c>
      <c r="I523">
        <v>5389</v>
      </c>
      <c r="J523">
        <v>150</v>
      </c>
    </row>
    <row r="524" hidden="1" spans="1:10">
      <c r="A524" s="1" t="s">
        <v>0</v>
      </c>
      <c r="B524" s="1">
        <v>2013207</v>
      </c>
      <c r="C524" s="1">
        <f t="shared" si="16"/>
        <v>2013</v>
      </c>
      <c r="D524" s="1">
        <f t="shared" si="17"/>
        <v>207</v>
      </c>
      <c r="E524" s="1" t="str">
        <f>_xlfn.XLOOKUP(C524,[2]怪物武器挂载坐标辅助表!$V:$V,[2]怪物武器挂载坐标辅助表!$X:$X)</f>
        <v>鸭子</v>
      </c>
      <c r="F524" s="1" t="s">
        <v>285</v>
      </c>
      <c r="G524">
        <v>-501</v>
      </c>
      <c r="H524">
        <v>-133</v>
      </c>
      <c r="I524">
        <v>7698</v>
      </c>
      <c r="J524">
        <v>15</v>
      </c>
    </row>
    <row r="525" hidden="1" spans="1:10">
      <c r="A525" s="1" t="s">
        <v>0</v>
      </c>
      <c r="B525" s="1">
        <v>2013301</v>
      </c>
      <c r="C525" s="1">
        <f t="shared" si="16"/>
        <v>2013</v>
      </c>
      <c r="D525" s="1">
        <f t="shared" si="17"/>
        <v>301</v>
      </c>
      <c r="E525" s="1" t="str">
        <f>_xlfn.XLOOKUP(C525,[2]怪物武器挂载坐标辅助表!$V:$V,[2]怪物武器挂载坐标辅助表!$X:$X)</f>
        <v>鸭子</v>
      </c>
      <c r="F525" s="1" t="s">
        <v>285</v>
      </c>
      <c r="G525">
        <v>-410</v>
      </c>
      <c r="H525">
        <v>-2</v>
      </c>
      <c r="I525">
        <v>7698</v>
      </c>
      <c r="J525">
        <v>0</v>
      </c>
    </row>
    <row r="526" hidden="1" spans="1:10">
      <c r="A526" s="1" t="s">
        <v>0</v>
      </c>
      <c r="B526" s="1">
        <v>2013302</v>
      </c>
      <c r="C526" s="1">
        <f t="shared" si="16"/>
        <v>2013</v>
      </c>
      <c r="D526" s="1">
        <f t="shared" si="17"/>
        <v>302</v>
      </c>
      <c r="E526" s="1" t="str">
        <f>_xlfn.XLOOKUP(C526,[2]怪物武器挂载坐标辅助表!$V:$V,[2]怪物武器挂载坐标辅助表!$X:$X)</f>
        <v>鸭子</v>
      </c>
      <c r="F526" s="1" t="s">
        <v>285</v>
      </c>
      <c r="G526">
        <v>-438</v>
      </c>
      <c r="H526">
        <v>-66</v>
      </c>
      <c r="I526">
        <v>6928</v>
      </c>
      <c r="J526">
        <v>0</v>
      </c>
    </row>
    <row r="527" hidden="1" spans="1:10">
      <c r="A527" s="1" t="s">
        <v>0</v>
      </c>
      <c r="B527" s="1">
        <v>2013303</v>
      </c>
      <c r="C527" s="1">
        <f t="shared" si="16"/>
        <v>2013</v>
      </c>
      <c r="D527" s="1">
        <f t="shared" si="17"/>
        <v>303</v>
      </c>
      <c r="E527" s="1" t="str">
        <f>_xlfn.XLOOKUP(C527,[2]怪物武器挂载坐标辅助表!$V:$V,[2]怪物武器挂载坐标辅助表!$X:$X)</f>
        <v>鸭子</v>
      </c>
      <c r="F527" s="1" t="s">
        <v>285</v>
      </c>
      <c r="G527">
        <v>-388</v>
      </c>
      <c r="H527">
        <v>-81</v>
      </c>
      <c r="I527">
        <v>7698</v>
      </c>
      <c r="J527">
        <v>0</v>
      </c>
    </row>
    <row r="528" hidden="1" spans="1:10">
      <c r="A528" s="1" t="s">
        <v>0</v>
      </c>
      <c r="B528" s="1">
        <v>2013304</v>
      </c>
      <c r="C528" s="1">
        <f t="shared" si="16"/>
        <v>2013</v>
      </c>
      <c r="D528" s="1">
        <f t="shared" si="17"/>
        <v>304</v>
      </c>
      <c r="E528" s="1" t="str">
        <f>_xlfn.XLOOKUP(C528,[2]怪物武器挂载坐标辅助表!$V:$V,[2]怪物武器挂载坐标辅助表!$X:$X)</f>
        <v>鸭子</v>
      </c>
      <c r="F528" s="1" t="s">
        <v>285</v>
      </c>
      <c r="G528">
        <v>-544</v>
      </c>
      <c r="H528">
        <v>-103</v>
      </c>
      <c r="I528">
        <v>7698</v>
      </c>
      <c r="J528">
        <v>5</v>
      </c>
    </row>
    <row r="529" hidden="1" spans="1:10">
      <c r="A529" s="1" t="s">
        <v>0</v>
      </c>
      <c r="B529" s="1">
        <v>2013305</v>
      </c>
      <c r="C529" s="1">
        <f t="shared" si="16"/>
        <v>2013</v>
      </c>
      <c r="D529" s="1">
        <f t="shared" si="17"/>
        <v>305</v>
      </c>
      <c r="E529" s="1" t="str">
        <f>_xlfn.XLOOKUP(C529,[2]怪物武器挂载坐标辅助表!$V:$V,[2]怪物武器挂载坐标辅助表!$X:$X)</f>
        <v>鸭子</v>
      </c>
      <c r="F529" s="1" t="s">
        <v>285</v>
      </c>
      <c r="G529">
        <v>-508</v>
      </c>
      <c r="H529">
        <v>-213</v>
      </c>
      <c r="I529">
        <v>6928</v>
      </c>
      <c r="J529">
        <v>-25</v>
      </c>
    </row>
    <row r="530" hidden="1" spans="1:10">
      <c r="A530" s="1" t="s">
        <v>0</v>
      </c>
      <c r="B530" s="1">
        <v>2013401</v>
      </c>
      <c r="C530" s="1">
        <f t="shared" si="16"/>
        <v>2013</v>
      </c>
      <c r="D530" s="1">
        <f t="shared" si="17"/>
        <v>401</v>
      </c>
      <c r="E530" s="1" t="str">
        <f>_xlfn.XLOOKUP(C530,[2]怪物武器挂载坐标辅助表!$V:$V,[2]怪物武器挂载坐标辅助表!$X:$X)</f>
        <v>鸭子</v>
      </c>
      <c r="F530" s="1" t="s">
        <v>285</v>
      </c>
      <c r="G530">
        <v>-408</v>
      </c>
      <c r="H530">
        <v>-199</v>
      </c>
      <c r="I530">
        <v>7698</v>
      </c>
      <c r="J530">
        <v>0</v>
      </c>
    </row>
    <row r="531" hidden="1" spans="1:10">
      <c r="A531" s="1" t="s">
        <v>0</v>
      </c>
      <c r="B531" s="1">
        <v>2013402</v>
      </c>
      <c r="C531" s="1">
        <f t="shared" si="16"/>
        <v>2013</v>
      </c>
      <c r="D531" s="1">
        <f t="shared" si="17"/>
        <v>402</v>
      </c>
      <c r="E531" s="1" t="str">
        <f>_xlfn.XLOOKUP(C531,[2]怪物武器挂载坐标辅助表!$V:$V,[2]怪物武器挂载坐标辅助表!$X:$X)</f>
        <v>鸭子</v>
      </c>
      <c r="F531" s="1" t="s">
        <v>285</v>
      </c>
      <c r="G531">
        <v>-413</v>
      </c>
      <c r="H531">
        <v>-194</v>
      </c>
      <c r="I531">
        <v>7698</v>
      </c>
      <c r="J531">
        <v>0</v>
      </c>
    </row>
    <row r="532" hidden="1" spans="1:10">
      <c r="A532" s="1" t="s">
        <v>0</v>
      </c>
      <c r="B532" s="1">
        <v>2013403</v>
      </c>
      <c r="C532" s="1">
        <f t="shared" si="16"/>
        <v>2013</v>
      </c>
      <c r="D532" s="1">
        <f t="shared" si="17"/>
        <v>403</v>
      </c>
      <c r="E532" s="1" t="str">
        <f>_xlfn.XLOOKUP(C532,[2]怪物武器挂载坐标辅助表!$V:$V,[2]怪物武器挂载坐标辅助表!$X:$X)</f>
        <v>鸭子</v>
      </c>
      <c r="F532" s="1" t="s">
        <v>285</v>
      </c>
      <c r="G532">
        <v>-421</v>
      </c>
      <c r="H532">
        <v>-189</v>
      </c>
      <c r="I532">
        <v>7698</v>
      </c>
      <c r="J532">
        <v>0</v>
      </c>
    </row>
    <row r="533" hidden="1" spans="1:10">
      <c r="A533" s="1" t="s">
        <v>0</v>
      </c>
      <c r="B533" s="1">
        <v>2013404</v>
      </c>
      <c r="C533" s="1">
        <f t="shared" si="16"/>
        <v>2013</v>
      </c>
      <c r="D533" s="1">
        <f t="shared" si="17"/>
        <v>404</v>
      </c>
      <c r="E533" s="1" t="str">
        <f>_xlfn.XLOOKUP(C533,[2]怪物武器挂载坐标辅助表!$V:$V,[2]怪物武器挂载坐标辅助表!$X:$X)</f>
        <v>鸭子</v>
      </c>
      <c r="F533" s="1" t="s">
        <v>285</v>
      </c>
      <c r="G533">
        <v>-582</v>
      </c>
      <c r="H533">
        <v>-189</v>
      </c>
      <c r="I533">
        <v>7698</v>
      </c>
      <c r="J533">
        <v>0</v>
      </c>
    </row>
    <row r="534" hidden="1" spans="1:10">
      <c r="A534" s="1" t="s">
        <v>0</v>
      </c>
      <c r="B534" s="1">
        <v>2013405</v>
      </c>
      <c r="C534" s="1">
        <f t="shared" si="16"/>
        <v>2013</v>
      </c>
      <c r="D534" s="1">
        <f t="shared" si="17"/>
        <v>405</v>
      </c>
      <c r="E534" s="1" t="str">
        <f>_xlfn.XLOOKUP(C534,[2]怪物武器挂载坐标辅助表!$V:$V,[2]怪物武器挂载坐标辅助表!$X:$X)</f>
        <v>鸭子</v>
      </c>
      <c r="F534" s="1" t="s">
        <v>285</v>
      </c>
      <c r="G534">
        <v>-434</v>
      </c>
      <c r="H534">
        <v>-190</v>
      </c>
      <c r="I534">
        <v>7698</v>
      </c>
      <c r="J534">
        <v>0</v>
      </c>
    </row>
    <row r="535" hidden="1" spans="1:10">
      <c r="A535" s="1" t="s">
        <v>0</v>
      </c>
      <c r="B535" s="1">
        <v>2013406</v>
      </c>
      <c r="C535" s="1">
        <f t="shared" si="16"/>
        <v>2013</v>
      </c>
      <c r="D535" s="1">
        <f t="shared" si="17"/>
        <v>406</v>
      </c>
      <c r="E535" s="1" t="str">
        <f>_xlfn.XLOOKUP(C535,[2]怪物武器挂载坐标辅助表!$V:$V,[2]怪物武器挂载坐标辅助表!$X:$X)</f>
        <v>鸭子</v>
      </c>
      <c r="F535" s="1" t="s">
        <v>285</v>
      </c>
      <c r="G535">
        <v>-478</v>
      </c>
      <c r="H535">
        <v>-181</v>
      </c>
      <c r="I535">
        <v>6158</v>
      </c>
      <c r="J535">
        <v>30</v>
      </c>
    </row>
    <row r="536" hidden="1" spans="1:10">
      <c r="A536" s="1" t="s">
        <v>0</v>
      </c>
      <c r="B536" s="1">
        <v>2013407</v>
      </c>
      <c r="C536" s="1">
        <f t="shared" si="16"/>
        <v>2013</v>
      </c>
      <c r="D536" s="1">
        <f t="shared" si="17"/>
        <v>407</v>
      </c>
      <c r="E536" s="1" t="str">
        <f>_xlfn.XLOOKUP(C536,[2]怪物武器挂载坐标辅助表!$V:$V,[2]怪物武器挂载坐标辅助表!$X:$X)</f>
        <v>鸭子</v>
      </c>
      <c r="F536" s="1" t="s">
        <v>285</v>
      </c>
      <c r="G536">
        <v>-404</v>
      </c>
      <c r="H536">
        <v>-150</v>
      </c>
      <c r="I536">
        <v>7698</v>
      </c>
      <c r="J536">
        <v>-5</v>
      </c>
    </row>
    <row r="537" hidden="1" spans="1:10">
      <c r="A537" s="1" t="s">
        <v>0</v>
      </c>
      <c r="B537" s="1">
        <v>2013408</v>
      </c>
      <c r="C537" s="1">
        <f t="shared" si="16"/>
        <v>2013</v>
      </c>
      <c r="D537" s="1">
        <f t="shared" si="17"/>
        <v>408</v>
      </c>
      <c r="E537" s="1" t="str">
        <f>_xlfn.XLOOKUP(C537,[2]怪物武器挂载坐标辅助表!$V:$V,[2]怪物武器挂载坐标辅助表!$X:$X)</f>
        <v>鸭子</v>
      </c>
      <c r="F537" s="1" t="s">
        <v>285</v>
      </c>
      <c r="G537">
        <v>-332</v>
      </c>
      <c r="H537">
        <v>-245</v>
      </c>
      <c r="I537">
        <v>8468</v>
      </c>
      <c r="J537">
        <v>-15</v>
      </c>
    </row>
    <row r="538" hidden="1" spans="1:10">
      <c r="A538" s="1" t="s">
        <v>0</v>
      </c>
      <c r="B538" s="1">
        <v>2013409</v>
      </c>
      <c r="C538" s="1">
        <f t="shared" si="16"/>
        <v>2013</v>
      </c>
      <c r="D538" s="1">
        <f t="shared" si="17"/>
        <v>409</v>
      </c>
      <c r="E538" s="1" t="str">
        <f>_xlfn.XLOOKUP(C538,[2]怪物武器挂载坐标辅助表!$V:$V,[2]怪物武器挂载坐标辅助表!$X:$X)</f>
        <v>鸭子</v>
      </c>
      <c r="F538" s="1" t="s">
        <v>285</v>
      </c>
      <c r="G538">
        <v>-489</v>
      </c>
      <c r="H538">
        <v>-129</v>
      </c>
      <c r="I538">
        <v>5773</v>
      </c>
      <c r="J538">
        <v>-15</v>
      </c>
    </row>
    <row r="539" hidden="1" spans="1:10">
      <c r="A539" s="1" t="s">
        <v>0</v>
      </c>
      <c r="B539" s="1">
        <v>2013501</v>
      </c>
      <c r="C539" s="1">
        <f t="shared" si="16"/>
        <v>2013</v>
      </c>
      <c r="D539" s="1">
        <f t="shared" si="17"/>
        <v>501</v>
      </c>
      <c r="E539" s="1" t="str">
        <f>_xlfn.XLOOKUP(C539,[2]怪物武器挂载坐标辅助表!$V:$V,[2]怪物武器挂载坐标辅助表!$X:$X)</f>
        <v>鸭子</v>
      </c>
      <c r="F539" s="1" t="s">
        <v>285</v>
      </c>
      <c r="G539">
        <v>-470</v>
      </c>
      <c r="H539">
        <v>-39</v>
      </c>
      <c r="I539">
        <v>8468</v>
      </c>
      <c r="J539">
        <v>45</v>
      </c>
    </row>
    <row r="540" hidden="1" spans="1:10">
      <c r="A540" s="1" t="s">
        <v>0</v>
      </c>
      <c r="B540" s="1">
        <v>2013502</v>
      </c>
      <c r="C540" s="1">
        <f t="shared" si="16"/>
        <v>2013</v>
      </c>
      <c r="D540" s="1">
        <f t="shared" si="17"/>
        <v>502</v>
      </c>
      <c r="E540" s="1" t="str">
        <f>_xlfn.XLOOKUP(C540,[2]怪物武器挂载坐标辅助表!$V:$V,[2]怪物武器挂载坐标辅助表!$X:$X)</f>
        <v>鸭子</v>
      </c>
      <c r="F540" s="1" t="s">
        <v>285</v>
      </c>
      <c r="G540">
        <v>-485</v>
      </c>
      <c r="H540">
        <v>-129</v>
      </c>
      <c r="I540">
        <v>6543</v>
      </c>
      <c r="J540">
        <v>0</v>
      </c>
    </row>
    <row r="541" hidden="1" spans="1:10">
      <c r="A541" s="1" t="s">
        <v>0</v>
      </c>
      <c r="B541" s="1">
        <v>2013503</v>
      </c>
      <c r="C541" s="1">
        <f t="shared" si="16"/>
        <v>2013</v>
      </c>
      <c r="D541" s="1">
        <f t="shared" si="17"/>
        <v>503</v>
      </c>
      <c r="E541" s="1" t="str">
        <f>_xlfn.XLOOKUP(C541,[2]怪物武器挂载坐标辅助表!$V:$V,[2]怪物武器挂载坐标辅助表!$X:$X)</f>
        <v>鸭子</v>
      </c>
      <c r="F541" s="1" t="s">
        <v>285</v>
      </c>
      <c r="G541">
        <v>-541</v>
      </c>
      <c r="H541">
        <v>-168</v>
      </c>
      <c r="I541">
        <v>7698</v>
      </c>
      <c r="J541">
        <v>-15</v>
      </c>
    </row>
    <row r="542" hidden="1" spans="1:10">
      <c r="A542" s="1" t="s">
        <v>0</v>
      </c>
      <c r="B542" s="1">
        <v>2013504</v>
      </c>
      <c r="C542" s="1">
        <f t="shared" si="16"/>
        <v>2013</v>
      </c>
      <c r="D542" s="1">
        <f t="shared" si="17"/>
        <v>504</v>
      </c>
      <c r="E542" s="1" t="str">
        <f>_xlfn.XLOOKUP(C542,[2]怪物武器挂载坐标辅助表!$V:$V,[2]怪物武器挂载坐标辅助表!$X:$X)</f>
        <v>鸭子</v>
      </c>
      <c r="F542" s="1" t="s">
        <v>285</v>
      </c>
      <c r="G542">
        <v>-458</v>
      </c>
      <c r="H542">
        <v>-202</v>
      </c>
      <c r="I542">
        <v>6928</v>
      </c>
      <c r="J542">
        <v>-10</v>
      </c>
    </row>
    <row r="543" hidden="1" spans="1:10">
      <c r="A543" s="1" t="s">
        <v>0</v>
      </c>
      <c r="B543" s="1">
        <v>2013505</v>
      </c>
      <c r="C543" s="1">
        <f t="shared" si="16"/>
        <v>2013</v>
      </c>
      <c r="D543" s="1">
        <f t="shared" si="17"/>
        <v>505</v>
      </c>
      <c r="E543" s="1" t="str">
        <f>_xlfn.XLOOKUP(C543,[2]怪物武器挂载坐标辅助表!$V:$V,[2]怪物武器挂载坐标辅助表!$X:$X)</f>
        <v>鸭子</v>
      </c>
      <c r="F543" s="1" t="s">
        <v>285</v>
      </c>
      <c r="G543">
        <v>-540</v>
      </c>
      <c r="H543">
        <v>-205</v>
      </c>
      <c r="I543">
        <v>7698</v>
      </c>
      <c r="J543">
        <v>-5</v>
      </c>
    </row>
    <row r="544" hidden="1" spans="1:10">
      <c r="A544" s="1" t="s">
        <v>0</v>
      </c>
      <c r="B544" s="1">
        <v>2013506</v>
      </c>
      <c r="C544" s="1">
        <f t="shared" si="16"/>
        <v>2013</v>
      </c>
      <c r="D544" s="1">
        <f t="shared" si="17"/>
        <v>506</v>
      </c>
      <c r="E544" s="1" t="str">
        <f>_xlfn.XLOOKUP(C544,[2]怪物武器挂载坐标辅助表!$V:$V,[2]怪物武器挂载坐标辅助表!$X:$X)</f>
        <v>鸭子</v>
      </c>
      <c r="F544" s="1" t="s">
        <v>285</v>
      </c>
      <c r="G544">
        <v>-335</v>
      </c>
      <c r="H544">
        <v>-163</v>
      </c>
      <c r="I544">
        <v>6158</v>
      </c>
      <c r="J544">
        <v>0</v>
      </c>
    </row>
    <row r="545" hidden="1" spans="1:10">
      <c r="A545" s="1" t="s">
        <v>0</v>
      </c>
      <c r="B545" s="1">
        <v>2013507</v>
      </c>
      <c r="C545" s="1">
        <f t="shared" si="16"/>
        <v>2013</v>
      </c>
      <c r="D545" s="1">
        <f t="shared" si="17"/>
        <v>507</v>
      </c>
      <c r="E545" s="1" t="str">
        <f>_xlfn.XLOOKUP(C545,[2]怪物武器挂载坐标辅助表!$V:$V,[2]怪物武器挂载坐标辅助表!$X:$X)</f>
        <v>鸭子</v>
      </c>
      <c r="F545" s="1" t="s">
        <v>285</v>
      </c>
      <c r="G545">
        <v>-412</v>
      </c>
      <c r="H545">
        <v>-178</v>
      </c>
      <c r="I545">
        <v>7698</v>
      </c>
      <c r="J545">
        <v>5</v>
      </c>
    </row>
    <row r="546" hidden="1" spans="1:10">
      <c r="A546" s="1" t="s">
        <v>0</v>
      </c>
      <c r="B546" s="1">
        <v>2031101</v>
      </c>
      <c r="C546" s="1">
        <f t="shared" si="16"/>
        <v>2031</v>
      </c>
      <c r="D546" s="1">
        <f t="shared" si="17"/>
        <v>101</v>
      </c>
      <c r="E546" s="1" t="str">
        <f>_xlfn.XLOOKUP(C546,[2]怪物武器挂载坐标辅助表!$V:$V,[2]怪物武器挂载坐标辅助表!$X:$X)</f>
        <v>鸭子</v>
      </c>
      <c r="F546" s="1" t="s">
        <v>285</v>
      </c>
      <c r="G546">
        <v>-480</v>
      </c>
      <c r="H546">
        <v>-96</v>
      </c>
      <c r="I546">
        <v>8468</v>
      </c>
      <c r="J546">
        <v>0</v>
      </c>
    </row>
    <row r="547" hidden="1" spans="1:10">
      <c r="A547" s="1" t="s">
        <v>0</v>
      </c>
      <c r="B547" s="1">
        <v>2031102</v>
      </c>
      <c r="C547" s="1">
        <f t="shared" si="16"/>
        <v>2031</v>
      </c>
      <c r="D547" s="1">
        <f t="shared" si="17"/>
        <v>102</v>
      </c>
      <c r="E547" s="1" t="str">
        <f>_xlfn.XLOOKUP(C547,[2]怪物武器挂载坐标辅助表!$V:$V,[2]怪物武器挂载坐标辅助表!$X:$X)</f>
        <v>鸭子</v>
      </c>
      <c r="F547" s="1" t="s">
        <v>285</v>
      </c>
      <c r="G547">
        <v>-374</v>
      </c>
      <c r="H547">
        <v>-107</v>
      </c>
      <c r="I547">
        <v>8468</v>
      </c>
      <c r="J547">
        <v>-10</v>
      </c>
    </row>
    <row r="548" hidden="1" spans="1:10">
      <c r="A548" s="1" t="s">
        <v>0</v>
      </c>
      <c r="B548" s="1">
        <v>2031103</v>
      </c>
      <c r="C548" s="1">
        <f t="shared" si="16"/>
        <v>2031</v>
      </c>
      <c r="D548" s="1">
        <f t="shared" si="17"/>
        <v>103</v>
      </c>
      <c r="E548" s="1" t="str">
        <f>_xlfn.XLOOKUP(C548,[2]怪物武器挂载坐标辅助表!$V:$V,[2]怪物武器挂载坐标辅助表!$X:$X)</f>
        <v>鸭子</v>
      </c>
      <c r="F548" s="1" t="s">
        <v>285</v>
      </c>
      <c r="G548">
        <v>-526</v>
      </c>
      <c r="H548">
        <v>-174</v>
      </c>
      <c r="I548">
        <v>7698</v>
      </c>
      <c r="J548">
        <v>-10</v>
      </c>
    </row>
    <row r="549" hidden="1" spans="1:10">
      <c r="A549" s="1" t="s">
        <v>0</v>
      </c>
      <c r="B549" s="1">
        <v>2031104</v>
      </c>
      <c r="C549" s="1">
        <f t="shared" si="16"/>
        <v>2031</v>
      </c>
      <c r="D549" s="1">
        <f t="shared" si="17"/>
        <v>104</v>
      </c>
      <c r="E549" s="1" t="str">
        <f>_xlfn.XLOOKUP(C549,[2]怪物武器挂载坐标辅助表!$V:$V,[2]怪物武器挂载坐标辅助表!$X:$X)</f>
        <v>鸭子</v>
      </c>
      <c r="F549" s="1" t="s">
        <v>285</v>
      </c>
      <c r="G549">
        <v>-483</v>
      </c>
      <c r="H549">
        <v>-98</v>
      </c>
      <c r="I549">
        <v>8468</v>
      </c>
      <c r="J549">
        <v>0</v>
      </c>
    </row>
    <row r="550" hidden="1" spans="1:10">
      <c r="A550" s="1" t="s">
        <v>0</v>
      </c>
      <c r="B550" s="1">
        <v>2031105</v>
      </c>
      <c r="C550" s="1">
        <f t="shared" si="16"/>
        <v>2031</v>
      </c>
      <c r="D550" s="1">
        <f t="shared" si="17"/>
        <v>105</v>
      </c>
      <c r="E550" s="1" t="str">
        <f>_xlfn.XLOOKUP(C550,[2]怪物武器挂载坐标辅助表!$V:$V,[2]怪物武器挂载坐标辅助表!$X:$X)</f>
        <v>鸭子</v>
      </c>
      <c r="F550" s="1" t="s">
        <v>285</v>
      </c>
      <c r="G550">
        <v>-407</v>
      </c>
      <c r="H550">
        <v>-120</v>
      </c>
      <c r="I550">
        <v>7698</v>
      </c>
      <c r="J550">
        <v>0</v>
      </c>
    </row>
    <row r="551" hidden="1" spans="1:10">
      <c r="A551" s="1" t="s">
        <v>0</v>
      </c>
      <c r="B551" s="1">
        <v>2031106</v>
      </c>
      <c r="C551" s="1">
        <f t="shared" si="16"/>
        <v>2031</v>
      </c>
      <c r="D551" s="1">
        <f t="shared" si="17"/>
        <v>106</v>
      </c>
      <c r="E551" s="1" t="str">
        <f>_xlfn.XLOOKUP(C551,[2]怪物武器挂载坐标辅助表!$V:$V,[2]怪物武器挂载坐标辅助表!$X:$X)</f>
        <v>鸭子</v>
      </c>
      <c r="F551" s="1" t="s">
        <v>285</v>
      </c>
      <c r="G551">
        <v>-509</v>
      </c>
      <c r="H551">
        <v>-133</v>
      </c>
      <c r="I551">
        <v>6158</v>
      </c>
      <c r="J551">
        <v>0</v>
      </c>
    </row>
    <row r="552" hidden="1" spans="1:10">
      <c r="A552" s="1" t="s">
        <v>0</v>
      </c>
      <c r="B552" s="1">
        <v>2031201</v>
      </c>
      <c r="C552" s="1">
        <f t="shared" si="16"/>
        <v>2031</v>
      </c>
      <c r="D552" s="1">
        <f t="shared" si="17"/>
        <v>201</v>
      </c>
      <c r="E552" s="1" t="str">
        <f>_xlfn.XLOOKUP(C552,[2]怪物武器挂载坐标辅助表!$V:$V,[2]怪物武器挂载坐标辅助表!$X:$X)</f>
        <v>鸭子</v>
      </c>
      <c r="F552" s="1" t="s">
        <v>285</v>
      </c>
      <c r="G552">
        <v>-354</v>
      </c>
      <c r="H552">
        <v>-62</v>
      </c>
      <c r="I552">
        <v>7698</v>
      </c>
      <c r="J552">
        <v>-25</v>
      </c>
    </row>
    <row r="553" hidden="1" spans="1:10">
      <c r="A553" s="1" t="s">
        <v>0</v>
      </c>
      <c r="B553" s="1">
        <v>2031202</v>
      </c>
      <c r="C553" s="1">
        <f t="shared" si="16"/>
        <v>2031</v>
      </c>
      <c r="D553" s="1">
        <f t="shared" si="17"/>
        <v>202</v>
      </c>
      <c r="E553" s="1" t="str">
        <f>_xlfn.XLOOKUP(C553,[2]怪物武器挂载坐标辅助表!$V:$V,[2]怪物武器挂载坐标辅助表!$X:$X)</f>
        <v>鸭子</v>
      </c>
      <c r="F553" s="1" t="s">
        <v>285</v>
      </c>
      <c r="G553">
        <v>-330</v>
      </c>
      <c r="H553">
        <v>-112</v>
      </c>
      <c r="I553">
        <v>7698</v>
      </c>
      <c r="J553">
        <v>0</v>
      </c>
    </row>
    <row r="554" hidden="1" spans="1:10">
      <c r="A554" s="1" t="s">
        <v>0</v>
      </c>
      <c r="B554" s="1">
        <v>2031203</v>
      </c>
      <c r="C554" s="1">
        <f t="shared" si="16"/>
        <v>2031</v>
      </c>
      <c r="D554" s="1">
        <f t="shared" si="17"/>
        <v>203</v>
      </c>
      <c r="E554" s="1" t="str">
        <f>_xlfn.XLOOKUP(C554,[2]怪物武器挂载坐标辅助表!$V:$V,[2]怪物武器挂载坐标辅助表!$X:$X)</f>
        <v>鸭子</v>
      </c>
      <c r="F554" s="1" t="s">
        <v>285</v>
      </c>
      <c r="G554">
        <v>-363</v>
      </c>
      <c r="H554">
        <v>-135</v>
      </c>
      <c r="I554">
        <v>7698</v>
      </c>
      <c r="J554">
        <v>-10</v>
      </c>
    </row>
    <row r="555" hidden="1" spans="1:10">
      <c r="A555" s="1" t="s">
        <v>0</v>
      </c>
      <c r="B555" s="1">
        <v>2031204</v>
      </c>
      <c r="C555" s="1">
        <f t="shared" si="16"/>
        <v>2031</v>
      </c>
      <c r="D555" s="1">
        <f t="shared" si="17"/>
        <v>204</v>
      </c>
      <c r="E555" s="1" t="str">
        <f>_xlfn.XLOOKUP(C555,[2]怪物武器挂载坐标辅助表!$V:$V,[2]怪物武器挂载坐标辅助表!$X:$X)</f>
        <v>鸭子</v>
      </c>
      <c r="F555" s="1" t="s">
        <v>285</v>
      </c>
      <c r="G555">
        <v>-353</v>
      </c>
      <c r="H555">
        <v>-211</v>
      </c>
      <c r="I555">
        <v>3849</v>
      </c>
      <c r="J555">
        <v>0</v>
      </c>
    </row>
    <row r="556" hidden="1" spans="1:10">
      <c r="A556" s="1" t="s">
        <v>0</v>
      </c>
      <c r="B556" s="1">
        <v>2031205</v>
      </c>
      <c r="C556" s="1">
        <f t="shared" si="16"/>
        <v>2031</v>
      </c>
      <c r="D556" s="1">
        <f t="shared" si="17"/>
        <v>205</v>
      </c>
      <c r="E556" s="1" t="str">
        <f>_xlfn.XLOOKUP(C556,[2]怪物武器挂载坐标辅助表!$V:$V,[2]怪物武器挂载坐标辅助表!$X:$X)</f>
        <v>鸭子</v>
      </c>
      <c r="F556" s="1" t="s">
        <v>285</v>
      </c>
      <c r="G556">
        <v>-356</v>
      </c>
      <c r="H556">
        <v>-15</v>
      </c>
      <c r="I556">
        <v>7698</v>
      </c>
      <c r="J556">
        <v>-10</v>
      </c>
    </row>
    <row r="557" hidden="1" spans="1:10">
      <c r="A557" s="1" t="s">
        <v>0</v>
      </c>
      <c r="B557" s="1">
        <v>2031206</v>
      </c>
      <c r="C557" s="1">
        <f t="shared" si="16"/>
        <v>2031</v>
      </c>
      <c r="D557" s="1">
        <f t="shared" si="17"/>
        <v>206</v>
      </c>
      <c r="E557" s="1" t="str">
        <f>_xlfn.XLOOKUP(C557,[2]怪物武器挂载坐标辅助表!$V:$V,[2]怪物武器挂载坐标辅助表!$X:$X)</f>
        <v>鸭子</v>
      </c>
      <c r="F557" s="1" t="s">
        <v>285</v>
      </c>
      <c r="G557">
        <v>-431</v>
      </c>
      <c r="H557">
        <v>-158</v>
      </c>
      <c r="I557">
        <v>5389</v>
      </c>
      <c r="J557">
        <v>150</v>
      </c>
    </row>
    <row r="558" hidden="1" spans="1:10">
      <c r="A558" s="1" t="s">
        <v>0</v>
      </c>
      <c r="B558" s="1">
        <v>2031207</v>
      </c>
      <c r="C558" s="1">
        <f t="shared" si="16"/>
        <v>2031</v>
      </c>
      <c r="D558" s="1">
        <f t="shared" si="17"/>
        <v>207</v>
      </c>
      <c r="E558" s="1" t="str">
        <f>_xlfn.XLOOKUP(C558,[2]怪物武器挂载坐标辅助表!$V:$V,[2]怪物武器挂载坐标辅助表!$X:$X)</f>
        <v>鸭子</v>
      </c>
      <c r="F558" s="1" t="s">
        <v>285</v>
      </c>
      <c r="G558">
        <v>-501</v>
      </c>
      <c r="H558">
        <v>-133</v>
      </c>
      <c r="I558">
        <v>7698</v>
      </c>
      <c r="J558">
        <v>15</v>
      </c>
    </row>
    <row r="559" hidden="1" spans="1:10">
      <c r="A559" s="1" t="s">
        <v>0</v>
      </c>
      <c r="B559" s="1">
        <v>2031301</v>
      </c>
      <c r="C559" s="1">
        <f t="shared" si="16"/>
        <v>2031</v>
      </c>
      <c r="D559" s="1">
        <f t="shared" si="17"/>
        <v>301</v>
      </c>
      <c r="E559" s="1" t="str">
        <f>_xlfn.XLOOKUP(C559,[2]怪物武器挂载坐标辅助表!$V:$V,[2]怪物武器挂载坐标辅助表!$X:$X)</f>
        <v>鸭子</v>
      </c>
      <c r="F559" s="1" t="s">
        <v>285</v>
      </c>
      <c r="G559">
        <v>-410</v>
      </c>
      <c r="H559">
        <v>-2</v>
      </c>
      <c r="I559">
        <v>7698</v>
      </c>
      <c r="J559">
        <v>0</v>
      </c>
    </row>
    <row r="560" hidden="1" spans="1:10">
      <c r="A560" s="1" t="s">
        <v>0</v>
      </c>
      <c r="B560" s="1">
        <v>2031302</v>
      </c>
      <c r="C560" s="1">
        <f t="shared" si="16"/>
        <v>2031</v>
      </c>
      <c r="D560" s="1">
        <f t="shared" si="17"/>
        <v>302</v>
      </c>
      <c r="E560" s="1" t="str">
        <f>_xlfn.XLOOKUP(C560,[2]怪物武器挂载坐标辅助表!$V:$V,[2]怪物武器挂载坐标辅助表!$X:$X)</f>
        <v>鸭子</v>
      </c>
      <c r="F560" s="1" t="s">
        <v>285</v>
      </c>
      <c r="G560">
        <v>-438</v>
      </c>
      <c r="H560">
        <v>-66</v>
      </c>
      <c r="I560">
        <v>6928</v>
      </c>
      <c r="J560">
        <v>0</v>
      </c>
    </row>
    <row r="561" hidden="1" spans="1:10">
      <c r="A561" s="1" t="s">
        <v>0</v>
      </c>
      <c r="B561" s="1">
        <v>2031303</v>
      </c>
      <c r="C561" s="1">
        <f t="shared" si="16"/>
        <v>2031</v>
      </c>
      <c r="D561" s="1">
        <f t="shared" si="17"/>
        <v>303</v>
      </c>
      <c r="E561" s="1" t="str">
        <f>_xlfn.XLOOKUP(C561,[2]怪物武器挂载坐标辅助表!$V:$V,[2]怪物武器挂载坐标辅助表!$X:$X)</f>
        <v>鸭子</v>
      </c>
      <c r="F561" s="1" t="s">
        <v>285</v>
      </c>
      <c r="G561">
        <v>-388</v>
      </c>
      <c r="H561">
        <v>-81</v>
      </c>
      <c r="I561">
        <v>7698</v>
      </c>
      <c r="J561">
        <v>0</v>
      </c>
    </row>
    <row r="562" hidden="1" spans="1:10">
      <c r="A562" s="1" t="s">
        <v>0</v>
      </c>
      <c r="B562" s="1">
        <v>2031304</v>
      </c>
      <c r="C562" s="1">
        <f t="shared" si="16"/>
        <v>2031</v>
      </c>
      <c r="D562" s="1">
        <f t="shared" si="17"/>
        <v>304</v>
      </c>
      <c r="E562" s="1" t="str">
        <f>_xlfn.XLOOKUP(C562,[2]怪物武器挂载坐标辅助表!$V:$V,[2]怪物武器挂载坐标辅助表!$X:$X)</f>
        <v>鸭子</v>
      </c>
      <c r="F562" s="1" t="s">
        <v>285</v>
      </c>
      <c r="G562">
        <v>-544</v>
      </c>
      <c r="H562">
        <v>-103</v>
      </c>
      <c r="I562">
        <v>7698</v>
      </c>
      <c r="J562">
        <v>5</v>
      </c>
    </row>
    <row r="563" hidden="1" spans="1:10">
      <c r="A563" s="1" t="s">
        <v>0</v>
      </c>
      <c r="B563" s="1">
        <v>2031305</v>
      </c>
      <c r="C563" s="1">
        <f t="shared" si="16"/>
        <v>2031</v>
      </c>
      <c r="D563" s="1">
        <f t="shared" si="17"/>
        <v>305</v>
      </c>
      <c r="E563" s="1" t="str">
        <f>_xlfn.XLOOKUP(C563,[2]怪物武器挂载坐标辅助表!$V:$V,[2]怪物武器挂载坐标辅助表!$X:$X)</f>
        <v>鸭子</v>
      </c>
      <c r="F563" s="1" t="s">
        <v>285</v>
      </c>
      <c r="G563">
        <v>-508</v>
      </c>
      <c r="H563">
        <v>-213</v>
      </c>
      <c r="I563">
        <v>6928</v>
      </c>
      <c r="J563">
        <v>-25</v>
      </c>
    </row>
    <row r="564" hidden="1" spans="1:10">
      <c r="A564" s="1" t="s">
        <v>0</v>
      </c>
      <c r="B564" s="1">
        <v>2031401</v>
      </c>
      <c r="C564" s="1">
        <f t="shared" si="16"/>
        <v>2031</v>
      </c>
      <c r="D564" s="1">
        <f t="shared" si="17"/>
        <v>401</v>
      </c>
      <c r="E564" s="1" t="str">
        <f>_xlfn.XLOOKUP(C564,[2]怪物武器挂载坐标辅助表!$V:$V,[2]怪物武器挂载坐标辅助表!$X:$X)</f>
        <v>鸭子</v>
      </c>
      <c r="F564" s="1" t="s">
        <v>285</v>
      </c>
      <c r="G564">
        <v>-408</v>
      </c>
      <c r="H564">
        <v>-199</v>
      </c>
      <c r="I564">
        <v>7698</v>
      </c>
      <c r="J564">
        <v>0</v>
      </c>
    </row>
    <row r="565" hidden="1" spans="1:10">
      <c r="A565" s="1" t="s">
        <v>0</v>
      </c>
      <c r="B565" s="1">
        <v>2031402</v>
      </c>
      <c r="C565" s="1">
        <f t="shared" si="16"/>
        <v>2031</v>
      </c>
      <c r="D565" s="1">
        <f t="shared" si="17"/>
        <v>402</v>
      </c>
      <c r="E565" s="1" t="str">
        <f>_xlfn.XLOOKUP(C565,[2]怪物武器挂载坐标辅助表!$V:$V,[2]怪物武器挂载坐标辅助表!$X:$X)</f>
        <v>鸭子</v>
      </c>
      <c r="F565" s="1" t="s">
        <v>285</v>
      </c>
      <c r="G565">
        <v>-413</v>
      </c>
      <c r="H565">
        <v>-194</v>
      </c>
      <c r="I565">
        <v>7698</v>
      </c>
      <c r="J565">
        <v>0</v>
      </c>
    </row>
    <row r="566" hidden="1" spans="1:10">
      <c r="A566" s="1" t="s">
        <v>0</v>
      </c>
      <c r="B566" s="1">
        <v>2031403</v>
      </c>
      <c r="C566" s="1">
        <f t="shared" si="16"/>
        <v>2031</v>
      </c>
      <c r="D566" s="1">
        <f t="shared" si="17"/>
        <v>403</v>
      </c>
      <c r="E566" s="1" t="str">
        <f>_xlfn.XLOOKUP(C566,[2]怪物武器挂载坐标辅助表!$V:$V,[2]怪物武器挂载坐标辅助表!$X:$X)</f>
        <v>鸭子</v>
      </c>
      <c r="F566" s="1" t="s">
        <v>285</v>
      </c>
      <c r="G566">
        <v>-421</v>
      </c>
      <c r="H566">
        <v>-189</v>
      </c>
      <c r="I566">
        <v>7698</v>
      </c>
      <c r="J566">
        <v>0</v>
      </c>
    </row>
    <row r="567" hidden="1" spans="1:10">
      <c r="A567" s="1" t="s">
        <v>0</v>
      </c>
      <c r="B567" s="1">
        <v>2031404</v>
      </c>
      <c r="C567" s="1">
        <f t="shared" si="16"/>
        <v>2031</v>
      </c>
      <c r="D567" s="1">
        <f t="shared" si="17"/>
        <v>404</v>
      </c>
      <c r="E567" s="1" t="str">
        <f>_xlfn.XLOOKUP(C567,[2]怪物武器挂载坐标辅助表!$V:$V,[2]怪物武器挂载坐标辅助表!$X:$X)</f>
        <v>鸭子</v>
      </c>
      <c r="F567" s="1" t="s">
        <v>285</v>
      </c>
      <c r="G567">
        <v>-582</v>
      </c>
      <c r="H567">
        <v>-189</v>
      </c>
      <c r="I567">
        <v>7698</v>
      </c>
      <c r="J567">
        <v>0</v>
      </c>
    </row>
    <row r="568" hidden="1" spans="1:10">
      <c r="A568" s="1" t="s">
        <v>0</v>
      </c>
      <c r="B568" s="1">
        <v>2031405</v>
      </c>
      <c r="C568" s="1">
        <f t="shared" si="16"/>
        <v>2031</v>
      </c>
      <c r="D568" s="1">
        <f t="shared" si="17"/>
        <v>405</v>
      </c>
      <c r="E568" s="1" t="str">
        <f>_xlfn.XLOOKUP(C568,[2]怪物武器挂载坐标辅助表!$V:$V,[2]怪物武器挂载坐标辅助表!$X:$X)</f>
        <v>鸭子</v>
      </c>
      <c r="F568" s="1" t="s">
        <v>285</v>
      </c>
      <c r="G568">
        <v>-434</v>
      </c>
      <c r="H568">
        <v>-190</v>
      </c>
      <c r="I568">
        <v>7698</v>
      </c>
      <c r="J568">
        <v>0</v>
      </c>
    </row>
    <row r="569" hidden="1" spans="1:10">
      <c r="A569" s="1" t="s">
        <v>0</v>
      </c>
      <c r="B569" s="1">
        <v>2031406</v>
      </c>
      <c r="C569" s="1">
        <f t="shared" si="16"/>
        <v>2031</v>
      </c>
      <c r="D569" s="1">
        <f t="shared" si="17"/>
        <v>406</v>
      </c>
      <c r="E569" s="1" t="str">
        <f>_xlfn.XLOOKUP(C569,[2]怪物武器挂载坐标辅助表!$V:$V,[2]怪物武器挂载坐标辅助表!$X:$X)</f>
        <v>鸭子</v>
      </c>
      <c r="F569" s="1" t="s">
        <v>285</v>
      </c>
      <c r="G569">
        <v>-478</v>
      </c>
      <c r="H569">
        <v>-181</v>
      </c>
      <c r="I569">
        <v>6158</v>
      </c>
      <c r="J569">
        <v>30</v>
      </c>
    </row>
    <row r="570" hidden="1" spans="1:10">
      <c r="A570" s="1" t="s">
        <v>0</v>
      </c>
      <c r="B570" s="1">
        <v>2031407</v>
      </c>
      <c r="C570" s="1">
        <f t="shared" si="16"/>
        <v>2031</v>
      </c>
      <c r="D570" s="1">
        <f t="shared" si="17"/>
        <v>407</v>
      </c>
      <c r="E570" s="1" t="str">
        <f>_xlfn.XLOOKUP(C570,[2]怪物武器挂载坐标辅助表!$V:$V,[2]怪物武器挂载坐标辅助表!$X:$X)</f>
        <v>鸭子</v>
      </c>
      <c r="F570" s="1" t="s">
        <v>285</v>
      </c>
      <c r="G570">
        <v>-404</v>
      </c>
      <c r="H570">
        <v>-150</v>
      </c>
      <c r="I570">
        <v>7698</v>
      </c>
      <c r="J570">
        <v>-5</v>
      </c>
    </row>
    <row r="571" hidden="1" spans="1:10">
      <c r="A571" s="1" t="s">
        <v>0</v>
      </c>
      <c r="B571" s="1">
        <v>2031408</v>
      </c>
      <c r="C571" s="1">
        <f t="shared" si="16"/>
        <v>2031</v>
      </c>
      <c r="D571" s="1">
        <f t="shared" si="17"/>
        <v>408</v>
      </c>
      <c r="E571" s="1" t="str">
        <f>_xlfn.XLOOKUP(C571,[2]怪物武器挂载坐标辅助表!$V:$V,[2]怪物武器挂载坐标辅助表!$X:$X)</f>
        <v>鸭子</v>
      </c>
      <c r="F571" s="1" t="s">
        <v>285</v>
      </c>
      <c r="G571">
        <v>-332</v>
      </c>
      <c r="H571">
        <v>-245</v>
      </c>
      <c r="I571">
        <v>8468</v>
      </c>
      <c r="J571">
        <v>-15</v>
      </c>
    </row>
    <row r="572" hidden="1" spans="1:10">
      <c r="A572" s="1" t="s">
        <v>0</v>
      </c>
      <c r="B572" s="1">
        <v>2031409</v>
      </c>
      <c r="C572" s="1">
        <f t="shared" si="16"/>
        <v>2031</v>
      </c>
      <c r="D572" s="1">
        <f t="shared" si="17"/>
        <v>409</v>
      </c>
      <c r="E572" s="1" t="str">
        <f>_xlfn.XLOOKUP(C572,[2]怪物武器挂载坐标辅助表!$V:$V,[2]怪物武器挂载坐标辅助表!$X:$X)</f>
        <v>鸭子</v>
      </c>
      <c r="F572" s="1" t="s">
        <v>285</v>
      </c>
      <c r="G572">
        <v>-489</v>
      </c>
      <c r="H572">
        <v>-129</v>
      </c>
      <c r="I572">
        <v>5773</v>
      </c>
      <c r="J572">
        <v>-15</v>
      </c>
    </row>
    <row r="573" hidden="1" spans="1:10">
      <c r="A573" s="1" t="s">
        <v>0</v>
      </c>
      <c r="B573" s="1">
        <v>2031501</v>
      </c>
      <c r="C573" s="1">
        <f t="shared" si="16"/>
        <v>2031</v>
      </c>
      <c r="D573" s="1">
        <f t="shared" si="17"/>
        <v>501</v>
      </c>
      <c r="E573" s="1" t="str">
        <f>_xlfn.XLOOKUP(C573,[2]怪物武器挂载坐标辅助表!$V:$V,[2]怪物武器挂载坐标辅助表!$X:$X)</f>
        <v>鸭子</v>
      </c>
      <c r="F573" s="1" t="s">
        <v>285</v>
      </c>
      <c r="G573">
        <v>-470</v>
      </c>
      <c r="H573">
        <v>-39</v>
      </c>
      <c r="I573">
        <v>8468</v>
      </c>
      <c r="J573">
        <v>45</v>
      </c>
    </row>
    <row r="574" hidden="1" spans="1:10">
      <c r="A574" s="1" t="s">
        <v>0</v>
      </c>
      <c r="B574" s="1">
        <v>2031502</v>
      </c>
      <c r="C574" s="1">
        <f t="shared" si="16"/>
        <v>2031</v>
      </c>
      <c r="D574" s="1">
        <f t="shared" si="17"/>
        <v>502</v>
      </c>
      <c r="E574" s="1" t="str">
        <f>_xlfn.XLOOKUP(C574,[2]怪物武器挂载坐标辅助表!$V:$V,[2]怪物武器挂载坐标辅助表!$X:$X)</f>
        <v>鸭子</v>
      </c>
      <c r="F574" s="1" t="s">
        <v>285</v>
      </c>
      <c r="G574">
        <v>-485</v>
      </c>
      <c r="H574">
        <v>-129</v>
      </c>
      <c r="I574">
        <v>6543</v>
      </c>
      <c r="J574">
        <v>0</v>
      </c>
    </row>
    <row r="575" hidden="1" spans="1:10">
      <c r="A575" s="1" t="s">
        <v>0</v>
      </c>
      <c r="B575" s="1">
        <v>2031503</v>
      </c>
      <c r="C575" s="1">
        <f t="shared" si="16"/>
        <v>2031</v>
      </c>
      <c r="D575" s="1">
        <f t="shared" si="17"/>
        <v>503</v>
      </c>
      <c r="E575" s="1" t="str">
        <f>_xlfn.XLOOKUP(C575,[2]怪物武器挂载坐标辅助表!$V:$V,[2]怪物武器挂载坐标辅助表!$X:$X)</f>
        <v>鸭子</v>
      </c>
      <c r="F575" s="1" t="s">
        <v>285</v>
      </c>
      <c r="G575">
        <v>-541</v>
      </c>
      <c r="H575">
        <v>-168</v>
      </c>
      <c r="I575">
        <v>7698</v>
      </c>
      <c r="J575">
        <v>-15</v>
      </c>
    </row>
    <row r="576" hidden="1" spans="1:10">
      <c r="A576" s="1" t="s">
        <v>0</v>
      </c>
      <c r="B576" s="1">
        <v>2031504</v>
      </c>
      <c r="C576" s="1">
        <f t="shared" si="16"/>
        <v>2031</v>
      </c>
      <c r="D576" s="1">
        <f t="shared" si="17"/>
        <v>504</v>
      </c>
      <c r="E576" s="1" t="str">
        <f>_xlfn.XLOOKUP(C576,[2]怪物武器挂载坐标辅助表!$V:$V,[2]怪物武器挂载坐标辅助表!$X:$X)</f>
        <v>鸭子</v>
      </c>
      <c r="F576" s="1" t="s">
        <v>285</v>
      </c>
      <c r="G576">
        <v>-458</v>
      </c>
      <c r="H576">
        <v>-202</v>
      </c>
      <c r="I576">
        <v>6928</v>
      </c>
      <c r="J576">
        <v>-10</v>
      </c>
    </row>
    <row r="577" hidden="1" spans="1:10">
      <c r="A577" s="1" t="s">
        <v>0</v>
      </c>
      <c r="B577" s="1">
        <v>2031505</v>
      </c>
      <c r="C577" s="1">
        <f t="shared" si="16"/>
        <v>2031</v>
      </c>
      <c r="D577" s="1">
        <f t="shared" si="17"/>
        <v>505</v>
      </c>
      <c r="E577" s="1" t="str">
        <f>_xlfn.XLOOKUP(C577,[2]怪物武器挂载坐标辅助表!$V:$V,[2]怪物武器挂载坐标辅助表!$X:$X)</f>
        <v>鸭子</v>
      </c>
      <c r="F577" s="1" t="s">
        <v>285</v>
      </c>
      <c r="G577">
        <v>-540</v>
      </c>
      <c r="H577">
        <v>-205</v>
      </c>
      <c r="I577">
        <v>7698</v>
      </c>
      <c r="J577">
        <v>-5</v>
      </c>
    </row>
    <row r="578" hidden="1" spans="1:10">
      <c r="A578" s="1" t="s">
        <v>0</v>
      </c>
      <c r="B578" s="1">
        <v>2031506</v>
      </c>
      <c r="C578" s="1">
        <f t="shared" si="16"/>
        <v>2031</v>
      </c>
      <c r="D578" s="1">
        <f t="shared" si="17"/>
        <v>506</v>
      </c>
      <c r="E578" s="1" t="str">
        <f>_xlfn.XLOOKUP(C578,[2]怪物武器挂载坐标辅助表!$V:$V,[2]怪物武器挂载坐标辅助表!$X:$X)</f>
        <v>鸭子</v>
      </c>
      <c r="F578" s="1" t="s">
        <v>285</v>
      </c>
      <c r="G578">
        <v>-335</v>
      </c>
      <c r="H578">
        <v>-163</v>
      </c>
      <c r="I578">
        <v>6158</v>
      </c>
      <c r="J578">
        <v>0</v>
      </c>
    </row>
    <row r="579" hidden="1" spans="1:10">
      <c r="A579" s="1" t="s">
        <v>0</v>
      </c>
      <c r="B579" s="1">
        <v>2031507</v>
      </c>
      <c r="C579" s="1">
        <f t="shared" ref="C579:C642" si="18">ROUNDDOWN(B579/1000,0)</f>
        <v>2031</v>
      </c>
      <c r="D579" s="1">
        <f t="shared" ref="D579:D642" si="19">MOD(B579,1000)</f>
        <v>507</v>
      </c>
      <c r="E579" s="1" t="str">
        <f>_xlfn.XLOOKUP(C579,[2]怪物武器挂载坐标辅助表!$V:$V,[2]怪物武器挂载坐标辅助表!$X:$X)</f>
        <v>鸭子</v>
      </c>
      <c r="F579" s="1" t="s">
        <v>285</v>
      </c>
      <c r="G579">
        <v>-412</v>
      </c>
      <c r="H579">
        <v>-178</v>
      </c>
      <c r="I579">
        <v>7698</v>
      </c>
      <c r="J579">
        <v>5</v>
      </c>
    </row>
    <row r="580" hidden="1" spans="1:10">
      <c r="A580" s="1" t="s">
        <v>0</v>
      </c>
      <c r="B580" s="1">
        <v>2033101</v>
      </c>
      <c r="C580" s="1">
        <f t="shared" si="18"/>
        <v>2033</v>
      </c>
      <c r="D580" s="1">
        <f t="shared" si="19"/>
        <v>101</v>
      </c>
      <c r="E580" s="1" t="str">
        <f>_xlfn.XLOOKUP(C580,[2]怪物武器挂载坐标辅助表!$V:$V,[2]怪物武器挂载坐标辅助表!$X:$X)</f>
        <v>鸭子</v>
      </c>
      <c r="F580" s="1" t="s">
        <v>285</v>
      </c>
      <c r="G580">
        <v>-480</v>
      </c>
      <c r="H580">
        <v>-96</v>
      </c>
      <c r="I580">
        <v>8468</v>
      </c>
      <c r="J580">
        <v>0</v>
      </c>
    </row>
    <row r="581" hidden="1" spans="1:10">
      <c r="A581" s="1" t="s">
        <v>0</v>
      </c>
      <c r="B581" s="1">
        <v>2033102</v>
      </c>
      <c r="C581" s="1">
        <f t="shared" si="18"/>
        <v>2033</v>
      </c>
      <c r="D581" s="1">
        <f t="shared" si="19"/>
        <v>102</v>
      </c>
      <c r="E581" s="1" t="str">
        <f>_xlfn.XLOOKUP(C581,[2]怪物武器挂载坐标辅助表!$V:$V,[2]怪物武器挂载坐标辅助表!$X:$X)</f>
        <v>鸭子</v>
      </c>
      <c r="F581" s="1" t="s">
        <v>285</v>
      </c>
      <c r="G581">
        <v>-374</v>
      </c>
      <c r="H581">
        <v>-107</v>
      </c>
      <c r="I581">
        <v>8468</v>
      </c>
      <c r="J581">
        <v>-10</v>
      </c>
    </row>
    <row r="582" hidden="1" spans="1:10">
      <c r="A582" s="1" t="s">
        <v>0</v>
      </c>
      <c r="B582" s="1">
        <v>2033103</v>
      </c>
      <c r="C582" s="1">
        <f t="shared" si="18"/>
        <v>2033</v>
      </c>
      <c r="D582" s="1">
        <f t="shared" si="19"/>
        <v>103</v>
      </c>
      <c r="E582" s="1" t="str">
        <f>_xlfn.XLOOKUP(C582,[2]怪物武器挂载坐标辅助表!$V:$V,[2]怪物武器挂载坐标辅助表!$X:$X)</f>
        <v>鸭子</v>
      </c>
      <c r="F582" s="1" t="s">
        <v>285</v>
      </c>
      <c r="G582">
        <v>-526</v>
      </c>
      <c r="H582">
        <v>-174</v>
      </c>
      <c r="I582">
        <v>7698</v>
      </c>
      <c r="J582">
        <v>-10</v>
      </c>
    </row>
    <row r="583" hidden="1" spans="1:10">
      <c r="A583" s="1" t="s">
        <v>0</v>
      </c>
      <c r="B583" s="1">
        <v>2033104</v>
      </c>
      <c r="C583" s="1">
        <f t="shared" si="18"/>
        <v>2033</v>
      </c>
      <c r="D583" s="1">
        <f t="shared" si="19"/>
        <v>104</v>
      </c>
      <c r="E583" s="1" t="str">
        <f>_xlfn.XLOOKUP(C583,[2]怪物武器挂载坐标辅助表!$V:$V,[2]怪物武器挂载坐标辅助表!$X:$X)</f>
        <v>鸭子</v>
      </c>
      <c r="F583" s="1" t="s">
        <v>285</v>
      </c>
      <c r="G583">
        <v>-483</v>
      </c>
      <c r="H583">
        <v>-98</v>
      </c>
      <c r="I583">
        <v>8468</v>
      </c>
      <c r="J583">
        <v>0</v>
      </c>
    </row>
    <row r="584" hidden="1" spans="1:10">
      <c r="A584" s="1" t="s">
        <v>0</v>
      </c>
      <c r="B584" s="1">
        <v>2033105</v>
      </c>
      <c r="C584" s="1">
        <f t="shared" si="18"/>
        <v>2033</v>
      </c>
      <c r="D584" s="1">
        <f t="shared" si="19"/>
        <v>105</v>
      </c>
      <c r="E584" s="1" t="str">
        <f>_xlfn.XLOOKUP(C584,[2]怪物武器挂载坐标辅助表!$V:$V,[2]怪物武器挂载坐标辅助表!$X:$X)</f>
        <v>鸭子</v>
      </c>
      <c r="F584" s="1" t="s">
        <v>285</v>
      </c>
      <c r="G584">
        <v>-407</v>
      </c>
      <c r="H584">
        <v>-120</v>
      </c>
      <c r="I584">
        <v>7698</v>
      </c>
      <c r="J584">
        <v>0</v>
      </c>
    </row>
    <row r="585" hidden="1" spans="1:10">
      <c r="A585" s="1" t="s">
        <v>0</v>
      </c>
      <c r="B585" s="1">
        <v>2033106</v>
      </c>
      <c r="C585" s="1">
        <f t="shared" si="18"/>
        <v>2033</v>
      </c>
      <c r="D585" s="1">
        <f t="shared" si="19"/>
        <v>106</v>
      </c>
      <c r="E585" s="1" t="str">
        <f>_xlfn.XLOOKUP(C585,[2]怪物武器挂载坐标辅助表!$V:$V,[2]怪物武器挂载坐标辅助表!$X:$X)</f>
        <v>鸭子</v>
      </c>
      <c r="F585" s="1" t="s">
        <v>285</v>
      </c>
      <c r="G585">
        <v>-509</v>
      </c>
      <c r="H585">
        <v>-133</v>
      </c>
      <c r="I585">
        <v>6158</v>
      </c>
      <c r="J585">
        <v>0</v>
      </c>
    </row>
    <row r="586" hidden="1" spans="1:10">
      <c r="A586" s="1" t="s">
        <v>0</v>
      </c>
      <c r="B586" s="1">
        <v>2033201</v>
      </c>
      <c r="C586" s="1">
        <f t="shared" si="18"/>
        <v>2033</v>
      </c>
      <c r="D586" s="1">
        <f t="shared" si="19"/>
        <v>201</v>
      </c>
      <c r="E586" s="1" t="str">
        <f>_xlfn.XLOOKUP(C586,[2]怪物武器挂载坐标辅助表!$V:$V,[2]怪物武器挂载坐标辅助表!$X:$X)</f>
        <v>鸭子</v>
      </c>
      <c r="F586" s="1" t="s">
        <v>285</v>
      </c>
      <c r="G586">
        <v>-354</v>
      </c>
      <c r="H586">
        <v>-62</v>
      </c>
      <c r="I586">
        <v>7698</v>
      </c>
      <c r="J586">
        <v>-25</v>
      </c>
    </row>
    <row r="587" hidden="1" spans="1:10">
      <c r="A587" s="1" t="s">
        <v>0</v>
      </c>
      <c r="B587" s="1">
        <v>2033202</v>
      </c>
      <c r="C587" s="1">
        <f t="shared" si="18"/>
        <v>2033</v>
      </c>
      <c r="D587" s="1">
        <f t="shared" si="19"/>
        <v>202</v>
      </c>
      <c r="E587" s="1" t="str">
        <f>_xlfn.XLOOKUP(C587,[2]怪物武器挂载坐标辅助表!$V:$V,[2]怪物武器挂载坐标辅助表!$X:$X)</f>
        <v>鸭子</v>
      </c>
      <c r="F587" s="1" t="s">
        <v>285</v>
      </c>
      <c r="G587">
        <v>-330</v>
      </c>
      <c r="H587">
        <v>-112</v>
      </c>
      <c r="I587">
        <v>7698</v>
      </c>
      <c r="J587">
        <v>0</v>
      </c>
    </row>
    <row r="588" hidden="1" spans="1:10">
      <c r="A588" s="1" t="s">
        <v>0</v>
      </c>
      <c r="B588" s="1">
        <v>2033203</v>
      </c>
      <c r="C588" s="1">
        <f t="shared" si="18"/>
        <v>2033</v>
      </c>
      <c r="D588" s="1">
        <f t="shared" si="19"/>
        <v>203</v>
      </c>
      <c r="E588" s="1" t="str">
        <f>_xlfn.XLOOKUP(C588,[2]怪物武器挂载坐标辅助表!$V:$V,[2]怪物武器挂载坐标辅助表!$X:$X)</f>
        <v>鸭子</v>
      </c>
      <c r="F588" s="1" t="s">
        <v>285</v>
      </c>
      <c r="G588">
        <v>-363</v>
      </c>
      <c r="H588">
        <v>-135</v>
      </c>
      <c r="I588">
        <v>7698</v>
      </c>
      <c r="J588">
        <v>-10</v>
      </c>
    </row>
    <row r="589" hidden="1" spans="1:10">
      <c r="A589" s="1" t="s">
        <v>0</v>
      </c>
      <c r="B589" s="1">
        <v>2033204</v>
      </c>
      <c r="C589" s="1">
        <f t="shared" si="18"/>
        <v>2033</v>
      </c>
      <c r="D589" s="1">
        <f t="shared" si="19"/>
        <v>204</v>
      </c>
      <c r="E589" s="1" t="str">
        <f>_xlfn.XLOOKUP(C589,[2]怪物武器挂载坐标辅助表!$V:$V,[2]怪物武器挂载坐标辅助表!$X:$X)</f>
        <v>鸭子</v>
      </c>
      <c r="F589" s="1" t="s">
        <v>285</v>
      </c>
      <c r="G589">
        <v>-353</v>
      </c>
      <c r="H589">
        <v>-211</v>
      </c>
      <c r="I589">
        <v>3849</v>
      </c>
      <c r="J589">
        <v>0</v>
      </c>
    </row>
    <row r="590" hidden="1" spans="1:10">
      <c r="A590" s="1" t="s">
        <v>0</v>
      </c>
      <c r="B590" s="1">
        <v>2033205</v>
      </c>
      <c r="C590" s="1">
        <f t="shared" si="18"/>
        <v>2033</v>
      </c>
      <c r="D590" s="1">
        <f t="shared" si="19"/>
        <v>205</v>
      </c>
      <c r="E590" s="1" t="str">
        <f>_xlfn.XLOOKUP(C590,[2]怪物武器挂载坐标辅助表!$V:$V,[2]怪物武器挂载坐标辅助表!$X:$X)</f>
        <v>鸭子</v>
      </c>
      <c r="F590" s="1" t="s">
        <v>285</v>
      </c>
      <c r="G590">
        <v>-356</v>
      </c>
      <c r="H590">
        <v>-15</v>
      </c>
      <c r="I590">
        <v>7698</v>
      </c>
      <c r="J590">
        <v>-10</v>
      </c>
    </row>
    <row r="591" hidden="1" spans="1:10">
      <c r="A591" s="1" t="s">
        <v>0</v>
      </c>
      <c r="B591" s="1">
        <v>2033206</v>
      </c>
      <c r="C591" s="1">
        <f t="shared" si="18"/>
        <v>2033</v>
      </c>
      <c r="D591" s="1">
        <f t="shared" si="19"/>
        <v>206</v>
      </c>
      <c r="E591" s="1" t="str">
        <f>_xlfn.XLOOKUP(C591,[2]怪物武器挂载坐标辅助表!$V:$V,[2]怪物武器挂载坐标辅助表!$X:$X)</f>
        <v>鸭子</v>
      </c>
      <c r="F591" s="1" t="s">
        <v>285</v>
      </c>
      <c r="G591">
        <v>-431</v>
      </c>
      <c r="H591">
        <v>-158</v>
      </c>
      <c r="I591">
        <v>5389</v>
      </c>
      <c r="J591">
        <v>150</v>
      </c>
    </row>
    <row r="592" hidden="1" spans="1:10">
      <c r="A592" s="1" t="s">
        <v>0</v>
      </c>
      <c r="B592" s="1">
        <v>2033207</v>
      </c>
      <c r="C592" s="1">
        <f t="shared" si="18"/>
        <v>2033</v>
      </c>
      <c r="D592" s="1">
        <f t="shared" si="19"/>
        <v>207</v>
      </c>
      <c r="E592" s="1" t="str">
        <f>_xlfn.XLOOKUP(C592,[2]怪物武器挂载坐标辅助表!$V:$V,[2]怪物武器挂载坐标辅助表!$X:$X)</f>
        <v>鸭子</v>
      </c>
      <c r="F592" s="1" t="s">
        <v>285</v>
      </c>
      <c r="G592">
        <v>-501</v>
      </c>
      <c r="H592">
        <v>-133</v>
      </c>
      <c r="I592">
        <v>7698</v>
      </c>
      <c r="J592">
        <v>15</v>
      </c>
    </row>
    <row r="593" hidden="1" spans="1:10">
      <c r="A593" s="1" t="s">
        <v>0</v>
      </c>
      <c r="B593" s="1">
        <v>2033301</v>
      </c>
      <c r="C593" s="1">
        <f t="shared" si="18"/>
        <v>2033</v>
      </c>
      <c r="D593" s="1">
        <f t="shared" si="19"/>
        <v>301</v>
      </c>
      <c r="E593" s="1" t="str">
        <f>_xlfn.XLOOKUP(C593,[2]怪物武器挂载坐标辅助表!$V:$V,[2]怪物武器挂载坐标辅助表!$X:$X)</f>
        <v>鸭子</v>
      </c>
      <c r="F593" s="1" t="s">
        <v>285</v>
      </c>
      <c r="G593">
        <v>-410</v>
      </c>
      <c r="H593">
        <v>-2</v>
      </c>
      <c r="I593">
        <v>7698</v>
      </c>
      <c r="J593">
        <v>0</v>
      </c>
    </row>
    <row r="594" hidden="1" spans="1:10">
      <c r="A594" s="1" t="s">
        <v>0</v>
      </c>
      <c r="B594" s="1">
        <v>2033302</v>
      </c>
      <c r="C594" s="1">
        <f t="shared" si="18"/>
        <v>2033</v>
      </c>
      <c r="D594" s="1">
        <f t="shared" si="19"/>
        <v>302</v>
      </c>
      <c r="E594" s="1" t="str">
        <f>_xlfn.XLOOKUP(C594,[2]怪物武器挂载坐标辅助表!$V:$V,[2]怪物武器挂载坐标辅助表!$X:$X)</f>
        <v>鸭子</v>
      </c>
      <c r="F594" s="1" t="s">
        <v>285</v>
      </c>
      <c r="G594">
        <v>-438</v>
      </c>
      <c r="H594">
        <v>-66</v>
      </c>
      <c r="I594">
        <v>6928</v>
      </c>
      <c r="J594">
        <v>0</v>
      </c>
    </row>
    <row r="595" hidden="1" spans="1:10">
      <c r="A595" s="1" t="s">
        <v>0</v>
      </c>
      <c r="B595" s="1">
        <v>2033303</v>
      </c>
      <c r="C595" s="1">
        <f t="shared" si="18"/>
        <v>2033</v>
      </c>
      <c r="D595" s="1">
        <f t="shared" si="19"/>
        <v>303</v>
      </c>
      <c r="E595" s="1" t="str">
        <f>_xlfn.XLOOKUP(C595,[2]怪物武器挂载坐标辅助表!$V:$V,[2]怪物武器挂载坐标辅助表!$X:$X)</f>
        <v>鸭子</v>
      </c>
      <c r="F595" s="1" t="s">
        <v>285</v>
      </c>
      <c r="G595">
        <v>-388</v>
      </c>
      <c r="H595">
        <v>-81</v>
      </c>
      <c r="I595">
        <v>7698</v>
      </c>
      <c r="J595">
        <v>0</v>
      </c>
    </row>
    <row r="596" hidden="1" spans="1:10">
      <c r="A596" s="1" t="s">
        <v>0</v>
      </c>
      <c r="B596" s="1">
        <v>2033304</v>
      </c>
      <c r="C596" s="1">
        <f t="shared" si="18"/>
        <v>2033</v>
      </c>
      <c r="D596" s="1">
        <f t="shared" si="19"/>
        <v>304</v>
      </c>
      <c r="E596" s="1" t="str">
        <f>_xlfn.XLOOKUP(C596,[2]怪物武器挂载坐标辅助表!$V:$V,[2]怪物武器挂载坐标辅助表!$X:$X)</f>
        <v>鸭子</v>
      </c>
      <c r="F596" s="1" t="s">
        <v>285</v>
      </c>
      <c r="G596">
        <v>-544</v>
      </c>
      <c r="H596">
        <v>-103</v>
      </c>
      <c r="I596">
        <v>7698</v>
      </c>
      <c r="J596">
        <v>5</v>
      </c>
    </row>
    <row r="597" hidden="1" spans="1:10">
      <c r="A597" s="1" t="s">
        <v>0</v>
      </c>
      <c r="B597" s="1">
        <v>2033305</v>
      </c>
      <c r="C597" s="1">
        <f t="shared" si="18"/>
        <v>2033</v>
      </c>
      <c r="D597" s="1">
        <f t="shared" si="19"/>
        <v>305</v>
      </c>
      <c r="E597" s="1" t="str">
        <f>_xlfn.XLOOKUP(C597,[2]怪物武器挂载坐标辅助表!$V:$V,[2]怪物武器挂载坐标辅助表!$X:$X)</f>
        <v>鸭子</v>
      </c>
      <c r="F597" s="1" t="s">
        <v>285</v>
      </c>
      <c r="G597">
        <v>-508</v>
      </c>
      <c r="H597">
        <v>-213</v>
      </c>
      <c r="I597">
        <v>6928</v>
      </c>
      <c r="J597">
        <v>-25</v>
      </c>
    </row>
    <row r="598" hidden="1" spans="1:10">
      <c r="A598" s="1" t="s">
        <v>0</v>
      </c>
      <c r="B598" s="1">
        <v>2033401</v>
      </c>
      <c r="C598" s="1">
        <f t="shared" si="18"/>
        <v>2033</v>
      </c>
      <c r="D598" s="1">
        <f t="shared" si="19"/>
        <v>401</v>
      </c>
      <c r="E598" s="1" t="str">
        <f>_xlfn.XLOOKUP(C598,[2]怪物武器挂载坐标辅助表!$V:$V,[2]怪物武器挂载坐标辅助表!$X:$X)</f>
        <v>鸭子</v>
      </c>
      <c r="F598" s="1" t="s">
        <v>285</v>
      </c>
      <c r="G598">
        <v>-408</v>
      </c>
      <c r="H598">
        <v>-199</v>
      </c>
      <c r="I598">
        <v>7698</v>
      </c>
      <c r="J598">
        <v>0</v>
      </c>
    </row>
    <row r="599" hidden="1" spans="1:10">
      <c r="A599" s="1" t="s">
        <v>0</v>
      </c>
      <c r="B599" s="1">
        <v>2033402</v>
      </c>
      <c r="C599" s="1">
        <f t="shared" si="18"/>
        <v>2033</v>
      </c>
      <c r="D599" s="1">
        <f t="shared" si="19"/>
        <v>402</v>
      </c>
      <c r="E599" s="1" t="str">
        <f>_xlfn.XLOOKUP(C599,[2]怪物武器挂载坐标辅助表!$V:$V,[2]怪物武器挂载坐标辅助表!$X:$X)</f>
        <v>鸭子</v>
      </c>
      <c r="F599" s="1" t="s">
        <v>285</v>
      </c>
      <c r="G599">
        <v>-413</v>
      </c>
      <c r="H599">
        <v>-194</v>
      </c>
      <c r="I599">
        <v>7698</v>
      </c>
      <c r="J599">
        <v>0</v>
      </c>
    </row>
    <row r="600" hidden="1" spans="1:10">
      <c r="A600" s="1" t="s">
        <v>0</v>
      </c>
      <c r="B600" s="1">
        <v>2033403</v>
      </c>
      <c r="C600" s="1">
        <f t="shared" si="18"/>
        <v>2033</v>
      </c>
      <c r="D600" s="1">
        <f t="shared" si="19"/>
        <v>403</v>
      </c>
      <c r="E600" s="1" t="str">
        <f>_xlfn.XLOOKUP(C600,[2]怪物武器挂载坐标辅助表!$V:$V,[2]怪物武器挂载坐标辅助表!$X:$X)</f>
        <v>鸭子</v>
      </c>
      <c r="F600" s="1" t="s">
        <v>285</v>
      </c>
      <c r="G600">
        <v>-421</v>
      </c>
      <c r="H600">
        <v>-189</v>
      </c>
      <c r="I600">
        <v>7698</v>
      </c>
      <c r="J600">
        <v>0</v>
      </c>
    </row>
    <row r="601" hidden="1" spans="1:10">
      <c r="A601" s="1" t="s">
        <v>0</v>
      </c>
      <c r="B601" s="1">
        <v>2033404</v>
      </c>
      <c r="C601" s="1">
        <f t="shared" si="18"/>
        <v>2033</v>
      </c>
      <c r="D601" s="1">
        <f t="shared" si="19"/>
        <v>404</v>
      </c>
      <c r="E601" s="1" t="str">
        <f>_xlfn.XLOOKUP(C601,[2]怪物武器挂载坐标辅助表!$V:$V,[2]怪物武器挂载坐标辅助表!$X:$X)</f>
        <v>鸭子</v>
      </c>
      <c r="F601" s="1" t="s">
        <v>285</v>
      </c>
      <c r="G601">
        <v>-582</v>
      </c>
      <c r="H601">
        <v>-189</v>
      </c>
      <c r="I601">
        <v>7698</v>
      </c>
      <c r="J601">
        <v>0</v>
      </c>
    </row>
    <row r="602" hidden="1" spans="1:10">
      <c r="A602" s="1" t="s">
        <v>0</v>
      </c>
      <c r="B602" s="1">
        <v>2033405</v>
      </c>
      <c r="C602" s="1">
        <f t="shared" si="18"/>
        <v>2033</v>
      </c>
      <c r="D602" s="1">
        <f t="shared" si="19"/>
        <v>405</v>
      </c>
      <c r="E602" s="1" t="str">
        <f>_xlfn.XLOOKUP(C602,[2]怪物武器挂载坐标辅助表!$V:$V,[2]怪物武器挂载坐标辅助表!$X:$X)</f>
        <v>鸭子</v>
      </c>
      <c r="F602" s="1" t="s">
        <v>285</v>
      </c>
      <c r="G602">
        <v>-434</v>
      </c>
      <c r="H602">
        <v>-190</v>
      </c>
      <c r="I602">
        <v>7698</v>
      </c>
      <c r="J602">
        <v>0</v>
      </c>
    </row>
    <row r="603" hidden="1" spans="1:10">
      <c r="A603" s="1" t="s">
        <v>0</v>
      </c>
      <c r="B603" s="1">
        <v>2033406</v>
      </c>
      <c r="C603" s="1">
        <f t="shared" si="18"/>
        <v>2033</v>
      </c>
      <c r="D603" s="1">
        <f t="shared" si="19"/>
        <v>406</v>
      </c>
      <c r="E603" s="1" t="str">
        <f>_xlfn.XLOOKUP(C603,[2]怪物武器挂载坐标辅助表!$V:$V,[2]怪物武器挂载坐标辅助表!$X:$X)</f>
        <v>鸭子</v>
      </c>
      <c r="F603" s="1" t="s">
        <v>285</v>
      </c>
      <c r="G603">
        <v>-478</v>
      </c>
      <c r="H603">
        <v>-181</v>
      </c>
      <c r="I603">
        <v>6158</v>
      </c>
      <c r="J603">
        <v>30</v>
      </c>
    </row>
    <row r="604" hidden="1" spans="1:10">
      <c r="A604" s="1" t="s">
        <v>0</v>
      </c>
      <c r="B604" s="1">
        <v>2033407</v>
      </c>
      <c r="C604" s="1">
        <f t="shared" si="18"/>
        <v>2033</v>
      </c>
      <c r="D604" s="1">
        <f t="shared" si="19"/>
        <v>407</v>
      </c>
      <c r="E604" s="1" t="str">
        <f>_xlfn.XLOOKUP(C604,[2]怪物武器挂载坐标辅助表!$V:$V,[2]怪物武器挂载坐标辅助表!$X:$X)</f>
        <v>鸭子</v>
      </c>
      <c r="F604" s="1" t="s">
        <v>285</v>
      </c>
      <c r="G604">
        <v>-404</v>
      </c>
      <c r="H604">
        <v>-150</v>
      </c>
      <c r="I604">
        <v>7698</v>
      </c>
      <c r="J604">
        <v>-5</v>
      </c>
    </row>
    <row r="605" hidden="1" spans="1:10">
      <c r="A605" s="1" t="s">
        <v>0</v>
      </c>
      <c r="B605" s="1">
        <v>2033408</v>
      </c>
      <c r="C605" s="1">
        <f t="shared" si="18"/>
        <v>2033</v>
      </c>
      <c r="D605" s="1">
        <f t="shared" si="19"/>
        <v>408</v>
      </c>
      <c r="E605" s="1" t="str">
        <f>_xlfn.XLOOKUP(C605,[2]怪物武器挂载坐标辅助表!$V:$V,[2]怪物武器挂载坐标辅助表!$X:$X)</f>
        <v>鸭子</v>
      </c>
      <c r="F605" s="1" t="s">
        <v>285</v>
      </c>
      <c r="G605">
        <v>-332</v>
      </c>
      <c r="H605">
        <v>-245</v>
      </c>
      <c r="I605">
        <v>8468</v>
      </c>
      <c r="J605">
        <v>-15</v>
      </c>
    </row>
    <row r="606" hidden="1" spans="1:10">
      <c r="A606" s="1" t="s">
        <v>0</v>
      </c>
      <c r="B606" s="1">
        <v>2033409</v>
      </c>
      <c r="C606" s="1">
        <f t="shared" si="18"/>
        <v>2033</v>
      </c>
      <c r="D606" s="1">
        <f t="shared" si="19"/>
        <v>409</v>
      </c>
      <c r="E606" s="1" t="str">
        <f>_xlfn.XLOOKUP(C606,[2]怪物武器挂载坐标辅助表!$V:$V,[2]怪物武器挂载坐标辅助表!$X:$X)</f>
        <v>鸭子</v>
      </c>
      <c r="F606" s="1" t="s">
        <v>285</v>
      </c>
      <c r="G606">
        <v>-489</v>
      </c>
      <c r="H606">
        <v>-129</v>
      </c>
      <c r="I606">
        <v>5773</v>
      </c>
      <c r="J606">
        <v>-15</v>
      </c>
    </row>
    <row r="607" hidden="1" spans="1:10">
      <c r="A607" s="1" t="s">
        <v>0</v>
      </c>
      <c r="B607" s="1">
        <v>2033501</v>
      </c>
      <c r="C607" s="1">
        <f t="shared" si="18"/>
        <v>2033</v>
      </c>
      <c r="D607" s="1">
        <f t="shared" si="19"/>
        <v>501</v>
      </c>
      <c r="E607" s="1" t="str">
        <f>_xlfn.XLOOKUP(C607,[2]怪物武器挂载坐标辅助表!$V:$V,[2]怪物武器挂载坐标辅助表!$X:$X)</f>
        <v>鸭子</v>
      </c>
      <c r="F607" s="1" t="s">
        <v>285</v>
      </c>
      <c r="G607">
        <v>-470</v>
      </c>
      <c r="H607">
        <v>-39</v>
      </c>
      <c r="I607">
        <v>8468</v>
      </c>
      <c r="J607">
        <v>45</v>
      </c>
    </row>
    <row r="608" hidden="1" spans="1:10">
      <c r="A608" s="1" t="s">
        <v>0</v>
      </c>
      <c r="B608" s="1">
        <v>2033502</v>
      </c>
      <c r="C608" s="1">
        <f t="shared" si="18"/>
        <v>2033</v>
      </c>
      <c r="D608" s="1">
        <f t="shared" si="19"/>
        <v>502</v>
      </c>
      <c r="E608" s="1" t="str">
        <f>_xlfn.XLOOKUP(C608,[2]怪物武器挂载坐标辅助表!$V:$V,[2]怪物武器挂载坐标辅助表!$X:$X)</f>
        <v>鸭子</v>
      </c>
      <c r="F608" s="1" t="s">
        <v>285</v>
      </c>
      <c r="G608">
        <v>-485</v>
      </c>
      <c r="H608">
        <v>-129</v>
      </c>
      <c r="I608">
        <v>6543</v>
      </c>
      <c r="J608">
        <v>0</v>
      </c>
    </row>
    <row r="609" hidden="1" spans="1:10">
      <c r="A609" s="1" t="s">
        <v>0</v>
      </c>
      <c r="B609" s="1">
        <v>2033503</v>
      </c>
      <c r="C609" s="1">
        <f t="shared" si="18"/>
        <v>2033</v>
      </c>
      <c r="D609" s="1">
        <f t="shared" si="19"/>
        <v>503</v>
      </c>
      <c r="E609" s="1" t="str">
        <f>_xlfn.XLOOKUP(C609,[2]怪物武器挂载坐标辅助表!$V:$V,[2]怪物武器挂载坐标辅助表!$X:$X)</f>
        <v>鸭子</v>
      </c>
      <c r="F609" s="1" t="s">
        <v>285</v>
      </c>
      <c r="G609">
        <v>-541</v>
      </c>
      <c r="H609">
        <v>-168</v>
      </c>
      <c r="I609">
        <v>7698</v>
      </c>
      <c r="J609">
        <v>-15</v>
      </c>
    </row>
    <row r="610" hidden="1" spans="1:10">
      <c r="A610" s="1" t="s">
        <v>0</v>
      </c>
      <c r="B610" s="1">
        <v>2033504</v>
      </c>
      <c r="C610" s="1">
        <f t="shared" si="18"/>
        <v>2033</v>
      </c>
      <c r="D610" s="1">
        <f t="shared" si="19"/>
        <v>504</v>
      </c>
      <c r="E610" s="1" t="str">
        <f>_xlfn.XLOOKUP(C610,[2]怪物武器挂载坐标辅助表!$V:$V,[2]怪物武器挂载坐标辅助表!$X:$X)</f>
        <v>鸭子</v>
      </c>
      <c r="F610" s="1" t="s">
        <v>285</v>
      </c>
      <c r="G610">
        <v>-458</v>
      </c>
      <c r="H610">
        <v>-202</v>
      </c>
      <c r="I610">
        <v>6928</v>
      </c>
      <c r="J610">
        <v>-10</v>
      </c>
    </row>
    <row r="611" hidden="1" spans="1:10">
      <c r="A611" s="1" t="s">
        <v>0</v>
      </c>
      <c r="B611" s="1">
        <v>2033505</v>
      </c>
      <c r="C611" s="1">
        <f t="shared" si="18"/>
        <v>2033</v>
      </c>
      <c r="D611" s="1">
        <f t="shared" si="19"/>
        <v>505</v>
      </c>
      <c r="E611" s="1" t="str">
        <f>_xlfn.XLOOKUP(C611,[2]怪物武器挂载坐标辅助表!$V:$V,[2]怪物武器挂载坐标辅助表!$X:$X)</f>
        <v>鸭子</v>
      </c>
      <c r="F611" s="1" t="s">
        <v>285</v>
      </c>
      <c r="G611">
        <v>-540</v>
      </c>
      <c r="H611">
        <v>-205</v>
      </c>
      <c r="I611">
        <v>7698</v>
      </c>
      <c r="J611">
        <v>-5</v>
      </c>
    </row>
    <row r="612" hidden="1" spans="1:10">
      <c r="A612" s="1" t="s">
        <v>0</v>
      </c>
      <c r="B612" s="1">
        <v>2033506</v>
      </c>
      <c r="C612" s="1">
        <f t="shared" si="18"/>
        <v>2033</v>
      </c>
      <c r="D612" s="1">
        <f t="shared" si="19"/>
        <v>506</v>
      </c>
      <c r="E612" s="1" t="str">
        <f>_xlfn.XLOOKUP(C612,[2]怪物武器挂载坐标辅助表!$V:$V,[2]怪物武器挂载坐标辅助表!$X:$X)</f>
        <v>鸭子</v>
      </c>
      <c r="F612" s="1" t="s">
        <v>285</v>
      </c>
      <c r="G612">
        <v>-335</v>
      </c>
      <c r="H612">
        <v>-163</v>
      </c>
      <c r="I612">
        <v>6158</v>
      </c>
      <c r="J612">
        <v>0</v>
      </c>
    </row>
    <row r="613" hidden="1" spans="1:10">
      <c r="A613" s="1" t="s">
        <v>0</v>
      </c>
      <c r="B613" s="1">
        <v>2033507</v>
      </c>
      <c r="C613" s="1">
        <f t="shared" si="18"/>
        <v>2033</v>
      </c>
      <c r="D613" s="1">
        <f t="shared" si="19"/>
        <v>507</v>
      </c>
      <c r="E613" s="1" t="str">
        <f>_xlfn.XLOOKUP(C613,[2]怪物武器挂载坐标辅助表!$V:$V,[2]怪物武器挂载坐标辅助表!$X:$X)</f>
        <v>鸭子</v>
      </c>
      <c r="F613" s="1" t="s">
        <v>285</v>
      </c>
      <c r="G613">
        <v>-412</v>
      </c>
      <c r="H613">
        <v>-178</v>
      </c>
      <c r="I613">
        <v>7698</v>
      </c>
      <c r="J613">
        <v>5</v>
      </c>
    </row>
    <row r="614" hidden="1" spans="1:10">
      <c r="A614" s="1" t="s">
        <v>0</v>
      </c>
      <c r="B614" s="1">
        <v>4011101</v>
      </c>
      <c r="C614" s="1">
        <f t="shared" si="18"/>
        <v>4011</v>
      </c>
      <c r="D614" s="1">
        <f t="shared" si="19"/>
        <v>101</v>
      </c>
      <c r="E614" s="1" t="str">
        <f>_xlfn.XLOOKUP(C614,[2]怪物武器挂载坐标辅助表!$V:$V,[2]怪物武器挂载坐标辅助表!$X:$X)</f>
        <v>孔雀</v>
      </c>
      <c r="F614" s="1" t="s">
        <v>285</v>
      </c>
      <c r="G614">
        <v>-445</v>
      </c>
      <c r="H614">
        <v>-106</v>
      </c>
      <c r="I614">
        <v>7135</v>
      </c>
      <c r="J614">
        <v>0</v>
      </c>
    </row>
    <row r="615" hidden="1" spans="1:10">
      <c r="A615" s="1" t="s">
        <v>0</v>
      </c>
      <c r="B615" s="1">
        <v>4011102</v>
      </c>
      <c r="C615" s="1">
        <f t="shared" si="18"/>
        <v>4011</v>
      </c>
      <c r="D615" s="1">
        <f t="shared" si="19"/>
        <v>102</v>
      </c>
      <c r="E615" s="1" t="str">
        <f>_xlfn.XLOOKUP(C615,[2]怪物武器挂载坐标辅助表!$V:$V,[2]怪物武器挂载坐标辅助表!$X:$X)</f>
        <v>孔雀</v>
      </c>
      <c r="F615" s="1" t="s">
        <v>285</v>
      </c>
      <c r="G615">
        <v>-356</v>
      </c>
      <c r="H615">
        <v>-116</v>
      </c>
      <c r="I615">
        <v>7135</v>
      </c>
      <c r="J615">
        <v>-10</v>
      </c>
    </row>
    <row r="616" hidden="1" spans="1:10">
      <c r="A616" s="1" t="s">
        <v>0</v>
      </c>
      <c r="B616" s="1">
        <v>4011103</v>
      </c>
      <c r="C616" s="1">
        <f t="shared" si="18"/>
        <v>4011</v>
      </c>
      <c r="D616" s="1">
        <f t="shared" si="19"/>
        <v>103</v>
      </c>
      <c r="E616" s="1" t="str">
        <f>_xlfn.XLOOKUP(C616,[2]怪物武器挂载坐标辅助表!$V:$V,[2]怪物武器挂载坐标辅助表!$X:$X)</f>
        <v>孔雀</v>
      </c>
      <c r="F616" s="1" t="s">
        <v>285</v>
      </c>
      <c r="G616">
        <v>-484</v>
      </c>
      <c r="H616">
        <v>-172</v>
      </c>
      <c r="I616">
        <v>6486</v>
      </c>
      <c r="J616">
        <v>-10</v>
      </c>
    </row>
    <row r="617" hidden="1" spans="1:10">
      <c r="A617" s="1" t="s">
        <v>0</v>
      </c>
      <c r="B617" s="1">
        <v>4011104</v>
      </c>
      <c r="C617" s="1">
        <f t="shared" si="18"/>
        <v>4011</v>
      </c>
      <c r="D617" s="1">
        <f t="shared" si="19"/>
        <v>104</v>
      </c>
      <c r="E617" s="1" t="str">
        <f>_xlfn.XLOOKUP(C617,[2]怪物武器挂载坐标辅助表!$V:$V,[2]怪物武器挂载坐标辅助表!$X:$X)</f>
        <v>孔雀</v>
      </c>
      <c r="F617" s="1" t="s">
        <v>285</v>
      </c>
      <c r="G617">
        <v>-448</v>
      </c>
      <c r="H617">
        <v>-108</v>
      </c>
      <c r="I617">
        <v>7135</v>
      </c>
      <c r="J617">
        <v>0</v>
      </c>
    </row>
    <row r="618" hidden="1" spans="1:10">
      <c r="A618" s="1" t="s">
        <v>0</v>
      </c>
      <c r="B618" s="1">
        <v>4011105</v>
      </c>
      <c r="C618" s="1">
        <f t="shared" si="18"/>
        <v>4011</v>
      </c>
      <c r="D618" s="1">
        <f t="shared" si="19"/>
        <v>105</v>
      </c>
      <c r="E618" s="1" t="str">
        <f>_xlfn.XLOOKUP(C618,[2]怪物武器挂载坐标辅助表!$V:$V,[2]怪物武器挂载坐标辅助表!$X:$X)</f>
        <v>孔雀</v>
      </c>
      <c r="F618" s="1" t="s">
        <v>285</v>
      </c>
      <c r="G618">
        <v>-384</v>
      </c>
      <c r="H618">
        <v>-127</v>
      </c>
      <c r="I618">
        <v>6486</v>
      </c>
      <c r="J618">
        <v>0</v>
      </c>
    </row>
    <row r="619" hidden="1" spans="1:10">
      <c r="A619" s="1" t="s">
        <v>0</v>
      </c>
      <c r="B619" s="1">
        <v>4011106</v>
      </c>
      <c r="C619" s="1">
        <f t="shared" si="18"/>
        <v>4011</v>
      </c>
      <c r="D619" s="1">
        <f t="shared" si="19"/>
        <v>106</v>
      </c>
      <c r="E619" s="1" t="str">
        <f>_xlfn.XLOOKUP(C619,[2]怪物武器挂载坐标辅助表!$V:$V,[2]怪物武器挂载坐标辅助表!$X:$X)</f>
        <v>孔雀</v>
      </c>
      <c r="F619" s="1" t="s">
        <v>285</v>
      </c>
      <c r="G619">
        <v>-470</v>
      </c>
      <c r="H619">
        <v>-138</v>
      </c>
      <c r="I619">
        <v>5189</v>
      </c>
      <c r="J619">
        <v>0</v>
      </c>
    </row>
    <row r="620" hidden="1" spans="1:10">
      <c r="A620" s="1" t="s">
        <v>0</v>
      </c>
      <c r="B620" s="1">
        <v>4011201</v>
      </c>
      <c r="C620" s="1">
        <f t="shared" si="18"/>
        <v>4011</v>
      </c>
      <c r="D620" s="1">
        <f t="shared" si="19"/>
        <v>201</v>
      </c>
      <c r="E620" s="1" t="str">
        <f>_xlfn.XLOOKUP(C620,[2]怪物武器挂载坐标辅助表!$V:$V,[2]怪物武器挂载坐标辅助表!$X:$X)</f>
        <v>孔雀</v>
      </c>
      <c r="F620" s="1" t="s">
        <v>285</v>
      </c>
      <c r="G620">
        <v>-339</v>
      </c>
      <c r="H620">
        <v>-77</v>
      </c>
      <c r="I620">
        <v>6486</v>
      </c>
      <c r="J620">
        <v>-25</v>
      </c>
    </row>
    <row r="621" hidden="1" spans="1:10">
      <c r="A621" s="1" t="s">
        <v>0</v>
      </c>
      <c r="B621" s="1">
        <v>4011202</v>
      </c>
      <c r="C621" s="1">
        <f t="shared" si="18"/>
        <v>4011</v>
      </c>
      <c r="D621" s="1">
        <f t="shared" si="19"/>
        <v>202</v>
      </c>
      <c r="E621" s="1" t="str">
        <f>_xlfn.XLOOKUP(C621,[2]怪物武器挂载坐标辅助表!$V:$V,[2]怪物武器挂载坐标辅助表!$X:$X)</f>
        <v>孔雀</v>
      </c>
      <c r="F621" s="1" t="s">
        <v>285</v>
      </c>
      <c r="G621">
        <v>-319</v>
      </c>
      <c r="H621">
        <v>-120</v>
      </c>
      <c r="I621">
        <v>6486</v>
      </c>
      <c r="J621">
        <v>0</v>
      </c>
    </row>
    <row r="622" hidden="1" spans="1:10">
      <c r="A622" s="1" t="s">
        <v>0</v>
      </c>
      <c r="B622" s="1">
        <v>4011203</v>
      </c>
      <c r="C622" s="1">
        <f t="shared" si="18"/>
        <v>4011</v>
      </c>
      <c r="D622" s="1">
        <f t="shared" si="19"/>
        <v>203</v>
      </c>
      <c r="E622" s="1" t="str">
        <f>_xlfn.XLOOKUP(C622,[2]怪物武器挂载坐标辅助表!$V:$V,[2]怪物武器挂载坐标辅助表!$X:$X)</f>
        <v>孔雀</v>
      </c>
      <c r="F622" s="1" t="s">
        <v>285</v>
      </c>
      <c r="G622">
        <v>-347</v>
      </c>
      <c r="H622">
        <v>-139</v>
      </c>
      <c r="I622">
        <v>6486</v>
      </c>
      <c r="J622">
        <v>-10</v>
      </c>
    </row>
    <row r="623" hidden="1" spans="1:10">
      <c r="A623" s="1" t="s">
        <v>0</v>
      </c>
      <c r="B623" s="1">
        <v>4011204</v>
      </c>
      <c r="C623" s="1">
        <f t="shared" si="18"/>
        <v>4011</v>
      </c>
      <c r="D623" s="1">
        <f t="shared" si="19"/>
        <v>204</v>
      </c>
      <c r="E623" s="1" t="str">
        <f>_xlfn.XLOOKUP(C623,[2]怪物武器挂载坐标辅助表!$V:$V,[2]怪物武器挂载坐标辅助表!$X:$X)</f>
        <v>孔雀</v>
      </c>
      <c r="F623" s="1" t="s">
        <v>285</v>
      </c>
      <c r="G623">
        <v>-338</v>
      </c>
      <c r="H623">
        <v>-203</v>
      </c>
      <c r="I623">
        <v>3243</v>
      </c>
      <c r="J623">
        <v>0</v>
      </c>
    </row>
    <row r="624" hidden="1" spans="1:10">
      <c r="A624" s="1" t="s">
        <v>0</v>
      </c>
      <c r="B624" s="1">
        <v>4011205</v>
      </c>
      <c r="C624" s="1">
        <f t="shared" si="18"/>
        <v>4011</v>
      </c>
      <c r="D624" s="1">
        <f t="shared" si="19"/>
        <v>205</v>
      </c>
      <c r="E624" s="1" t="str">
        <f>_xlfn.XLOOKUP(C624,[2]怪物武器挂载坐标辅助表!$V:$V,[2]怪物武器挂载坐标辅助表!$X:$X)</f>
        <v>孔雀</v>
      </c>
      <c r="F624" s="1" t="s">
        <v>285</v>
      </c>
      <c r="G624">
        <v>-341</v>
      </c>
      <c r="H624">
        <v>-38</v>
      </c>
      <c r="I624">
        <v>6486</v>
      </c>
      <c r="J624">
        <v>-10</v>
      </c>
    </row>
    <row r="625" hidden="1" spans="1:10">
      <c r="A625" s="1" t="s">
        <v>0</v>
      </c>
      <c r="B625" s="1">
        <v>4011206</v>
      </c>
      <c r="C625" s="1">
        <f t="shared" si="18"/>
        <v>4011</v>
      </c>
      <c r="D625" s="1">
        <f t="shared" si="19"/>
        <v>206</v>
      </c>
      <c r="E625" s="1" t="str">
        <f>_xlfn.XLOOKUP(C625,[2]怪物武器挂载坐标辅助表!$V:$V,[2]怪物武器挂载坐标辅助表!$X:$X)</f>
        <v>孔雀</v>
      </c>
      <c r="F625" s="1" t="s">
        <v>285</v>
      </c>
      <c r="G625">
        <v>-404</v>
      </c>
      <c r="H625">
        <v>-158</v>
      </c>
      <c r="I625">
        <v>4540</v>
      </c>
      <c r="J625">
        <v>150</v>
      </c>
    </row>
    <row r="626" hidden="1" spans="1:10">
      <c r="A626" s="1" t="s">
        <v>0</v>
      </c>
      <c r="B626" s="1">
        <v>4011207</v>
      </c>
      <c r="C626" s="1">
        <f t="shared" si="18"/>
        <v>4011</v>
      </c>
      <c r="D626" s="1">
        <f t="shared" si="19"/>
        <v>207</v>
      </c>
      <c r="E626" s="1" t="str">
        <f>_xlfn.XLOOKUP(C626,[2]怪物武器挂载坐标辅助表!$V:$V,[2]怪物武器挂载坐标辅助表!$X:$X)</f>
        <v>孔雀</v>
      </c>
      <c r="F626" s="1" t="s">
        <v>285</v>
      </c>
      <c r="G626">
        <v>-463</v>
      </c>
      <c r="H626">
        <v>-137</v>
      </c>
      <c r="I626">
        <v>6486</v>
      </c>
      <c r="J626">
        <v>15</v>
      </c>
    </row>
    <row r="627" hidden="1" spans="1:10">
      <c r="A627" s="1" t="s">
        <v>0</v>
      </c>
      <c r="B627" s="1">
        <v>4011301</v>
      </c>
      <c r="C627" s="1">
        <f t="shared" si="18"/>
        <v>4011</v>
      </c>
      <c r="D627" s="1">
        <f t="shared" si="19"/>
        <v>301</v>
      </c>
      <c r="E627" s="1" t="str">
        <f>_xlfn.XLOOKUP(C627,[2]怪物武器挂载坐标辅助表!$V:$V,[2]怪物武器挂载坐标辅助表!$X:$X)</f>
        <v>孔雀</v>
      </c>
      <c r="F627" s="1" t="s">
        <v>285</v>
      </c>
      <c r="G627">
        <v>-386</v>
      </c>
      <c r="H627">
        <v>-27</v>
      </c>
      <c r="I627">
        <v>6486</v>
      </c>
      <c r="J627">
        <v>0</v>
      </c>
    </row>
    <row r="628" hidden="1" spans="1:10">
      <c r="A628" s="1" t="s">
        <v>0</v>
      </c>
      <c r="B628" s="1">
        <v>4011302</v>
      </c>
      <c r="C628" s="1">
        <f t="shared" si="18"/>
        <v>4011</v>
      </c>
      <c r="D628" s="1">
        <f t="shared" si="19"/>
        <v>302</v>
      </c>
      <c r="E628" s="1" t="str">
        <f>_xlfn.XLOOKUP(C628,[2]怪物武器挂载坐标辅助表!$V:$V,[2]怪物武器挂载坐标辅助表!$X:$X)</f>
        <v>孔雀</v>
      </c>
      <c r="F628" s="1" t="s">
        <v>285</v>
      </c>
      <c r="G628">
        <v>-410</v>
      </c>
      <c r="H628">
        <v>-81</v>
      </c>
      <c r="I628">
        <v>5838</v>
      </c>
      <c r="J628">
        <v>0</v>
      </c>
    </row>
    <row r="629" hidden="1" spans="1:10">
      <c r="A629" s="1" t="s">
        <v>0</v>
      </c>
      <c r="B629" s="1">
        <v>4011303</v>
      </c>
      <c r="C629" s="1">
        <f t="shared" si="18"/>
        <v>4011</v>
      </c>
      <c r="D629" s="1">
        <f t="shared" si="19"/>
        <v>303</v>
      </c>
      <c r="E629" s="1" t="str">
        <f>_xlfn.XLOOKUP(C629,[2]怪物武器挂载坐标辅助表!$V:$V,[2]怪物武器挂载坐标辅助表!$X:$X)</f>
        <v>孔雀</v>
      </c>
      <c r="F629" s="1" t="s">
        <v>285</v>
      </c>
      <c r="G629">
        <v>-367</v>
      </c>
      <c r="H629">
        <v>-94</v>
      </c>
      <c r="I629">
        <v>6486</v>
      </c>
      <c r="J629">
        <v>0</v>
      </c>
    </row>
    <row r="630" hidden="1" spans="1:10">
      <c r="A630" s="1" t="s">
        <v>0</v>
      </c>
      <c r="B630" s="1">
        <v>4011304</v>
      </c>
      <c r="C630" s="1">
        <f t="shared" si="18"/>
        <v>4011</v>
      </c>
      <c r="D630" s="1">
        <f t="shared" si="19"/>
        <v>304</v>
      </c>
      <c r="E630" s="1" t="str">
        <f>_xlfn.XLOOKUP(C630,[2]怪物武器挂载坐标辅助表!$V:$V,[2]怪物武器挂载坐标辅助表!$X:$X)</f>
        <v>孔雀</v>
      </c>
      <c r="F630" s="1" t="s">
        <v>285</v>
      </c>
      <c r="G630">
        <v>-499</v>
      </c>
      <c r="H630">
        <v>-112</v>
      </c>
      <c r="I630">
        <v>6486</v>
      </c>
      <c r="J630">
        <v>5</v>
      </c>
    </row>
    <row r="631" hidden="1" spans="1:10">
      <c r="A631" s="1" t="s">
        <v>0</v>
      </c>
      <c r="B631" s="1">
        <v>4011305</v>
      </c>
      <c r="C631" s="1">
        <f t="shared" si="18"/>
        <v>4011</v>
      </c>
      <c r="D631" s="1">
        <f t="shared" si="19"/>
        <v>305</v>
      </c>
      <c r="E631" s="1" t="str">
        <f>_xlfn.XLOOKUP(C631,[2]怪物武器挂载坐标辅助表!$V:$V,[2]怪物武器挂载坐标辅助表!$X:$X)</f>
        <v>孔雀</v>
      </c>
      <c r="F631" s="1" t="s">
        <v>285</v>
      </c>
      <c r="G631">
        <v>-468</v>
      </c>
      <c r="H631">
        <v>-204</v>
      </c>
      <c r="I631">
        <v>5838</v>
      </c>
      <c r="J631">
        <v>-25</v>
      </c>
    </row>
    <row r="632" hidden="1" spans="1:10">
      <c r="A632" s="1" t="s">
        <v>0</v>
      </c>
      <c r="B632" s="1">
        <v>4011401</v>
      </c>
      <c r="C632" s="1">
        <f t="shared" si="18"/>
        <v>4011</v>
      </c>
      <c r="D632" s="1">
        <f t="shared" si="19"/>
        <v>401</v>
      </c>
      <c r="E632" s="1" t="str">
        <f>_xlfn.XLOOKUP(C632,[2]怪物武器挂载坐标辅助表!$V:$V,[2]怪物武器挂载坐标辅助表!$X:$X)</f>
        <v>孔雀</v>
      </c>
      <c r="F632" s="1" t="s">
        <v>285</v>
      </c>
      <c r="G632">
        <v>-385</v>
      </c>
      <c r="H632">
        <v>-193</v>
      </c>
      <c r="I632">
        <v>6486</v>
      </c>
      <c r="J632">
        <v>0</v>
      </c>
    </row>
    <row r="633" hidden="1" spans="1:10">
      <c r="A633" s="1" t="s">
        <v>0</v>
      </c>
      <c r="B633" s="1">
        <v>4011402</v>
      </c>
      <c r="C633" s="1">
        <f t="shared" si="18"/>
        <v>4011</v>
      </c>
      <c r="D633" s="1">
        <f t="shared" si="19"/>
        <v>402</v>
      </c>
      <c r="E633" s="1" t="str">
        <f>_xlfn.XLOOKUP(C633,[2]怪物武器挂载坐标辅助表!$V:$V,[2]怪物武器挂载坐标辅助表!$X:$X)</f>
        <v>孔雀</v>
      </c>
      <c r="F633" s="1" t="s">
        <v>285</v>
      </c>
      <c r="G633">
        <v>-389</v>
      </c>
      <c r="H633">
        <v>-189</v>
      </c>
      <c r="I633">
        <v>6486</v>
      </c>
      <c r="J633">
        <v>0</v>
      </c>
    </row>
    <row r="634" hidden="1" spans="1:10">
      <c r="A634" s="1" t="s">
        <v>0</v>
      </c>
      <c r="B634" s="1">
        <v>4011403</v>
      </c>
      <c r="C634" s="1">
        <f t="shared" si="18"/>
        <v>4011</v>
      </c>
      <c r="D634" s="1">
        <f t="shared" si="19"/>
        <v>403</v>
      </c>
      <c r="E634" s="1" t="str">
        <f>_xlfn.XLOOKUP(C634,[2]怪物武器挂载坐标辅助表!$V:$V,[2]怪物武器挂载坐标辅助表!$X:$X)</f>
        <v>孔雀</v>
      </c>
      <c r="F634" s="1" t="s">
        <v>285</v>
      </c>
      <c r="G634">
        <v>-395</v>
      </c>
      <c r="H634">
        <v>-184</v>
      </c>
      <c r="I634">
        <v>6486</v>
      </c>
      <c r="J634">
        <v>0</v>
      </c>
    </row>
    <row r="635" hidden="1" spans="1:10">
      <c r="A635" s="1" t="s">
        <v>0</v>
      </c>
      <c r="B635" s="1">
        <v>4011404</v>
      </c>
      <c r="C635" s="1">
        <f t="shared" si="18"/>
        <v>4011</v>
      </c>
      <c r="D635" s="1">
        <f t="shared" si="19"/>
        <v>404</v>
      </c>
      <c r="E635" s="1" t="str">
        <f>_xlfn.XLOOKUP(C635,[2]怪物武器挂载坐标辅助表!$V:$V,[2]怪物武器挂载坐标辅助表!$X:$X)</f>
        <v>孔雀</v>
      </c>
      <c r="F635" s="1" t="s">
        <v>285</v>
      </c>
      <c r="G635">
        <v>-531</v>
      </c>
      <c r="H635">
        <v>-184</v>
      </c>
      <c r="I635">
        <v>6486</v>
      </c>
      <c r="J635">
        <v>0</v>
      </c>
    </row>
    <row r="636" hidden="1" spans="1:10">
      <c r="A636" s="1" t="s">
        <v>0</v>
      </c>
      <c r="B636" s="1">
        <v>4011405</v>
      </c>
      <c r="C636" s="1">
        <f t="shared" si="18"/>
        <v>4011</v>
      </c>
      <c r="D636" s="1">
        <f t="shared" si="19"/>
        <v>405</v>
      </c>
      <c r="E636" s="1" t="str">
        <f>_xlfn.XLOOKUP(C636,[2]怪物武器挂载坐标辅助表!$V:$V,[2]怪物武器挂载坐标辅助表!$X:$X)</f>
        <v>孔雀</v>
      </c>
      <c r="F636" s="1" t="s">
        <v>285</v>
      </c>
      <c r="G636">
        <v>-406</v>
      </c>
      <c r="H636">
        <v>-186</v>
      </c>
      <c r="I636">
        <v>6486</v>
      </c>
      <c r="J636">
        <v>0</v>
      </c>
    </row>
    <row r="637" hidden="1" spans="1:10">
      <c r="A637" s="1" t="s">
        <v>0</v>
      </c>
      <c r="B637" s="1">
        <v>4011406</v>
      </c>
      <c r="C637" s="1">
        <f t="shared" si="18"/>
        <v>4011</v>
      </c>
      <c r="D637" s="1">
        <f t="shared" si="19"/>
        <v>406</v>
      </c>
      <c r="E637" s="1" t="str">
        <f>_xlfn.XLOOKUP(C637,[2]怪物武器挂载坐标辅助表!$V:$V,[2]怪物武器挂载坐标辅助表!$X:$X)</f>
        <v>孔雀</v>
      </c>
      <c r="F637" s="1" t="s">
        <v>285</v>
      </c>
      <c r="G637">
        <v>-443</v>
      </c>
      <c r="H637">
        <v>-178</v>
      </c>
      <c r="I637">
        <v>5189</v>
      </c>
      <c r="J637">
        <v>30</v>
      </c>
    </row>
    <row r="638" hidden="1" spans="1:10">
      <c r="A638" s="1" t="s">
        <v>0</v>
      </c>
      <c r="B638" s="1">
        <v>4011407</v>
      </c>
      <c r="C638" s="1">
        <f t="shared" si="18"/>
        <v>4011</v>
      </c>
      <c r="D638" s="1">
        <f t="shared" si="19"/>
        <v>407</v>
      </c>
      <c r="E638" s="1" t="str">
        <f>_xlfn.XLOOKUP(C638,[2]怪物武器挂载坐标辅助表!$V:$V,[2]怪物武器挂载坐标辅助表!$X:$X)</f>
        <v>孔雀</v>
      </c>
      <c r="F638" s="1" t="s">
        <v>285</v>
      </c>
      <c r="G638">
        <v>-381</v>
      </c>
      <c r="H638">
        <v>-152</v>
      </c>
      <c r="I638">
        <v>6486</v>
      </c>
      <c r="J638">
        <v>-5</v>
      </c>
    </row>
    <row r="639" hidden="1" spans="1:10">
      <c r="A639" s="1" t="s">
        <v>0</v>
      </c>
      <c r="B639" s="1">
        <v>4011408</v>
      </c>
      <c r="C639" s="1">
        <f t="shared" si="18"/>
        <v>4011</v>
      </c>
      <c r="D639" s="1">
        <f t="shared" si="19"/>
        <v>408</v>
      </c>
      <c r="E639" s="1" t="str">
        <f>_xlfn.XLOOKUP(C639,[2]怪物武器挂载坐标辅助表!$V:$V,[2]怪物武器挂载坐标辅助表!$X:$X)</f>
        <v>孔雀</v>
      </c>
      <c r="F639" s="1" t="s">
        <v>285</v>
      </c>
      <c r="G639">
        <v>-321</v>
      </c>
      <c r="H639">
        <v>-232</v>
      </c>
      <c r="I639">
        <v>7135</v>
      </c>
      <c r="J639">
        <v>-15</v>
      </c>
    </row>
    <row r="640" hidden="1" spans="1:10">
      <c r="A640" s="1" t="s">
        <v>0</v>
      </c>
      <c r="B640" s="1">
        <v>4011409</v>
      </c>
      <c r="C640" s="1">
        <f t="shared" si="18"/>
        <v>4011</v>
      </c>
      <c r="D640" s="1">
        <f t="shared" si="19"/>
        <v>409</v>
      </c>
      <c r="E640" s="1" t="str">
        <f>_xlfn.XLOOKUP(C640,[2]怪物武器挂载坐标辅助表!$V:$V,[2]怪物武器挂载坐标辅助表!$X:$X)</f>
        <v>孔雀</v>
      </c>
      <c r="F640" s="1" t="s">
        <v>285</v>
      </c>
      <c r="G640">
        <v>-453</v>
      </c>
      <c r="H640">
        <v>-134</v>
      </c>
      <c r="I640">
        <v>4865</v>
      </c>
      <c r="J640">
        <v>-15</v>
      </c>
    </row>
    <row r="641" hidden="1" spans="1:10">
      <c r="A641" s="1" t="s">
        <v>0</v>
      </c>
      <c r="B641" s="1">
        <v>4011501</v>
      </c>
      <c r="C641" s="1">
        <f t="shared" si="18"/>
        <v>4011</v>
      </c>
      <c r="D641" s="1">
        <f t="shared" si="19"/>
        <v>501</v>
      </c>
      <c r="E641" s="1" t="str">
        <f>_xlfn.XLOOKUP(C641,[2]怪物武器挂载坐标辅助表!$V:$V,[2]怪物武器挂载坐标辅助表!$X:$X)</f>
        <v>孔雀</v>
      </c>
      <c r="F641" s="1" t="s">
        <v>285</v>
      </c>
      <c r="G641">
        <v>-437</v>
      </c>
      <c r="H641">
        <v>-58</v>
      </c>
      <c r="I641">
        <v>7135</v>
      </c>
      <c r="J641">
        <v>45</v>
      </c>
    </row>
    <row r="642" hidden="1" spans="1:10">
      <c r="A642" s="1" t="s">
        <v>0</v>
      </c>
      <c r="B642" s="1">
        <v>4011502</v>
      </c>
      <c r="C642" s="1">
        <f t="shared" si="18"/>
        <v>4011</v>
      </c>
      <c r="D642" s="1">
        <f t="shared" si="19"/>
        <v>502</v>
      </c>
      <c r="E642" s="1" t="str">
        <f>_xlfn.XLOOKUP(C642,[2]怪物武器挂载坐标辅助表!$V:$V,[2]怪物武器挂载坐标辅助表!$X:$X)</f>
        <v>孔雀</v>
      </c>
      <c r="F642" s="1" t="s">
        <v>285</v>
      </c>
      <c r="G642">
        <v>-450</v>
      </c>
      <c r="H642">
        <v>-134</v>
      </c>
      <c r="I642">
        <v>5513</v>
      </c>
      <c r="J642">
        <v>0</v>
      </c>
    </row>
    <row r="643" hidden="1" spans="1:10">
      <c r="A643" s="1" t="s">
        <v>0</v>
      </c>
      <c r="B643" s="1">
        <v>4011503</v>
      </c>
      <c r="C643" s="1">
        <f t="shared" ref="C643:C706" si="20">ROUNDDOWN(B643/1000,0)</f>
        <v>4011</v>
      </c>
      <c r="D643" s="1">
        <f t="shared" ref="D643:D706" si="21">MOD(B643,1000)</f>
        <v>503</v>
      </c>
      <c r="E643" s="1" t="str">
        <f>_xlfn.XLOOKUP(C643,[2]怪物武器挂载坐标辅助表!$V:$V,[2]怪物武器挂载坐标辅助表!$X:$X)</f>
        <v>孔雀</v>
      </c>
      <c r="F643" s="1" t="s">
        <v>285</v>
      </c>
      <c r="G643">
        <v>-496</v>
      </c>
      <c r="H643">
        <v>-167</v>
      </c>
      <c r="I643">
        <v>6486</v>
      </c>
      <c r="J643">
        <v>-15</v>
      </c>
    </row>
    <row r="644" hidden="1" spans="1:10">
      <c r="A644" s="1" t="s">
        <v>0</v>
      </c>
      <c r="B644" s="1">
        <v>4011504</v>
      </c>
      <c r="C644" s="1">
        <f t="shared" si="20"/>
        <v>4011</v>
      </c>
      <c r="D644" s="1">
        <f t="shared" si="21"/>
        <v>504</v>
      </c>
      <c r="E644" s="1" t="str">
        <f>_xlfn.XLOOKUP(C644,[2]怪物武器挂载坐标辅助表!$V:$V,[2]怪物武器挂载坐标辅助表!$X:$X)</f>
        <v>孔雀</v>
      </c>
      <c r="F644" s="1" t="s">
        <v>285</v>
      </c>
      <c r="G644">
        <v>-426</v>
      </c>
      <c r="H644">
        <v>-195</v>
      </c>
      <c r="I644">
        <v>5838</v>
      </c>
      <c r="J644">
        <v>-10</v>
      </c>
    </row>
    <row r="645" hidden="1" spans="1:10">
      <c r="A645" s="1" t="s">
        <v>0</v>
      </c>
      <c r="B645" s="1">
        <v>4011505</v>
      </c>
      <c r="C645" s="1">
        <f t="shared" si="20"/>
        <v>4011</v>
      </c>
      <c r="D645" s="1">
        <f t="shared" si="21"/>
        <v>505</v>
      </c>
      <c r="E645" s="1" t="str">
        <f>_xlfn.XLOOKUP(C645,[2]怪物武器挂载坐标辅助表!$V:$V,[2]怪物武器挂载坐标辅助表!$X:$X)</f>
        <v>孔雀</v>
      </c>
      <c r="F645" s="1" t="s">
        <v>285</v>
      </c>
      <c r="G645">
        <v>-496</v>
      </c>
      <c r="H645">
        <v>-198</v>
      </c>
      <c r="I645">
        <v>6486</v>
      </c>
      <c r="J645">
        <v>-5</v>
      </c>
    </row>
    <row r="646" hidden="1" spans="1:10">
      <c r="A646" s="1" t="s">
        <v>0</v>
      </c>
      <c r="B646" s="1">
        <v>4011506</v>
      </c>
      <c r="C646" s="1">
        <f t="shared" si="20"/>
        <v>4011</v>
      </c>
      <c r="D646" s="1">
        <f t="shared" si="21"/>
        <v>506</v>
      </c>
      <c r="E646" s="1" t="str">
        <f>_xlfn.XLOOKUP(C646,[2]怪物武器挂载坐标辅助表!$V:$V,[2]怪物武器挂载坐标辅助表!$X:$X)</f>
        <v>孔雀</v>
      </c>
      <c r="F646" s="1" t="s">
        <v>285</v>
      </c>
      <c r="G646">
        <v>-323</v>
      </c>
      <c r="H646">
        <v>-163</v>
      </c>
      <c r="I646">
        <v>5189</v>
      </c>
      <c r="J646">
        <v>0</v>
      </c>
    </row>
    <row r="647" hidden="1" spans="1:10">
      <c r="A647" s="1" t="s">
        <v>0</v>
      </c>
      <c r="B647" s="1">
        <v>4011507</v>
      </c>
      <c r="C647" s="1">
        <f t="shared" si="20"/>
        <v>4011</v>
      </c>
      <c r="D647" s="1">
        <f t="shared" si="21"/>
        <v>507</v>
      </c>
      <c r="E647" s="1" t="str">
        <f>_xlfn.XLOOKUP(C647,[2]怪物武器挂载坐标辅助表!$V:$V,[2]怪物武器挂载坐标辅助表!$X:$X)</f>
        <v>孔雀</v>
      </c>
      <c r="F647" s="1" t="s">
        <v>285</v>
      </c>
      <c r="G647">
        <v>-388</v>
      </c>
      <c r="H647">
        <v>-175</v>
      </c>
      <c r="I647">
        <v>6486</v>
      </c>
      <c r="J647">
        <v>5</v>
      </c>
    </row>
    <row r="648" hidden="1" spans="1:10">
      <c r="A648" s="1" t="s">
        <v>0</v>
      </c>
      <c r="B648" s="1">
        <v>4012101</v>
      </c>
      <c r="C648" s="1">
        <f t="shared" si="20"/>
        <v>4012</v>
      </c>
      <c r="D648" s="1">
        <f t="shared" si="21"/>
        <v>101</v>
      </c>
      <c r="E648" s="1" t="str">
        <f>_xlfn.XLOOKUP(C648,[2]怪物武器挂载坐标辅助表!$V:$V,[2]怪物武器挂载坐标辅助表!$X:$X)</f>
        <v>孔雀</v>
      </c>
      <c r="F648" s="1" t="s">
        <v>285</v>
      </c>
      <c r="G648">
        <v>-445</v>
      </c>
      <c r="H648">
        <v>-106</v>
      </c>
      <c r="I648">
        <v>7135</v>
      </c>
      <c r="J648">
        <v>0</v>
      </c>
    </row>
    <row r="649" hidden="1" spans="1:10">
      <c r="A649" s="1" t="s">
        <v>0</v>
      </c>
      <c r="B649" s="1">
        <v>4012102</v>
      </c>
      <c r="C649" s="1">
        <f t="shared" si="20"/>
        <v>4012</v>
      </c>
      <c r="D649" s="1">
        <f t="shared" si="21"/>
        <v>102</v>
      </c>
      <c r="E649" s="1" t="str">
        <f>_xlfn.XLOOKUP(C649,[2]怪物武器挂载坐标辅助表!$V:$V,[2]怪物武器挂载坐标辅助表!$X:$X)</f>
        <v>孔雀</v>
      </c>
      <c r="F649" s="1" t="s">
        <v>285</v>
      </c>
      <c r="G649">
        <v>-356</v>
      </c>
      <c r="H649">
        <v>-116</v>
      </c>
      <c r="I649">
        <v>7135</v>
      </c>
      <c r="J649">
        <v>-10</v>
      </c>
    </row>
    <row r="650" hidden="1" spans="1:10">
      <c r="A650" s="1" t="s">
        <v>0</v>
      </c>
      <c r="B650" s="1">
        <v>4012103</v>
      </c>
      <c r="C650" s="1">
        <f t="shared" si="20"/>
        <v>4012</v>
      </c>
      <c r="D650" s="1">
        <f t="shared" si="21"/>
        <v>103</v>
      </c>
      <c r="E650" s="1" t="str">
        <f>_xlfn.XLOOKUP(C650,[2]怪物武器挂载坐标辅助表!$V:$V,[2]怪物武器挂载坐标辅助表!$X:$X)</f>
        <v>孔雀</v>
      </c>
      <c r="F650" s="1" t="s">
        <v>285</v>
      </c>
      <c r="G650">
        <v>-484</v>
      </c>
      <c r="H650">
        <v>-172</v>
      </c>
      <c r="I650">
        <v>6486</v>
      </c>
      <c r="J650">
        <v>-10</v>
      </c>
    </row>
    <row r="651" hidden="1" spans="1:10">
      <c r="A651" s="1" t="s">
        <v>0</v>
      </c>
      <c r="B651" s="1">
        <v>4012104</v>
      </c>
      <c r="C651" s="1">
        <f t="shared" si="20"/>
        <v>4012</v>
      </c>
      <c r="D651" s="1">
        <f t="shared" si="21"/>
        <v>104</v>
      </c>
      <c r="E651" s="1" t="str">
        <f>_xlfn.XLOOKUP(C651,[2]怪物武器挂载坐标辅助表!$V:$V,[2]怪物武器挂载坐标辅助表!$X:$X)</f>
        <v>孔雀</v>
      </c>
      <c r="F651" s="1" t="s">
        <v>285</v>
      </c>
      <c r="G651">
        <v>-448</v>
      </c>
      <c r="H651">
        <v>-108</v>
      </c>
      <c r="I651">
        <v>7135</v>
      </c>
      <c r="J651">
        <v>0</v>
      </c>
    </row>
    <row r="652" hidden="1" spans="1:10">
      <c r="A652" s="1" t="s">
        <v>0</v>
      </c>
      <c r="B652" s="1">
        <v>4012105</v>
      </c>
      <c r="C652" s="1">
        <f t="shared" si="20"/>
        <v>4012</v>
      </c>
      <c r="D652" s="1">
        <f t="shared" si="21"/>
        <v>105</v>
      </c>
      <c r="E652" s="1" t="str">
        <f>_xlfn.XLOOKUP(C652,[2]怪物武器挂载坐标辅助表!$V:$V,[2]怪物武器挂载坐标辅助表!$X:$X)</f>
        <v>孔雀</v>
      </c>
      <c r="F652" s="1" t="s">
        <v>285</v>
      </c>
      <c r="G652">
        <v>-384</v>
      </c>
      <c r="H652">
        <v>-127</v>
      </c>
      <c r="I652">
        <v>6486</v>
      </c>
      <c r="J652">
        <v>0</v>
      </c>
    </row>
    <row r="653" hidden="1" spans="1:10">
      <c r="A653" s="1" t="s">
        <v>0</v>
      </c>
      <c r="B653" s="1">
        <v>4012106</v>
      </c>
      <c r="C653" s="1">
        <f t="shared" si="20"/>
        <v>4012</v>
      </c>
      <c r="D653" s="1">
        <f t="shared" si="21"/>
        <v>106</v>
      </c>
      <c r="E653" s="1" t="str">
        <f>_xlfn.XLOOKUP(C653,[2]怪物武器挂载坐标辅助表!$V:$V,[2]怪物武器挂载坐标辅助表!$X:$X)</f>
        <v>孔雀</v>
      </c>
      <c r="F653" s="1" t="s">
        <v>285</v>
      </c>
      <c r="G653">
        <v>-470</v>
      </c>
      <c r="H653">
        <v>-138</v>
      </c>
      <c r="I653">
        <v>5189</v>
      </c>
      <c r="J653">
        <v>0</v>
      </c>
    </row>
    <row r="654" hidden="1" spans="1:10">
      <c r="A654" s="1" t="s">
        <v>0</v>
      </c>
      <c r="B654" s="1">
        <v>4012201</v>
      </c>
      <c r="C654" s="1">
        <f t="shared" si="20"/>
        <v>4012</v>
      </c>
      <c r="D654" s="1">
        <f t="shared" si="21"/>
        <v>201</v>
      </c>
      <c r="E654" s="1" t="str">
        <f>_xlfn.XLOOKUP(C654,[2]怪物武器挂载坐标辅助表!$V:$V,[2]怪物武器挂载坐标辅助表!$X:$X)</f>
        <v>孔雀</v>
      </c>
      <c r="F654" s="1" t="s">
        <v>285</v>
      </c>
      <c r="G654">
        <v>-339</v>
      </c>
      <c r="H654">
        <v>-77</v>
      </c>
      <c r="I654">
        <v>6486</v>
      </c>
      <c r="J654">
        <v>-25</v>
      </c>
    </row>
    <row r="655" hidden="1" spans="1:10">
      <c r="A655" s="1" t="s">
        <v>0</v>
      </c>
      <c r="B655" s="1">
        <v>4012202</v>
      </c>
      <c r="C655" s="1">
        <f t="shared" si="20"/>
        <v>4012</v>
      </c>
      <c r="D655" s="1">
        <f t="shared" si="21"/>
        <v>202</v>
      </c>
      <c r="E655" s="1" t="str">
        <f>_xlfn.XLOOKUP(C655,[2]怪物武器挂载坐标辅助表!$V:$V,[2]怪物武器挂载坐标辅助表!$X:$X)</f>
        <v>孔雀</v>
      </c>
      <c r="F655" s="1" t="s">
        <v>285</v>
      </c>
      <c r="G655">
        <v>-319</v>
      </c>
      <c r="H655">
        <v>-120</v>
      </c>
      <c r="I655">
        <v>6486</v>
      </c>
      <c r="J655">
        <v>0</v>
      </c>
    </row>
    <row r="656" hidden="1" spans="1:10">
      <c r="A656" s="1" t="s">
        <v>0</v>
      </c>
      <c r="B656" s="1">
        <v>4012203</v>
      </c>
      <c r="C656" s="1">
        <f t="shared" si="20"/>
        <v>4012</v>
      </c>
      <c r="D656" s="1">
        <f t="shared" si="21"/>
        <v>203</v>
      </c>
      <c r="E656" s="1" t="str">
        <f>_xlfn.XLOOKUP(C656,[2]怪物武器挂载坐标辅助表!$V:$V,[2]怪物武器挂载坐标辅助表!$X:$X)</f>
        <v>孔雀</v>
      </c>
      <c r="F656" s="1" t="s">
        <v>285</v>
      </c>
      <c r="G656">
        <v>-347</v>
      </c>
      <c r="H656">
        <v>-139</v>
      </c>
      <c r="I656">
        <v>6486</v>
      </c>
      <c r="J656">
        <v>-10</v>
      </c>
    </row>
    <row r="657" hidden="1" spans="1:10">
      <c r="A657" s="1" t="s">
        <v>0</v>
      </c>
      <c r="B657" s="1">
        <v>4012204</v>
      </c>
      <c r="C657" s="1">
        <f t="shared" si="20"/>
        <v>4012</v>
      </c>
      <c r="D657" s="1">
        <f t="shared" si="21"/>
        <v>204</v>
      </c>
      <c r="E657" s="1" t="str">
        <f>_xlfn.XLOOKUP(C657,[2]怪物武器挂载坐标辅助表!$V:$V,[2]怪物武器挂载坐标辅助表!$X:$X)</f>
        <v>孔雀</v>
      </c>
      <c r="F657" s="1" t="s">
        <v>285</v>
      </c>
      <c r="G657">
        <v>-338</v>
      </c>
      <c r="H657">
        <v>-203</v>
      </c>
      <c r="I657">
        <v>3243</v>
      </c>
      <c r="J657">
        <v>0</v>
      </c>
    </row>
    <row r="658" hidden="1" spans="1:10">
      <c r="A658" s="1" t="s">
        <v>0</v>
      </c>
      <c r="B658" s="1">
        <v>4012205</v>
      </c>
      <c r="C658" s="1">
        <f t="shared" si="20"/>
        <v>4012</v>
      </c>
      <c r="D658" s="1">
        <f t="shared" si="21"/>
        <v>205</v>
      </c>
      <c r="E658" s="1" t="str">
        <f>_xlfn.XLOOKUP(C658,[2]怪物武器挂载坐标辅助表!$V:$V,[2]怪物武器挂载坐标辅助表!$X:$X)</f>
        <v>孔雀</v>
      </c>
      <c r="F658" s="1" t="s">
        <v>285</v>
      </c>
      <c r="G658">
        <v>-341</v>
      </c>
      <c r="H658">
        <v>-38</v>
      </c>
      <c r="I658">
        <v>6486</v>
      </c>
      <c r="J658">
        <v>-10</v>
      </c>
    </row>
    <row r="659" hidden="1" spans="1:10">
      <c r="A659" s="1" t="s">
        <v>0</v>
      </c>
      <c r="B659" s="1">
        <v>4012206</v>
      </c>
      <c r="C659" s="1">
        <f t="shared" si="20"/>
        <v>4012</v>
      </c>
      <c r="D659" s="1">
        <f t="shared" si="21"/>
        <v>206</v>
      </c>
      <c r="E659" s="1" t="str">
        <f>_xlfn.XLOOKUP(C659,[2]怪物武器挂载坐标辅助表!$V:$V,[2]怪物武器挂载坐标辅助表!$X:$X)</f>
        <v>孔雀</v>
      </c>
      <c r="F659" s="1" t="s">
        <v>285</v>
      </c>
      <c r="G659">
        <v>-404</v>
      </c>
      <c r="H659">
        <v>-158</v>
      </c>
      <c r="I659">
        <v>4540</v>
      </c>
      <c r="J659">
        <v>150</v>
      </c>
    </row>
    <row r="660" hidden="1" spans="1:10">
      <c r="A660" s="1" t="s">
        <v>0</v>
      </c>
      <c r="B660" s="1">
        <v>4012207</v>
      </c>
      <c r="C660" s="1">
        <f t="shared" si="20"/>
        <v>4012</v>
      </c>
      <c r="D660" s="1">
        <f t="shared" si="21"/>
        <v>207</v>
      </c>
      <c r="E660" s="1" t="str">
        <f>_xlfn.XLOOKUP(C660,[2]怪物武器挂载坐标辅助表!$V:$V,[2]怪物武器挂载坐标辅助表!$X:$X)</f>
        <v>孔雀</v>
      </c>
      <c r="F660" s="1" t="s">
        <v>285</v>
      </c>
      <c r="G660">
        <v>-463</v>
      </c>
      <c r="H660">
        <v>-137</v>
      </c>
      <c r="I660">
        <v>6486</v>
      </c>
      <c r="J660">
        <v>15</v>
      </c>
    </row>
    <row r="661" hidden="1" spans="1:10">
      <c r="A661" s="1" t="s">
        <v>0</v>
      </c>
      <c r="B661" s="1">
        <v>4012301</v>
      </c>
      <c r="C661" s="1">
        <f t="shared" si="20"/>
        <v>4012</v>
      </c>
      <c r="D661" s="1">
        <f t="shared" si="21"/>
        <v>301</v>
      </c>
      <c r="E661" s="1" t="str">
        <f>_xlfn.XLOOKUP(C661,[2]怪物武器挂载坐标辅助表!$V:$V,[2]怪物武器挂载坐标辅助表!$X:$X)</f>
        <v>孔雀</v>
      </c>
      <c r="F661" s="1" t="s">
        <v>285</v>
      </c>
      <c r="G661">
        <v>-386</v>
      </c>
      <c r="H661">
        <v>-27</v>
      </c>
      <c r="I661">
        <v>6486</v>
      </c>
      <c r="J661">
        <v>0</v>
      </c>
    </row>
    <row r="662" hidden="1" spans="1:10">
      <c r="A662" s="1" t="s">
        <v>0</v>
      </c>
      <c r="B662" s="1">
        <v>4012302</v>
      </c>
      <c r="C662" s="1">
        <f t="shared" si="20"/>
        <v>4012</v>
      </c>
      <c r="D662" s="1">
        <f t="shared" si="21"/>
        <v>302</v>
      </c>
      <c r="E662" s="1" t="str">
        <f>_xlfn.XLOOKUP(C662,[2]怪物武器挂载坐标辅助表!$V:$V,[2]怪物武器挂载坐标辅助表!$X:$X)</f>
        <v>孔雀</v>
      </c>
      <c r="F662" s="1" t="s">
        <v>285</v>
      </c>
      <c r="G662">
        <v>-410</v>
      </c>
      <c r="H662">
        <v>-81</v>
      </c>
      <c r="I662">
        <v>5838</v>
      </c>
      <c r="J662">
        <v>0</v>
      </c>
    </row>
    <row r="663" hidden="1" spans="1:10">
      <c r="A663" s="1" t="s">
        <v>0</v>
      </c>
      <c r="B663" s="1">
        <v>4012303</v>
      </c>
      <c r="C663" s="1">
        <f t="shared" si="20"/>
        <v>4012</v>
      </c>
      <c r="D663" s="1">
        <f t="shared" si="21"/>
        <v>303</v>
      </c>
      <c r="E663" s="1" t="str">
        <f>_xlfn.XLOOKUP(C663,[2]怪物武器挂载坐标辅助表!$V:$V,[2]怪物武器挂载坐标辅助表!$X:$X)</f>
        <v>孔雀</v>
      </c>
      <c r="F663" s="1" t="s">
        <v>285</v>
      </c>
      <c r="G663">
        <v>-367</v>
      </c>
      <c r="H663">
        <v>-94</v>
      </c>
      <c r="I663">
        <v>6486</v>
      </c>
      <c r="J663">
        <v>0</v>
      </c>
    </row>
    <row r="664" hidden="1" spans="1:10">
      <c r="A664" s="1" t="s">
        <v>0</v>
      </c>
      <c r="B664" s="1">
        <v>4012304</v>
      </c>
      <c r="C664" s="1">
        <f t="shared" si="20"/>
        <v>4012</v>
      </c>
      <c r="D664" s="1">
        <f t="shared" si="21"/>
        <v>304</v>
      </c>
      <c r="E664" s="1" t="str">
        <f>_xlfn.XLOOKUP(C664,[2]怪物武器挂载坐标辅助表!$V:$V,[2]怪物武器挂载坐标辅助表!$X:$X)</f>
        <v>孔雀</v>
      </c>
      <c r="F664" s="1" t="s">
        <v>285</v>
      </c>
      <c r="G664">
        <v>-499</v>
      </c>
      <c r="H664">
        <v>-112</v>
      </c>
      <c r="I664">
        <v>6486</v>
      </c>
      <c r="J664">
        <v>5</v>
      </c>
    </row>
    <row r="665" hidden="1" spans="1:10">
      <c r="A665" s="1" t="s">
        <v>0</v>
      </c>
      <c r="B665" s="1">
        <v>4012305</v>
      </c>
      <c r="C665" s="1">
        <f t="shared" si="20"/>
        <v>4012</v>
      </c>
      <c r="D665" s="1">
        <f t="shared" si="21"/>
        <v>305</v>
      </c>
      <c r="E665" s="1" t="str">
        <f>_xlfn.XLOOKUP(C665,[2]怪物武器挂载坐标辅助表!$V:$V,[2]怪物武器挂载坐标辅助表!$X:$X)</f>
        <v>孔雀</v>
      </c>
      <c r="F665" s="1" t="s">
        <v>285</v>
      </c>
      <c r="G665">
        <v>-468</v>
      </c>
      <c r="H665">
        <v>-204</v>
      </c>
      <c r="I665">
        <v>5838</v>
      </c>
      <c r="J665">
        <v>-25</v>
      </c>
    </row>
    <row r="666" hidden="1" spans="1:10">
      <c r="A666" s="1" t="s">
        <v>0</v>
      </c>
      <c r="B666" s="1">
        <v>4012401</v>
      </c>
      <c r="C666" s="1">
        <f t="shared" si="20"/>
        <v>4012</v>
      </c>
      <c r="D666" s="1">
        <f t="shared" si="21"/>
        <v>401</v>
      </c>
      <c r="E666" s="1" t="str">
        <f>_xlfn.XLOOKUP(C666,[2]怪物武器挂载坐标辅助表!$V:$V,[2]怪物武器挂载坐标辅助表!$X:$X)</f>
        <v>孔雀</v>
      </c>
      <c r="F666" s="1" t="s">
        <v>285</v>
      </c>
      <c r="G666">
        <v>-385</v>
      </c>
      <c r="H666">
        <v>-193</v>
      </c>
      <c r="I666">
        <v>6486</v>
      </c>
      <c r="J666">
        <v>0</v>
      </c>
    </row>
    <row r="667" hidden="1" spans="1:10">
      <c r="A667" s="1" t="s">
        <v>0</v>
      </c>
      <c r="B667" s="1">
        <v>4012402</v>
      </c>
      <c r="C667" s="1">
        <f t="shared" si="20"/>
        <v>4012</v>
      </c>
      <c r="D667" s="1">
        <f t="shared" si="21"/>
        <v>402</v>
      </c>
      <c r="E667" s="1" t="str">
        <f>_xlfn.XLOOKUP(C667,[2]怪物武器挂载坐标辅助表!$V:$V,[2]怪物武器挂载坐标辅助表!$X:$X)</f>
        <v>孔雀</v>
      </c>
      <c r="F667" s="1" t="s">
        <v>285</v>
      </c>
      <c r="G667">
        <v>-389</v>
      </c>
      <c r="H667">
        <v>-189</v>
      </c>
      <c r="I667">
        <v>6486</v>
      </c>
      <c r="J667">
        <v>0</v>
      </c>
    </row>
    <row r="668" hidden="1" spans="1:10">
      <c r="A668" s="1" t="s">
        <v>0</v>
      </c>
      <c r="B668" s="1">
        <v>4012403</v>
      </c>
      <c r="C668" s="1">
        <f t="shared" si="20"/>
        <v>4012</v>
      </c>
      <c r="D668" s="1">
        <f t="shared" si="21"/>
        <v>403</v>
      </c>
      <c r="E668" s="1" t="str">
        <f>_xlfn.XLOOKUP(C668,[2]怪物武器挂载坐标辅助表!$V:$V,[2]怪物武器挂载坐标辅助表!$X:$X)</f>
        <v>孔雀</v>
      </c>
      <c r="F668" s="1" t="s">
        <v>285</v>
      </c>
      <c r="G668">
        <v>-395</v>
      </c>
      <c r="H668">
        <v>-184</v>
      </c>
      <c r="I668">
        <v>6486</v>
      </c>
      <c r="J668">
        <v>0</v>
      </c>
    </row>
    <row r="669" hidden="1" spans="1:10">
      <c r="A669" s="1" t="s">
        <v>0</v>
      </c>
      <c r="B669" s="1">
        <v>4012404</v>
      </c>
      <c r="C669" s="1">
        <f t="shared" si="20"/>
        <v>4012</v>
      </c>
      <c r="D669" s="1">
        <f t="shared" si="21"/>
        <v>404</v>
      </c>
      <c r="E669" s="1" t="str">
        <f>_xlfn.XLOOKUP(C669,[2]怪物武器挂载坐标辅助表!$V:$V,[2]怪物武器挂载坐标辅助表!$X:$X)</f>
        <v>孔雀</v>
      </c>
      <c r="F669" s="1" t="s">
        <v>285</v>
      </c>
      <c r="G669">
        <v>-531</v>
      </c>
      <c r="H669">
        <v>-184</v>
      </c>
      <c r="I669">
        <v>6486</v>
      </c>
      <c r="J669">
        <v>0</v>
      </c>
    </row>
    <row r="670" hidden="1" spans="1:10">
      <c r="A670" s="1" t="s">
        <v>0</v>
      </c>
      <c r="B670" s="1">
        <v>4012405</v>
      </c>
      <c r="C670" s="1">
        <f t="shared" si="20"/>
        <v>4012</v>
      </c>
      <c r="D670" s="1">
        <f t="shared" si="21"/>
        <v>405</v>
      </c>
      <c r="E670" s="1" t="str">
        <f>_xlfn.XLOOKUP(C670,[2]怪物武器挂载坐标辅助表!$V:$V,[2]怪物武器挂载坐标辅助表!$X:$X)</f>
        <v>孔雀</v>
      </c>
      <c r="F670" s="1" t="s">
        <v>285</v>
      </c>
      <c r="G670">
        <v>-406</v>
      </c>
      <c r="H670">
        <v>-186</v>
      </c>
      <c r="I670">
        <v>6486</v>
      </c>
      <c r="J670">
        <v>0</v>
      </c>
    </row>
    <row r="671" hidden="1" spans="1:10">
      <c r="A671" s="1" t="s">
        <v>0</v>
      </c>
      <c r="B671" s="1">
        <v>4012406</v>
      </c>
      <c r="C671" s="1">
        <f t="shared" si="20"/>
        <v>4012</v>
      </c>
      <c r="D671" s="1">
        <f t="shared" si="21"/>
        <v>406</v>
      </c>
      <c r="E671" s="1" t="str">
        <f>_xlfn.XLOOKUP(C671,[2]怪物武器挂载坐标辅助表!$V:$V,[2]怪物武器挂载坐标辅助表!$X:$X)</f>
        <v>孔雀</v>
      </c>
      <c r="F671" s="1" t="s">
        <v>285</v>
      </c>
      <c r="G671">
        <v>-443</v>
      </c>
      <c r="H671">
        <v>-178</v>
      </c>
      <c r="I671">
        <v>5189</v>
      </c>
      <c r="J671">
        <v>30</v>
      </c>
    </row>
    <row r="672" hidden="1" spans="1:10">
      <c r="A672" s="1" t="s">
        <v>0</v>
      </c>
      <c r="B672" s="1">
        <v>4012407</v>
      </c>
      <c r="C672" s="1">
        <f t="shared" si="20"/>
        <v>4012</v>
      </c>
      <c r="D672" s="1">
        <f t="shared" si="21"/>
        <v>407</v>
      </c>
      <c r="E672" s="1" t="str">
        <f>_xlfn.XLOOKUP(C672,[2]怪物武器挂载坐标辅助表!$V:$V,[2]怪物武器挂载坐标辅助表!$X:$X)</f>
        <v>孔雀</v>
      </c>
      <c r="F672" s="1" t="s">
        <v>285</v>
      </c>
      <c r="G672">
        <v>-381</v>
      </c>
      <c r="H672">
        <v>-152</v>
      </c>
      <c r="I672">
        <v>6486</v>
      </c>
      <c r="J672">
        <v>-5</v>
      </c>
    </row>
    <row r="673" hidden="1" spans="1:10">
      <c r="A673" s="1" t="s">
        <v>0</v>
      </c>
      <c r="B673" s="1">
        <v>4012408</v>
      </c>
      <c r="C673" s="1">
        <f t="shared" si="20"/>
        <v>4012</v>
      </c>
      <c r="D673" s="1">
        <f t="shared" si="21"/>
        <v>408</v>
      </c>
      <c r="E673" s="1" t="str">
        <f>_xlfn.XLOOKUP(C673,[2]怪物武器挂载坐标辅助表!$V:$V,[2]怪物武器挂载坐标辅助表!$X:$X)</f>
        <v>孔雀</v>
      </c>
      <c r="F673" s="1" t="s">
        <v>285</v>
      </c>
      <c r="G673">
        <v>-321</v>
      </c>
      <c r="H673">
        <v>-232</v>
      </c>
      <c r="I673">
        <v>7135</v>
      </c>
      <c r="J673">
        <v>-15</v>
      </c>
    </row>
    <row r="674" hidden="1" spans="1:10">
      <c r="A674" s="1" t="s">
        <v>0</v>
      </c>
      <c r="B674" s="1">
        <v>4012409</v>
      </c>
      <c r="C674" s="1">
        <f t="shared" si="20"/>
        <v>4012</v>
      </c>
      <c r="D674" s="1">
        <f t="shared" si="21"/>
        <v>409</v>
      </c>
      <c r="E674" s="1" t="str">
        <f>_xlfn.XLOOKUP(C674,[2]怪物武器挂载坐标辅助表!$V:$V,[2]怪物武器挂载坐标辅助表!$X:$X)</f>
        <v>孔雀</v>
      </c>
      <c r="F674" s="1" t="s">
        <v>285</v>
      </c>
      <c r="G674">
        <v>-453</v>
      </c>
      <c r="H674">
        <v>-134</v>
      </c>
      <c r="I674">
        <v>4865</v>
      </c>
      <c r="J674">
        <v>-15</v>
      </c>
    </row>
    <row r="675" hidden="1" spans="1:10">
      <c r="A675" s="1" t="s">
        <v>0</v>
      </c>
      <c r="B675" s="1">
        <v>4012501</v>
      </c>
      <c r="C675" s="1">
        <f t="shared" si="20"/>
        <v>4012</v>
      </c>
      <c r="D675" s="1">
        <f t="shared" si="21"/>
        <v>501</v>
      </c>
      <c r="E675" s="1" t="str">
        <f>_xlfn.XLOOKUP(C675,[2]怪物武器挂载坐标辅助表!$V:$V,[2]怪物武器挂载坐标辅助表!$X:$X)</f>
        <v>孔雀</v>
      </c>
      <c r="F675" s="1" t="s">
        <v>285</v>
      </c>
      <c r="G675">
        <v>-437</v>
      </c>
      <c r="H675">
        <v>-58</v>
      </c>
      <c r="I675">
        <v>7135</v>
      </c>
      <c r="J675">
        <v>45</v>
      </c>
    </row>
    <row r="676" hidden="1" spans="1:10">
      <c r="A676" s="1" t="s">
        <v>0</v>
      </c>
      <c r="B676" s="1">
        <v>4012502</v>
      </c>
      <c r="C676" s="1">
        <f t="shared" si="20"/>
        <v>4012</v>
      </c>
      <c r="D676" s="1">
        <f t="shared" si="21"/>
        <v>502</v>
      </c>
      <c r="E676" s="1" t="str">
        <f>_xlfn.XLOOKUP(C676,[2]怪物武器挂载坐标辅助表!$V:$V,[2]怪物武器挂载坐标辅助表!$X:$X)</f>
        <v>孔雀</v>
      </c>
      <c r="F676" s="1" t="s">
        <v>285</v>
      </c>
      <c r="G676">
        <v>-450</v>
      </c>
      <c r="H676">
        <v>-134</v>
      </c>
      <c r="I676">
        <v>5513</v>
      </c>
      <c r="J676">
        <v>0</v>
      </c>
    </row>
    <row r="677" hidden="1" spans="1:10">
      <c r="A677" s="1" t="s">
        <v>0</v>
      </c>
      <c r="B677" s="1">
        <v>4012503</v>
      </c>
      <c r="C677" s="1">
        <f t="shared" si="20"/>
        <v>4012</v>
      </c>
      <c r="D677" s="1">
        <f t="shared" si="21"/>
        <v>503</v>
      </c>
      <c r="E677" s="1" t="str">
        <f>_xlfn.XLOOKUP(C677,[2]怪物武器挂载坐标辅助表!$V:$V,[2]怪物武器挂载坐标辅助表!$X:$X)</f>
        <v>孔雀</v>
      </c>
      <c r="F677" s="1" t="s">
        <v>285</v>
      </c>
      <c r="G677">
        <v>-496</v>
      </c>
      <c r="H677">
        <v>-167</v>
      </c>
      <c r="I677">
        <v>6486</v>
      </c>
      <c r="J677">
        <v>-15</v>
      </c>
    </row>
    <row r="678" hidden="1" spans="1:10">
      <c r="A678" s="1" t="s">
        <v>0</v>
      </c>
      <c r="B678" s="1">
        <v>4012504</v>
      </c>
      <c r="C678" s="1">
        <f t="shared" si="20"/>
        <v>4012</v>
      </c>
      <c r="D678" s="1">
        <f t="shared" si="21"/>
        <v>504</v>
      </c>
      <c r="E678" s="1" t="str">
        <f>_xlfn.XLOOKUP(C678,[2]怪物武器挂载坐标辅助表!$V:$V,[2]怪物武器挂载坐标辅助表!$X:$X)</f>
        <v>孔雀</v>
      </c>
      <c r="F678" s="1" t="s">
        <v>285</v>
      </c>
      <c r="G678">
        <v>-426</v>
      </c>
      <c r="H678">
        <v>-195</v>
      </c>
      <c r="I678">
        <v>5838</v>
      </c>
      <c r="J678">
        <v>-10</v>
      </c>
    </row>
    <row r="679" hidden="1" spans="1:10">
      <c r="A679" s="1" t="s">
        <v>0</v>
      </c>
      <c r="B679" s="1">
        <v>4012505</v>
      </c>
      <c r="C679" s="1">
        <f t="shared" si="20"/>
        <v>4012</v>
      </c>
      <c r="D679" s="1">
        <f t="shared" si="21"/>
        <v>505</v>
      </c>
      <c r="E679" s="1" t="str">
        <f>_xlfn.XLOOKUP(C679,[2]怪物武器挂载坐标辅助表!$V:$V,[2]怪物武器挂载坐标辅助表!$X:$X)</f>
        <v>孔雀</v>
      </c>
      <c r="F679" s="1" t="s">
        <v>285</v>
      </c>
      <c r="G679">
        <v>-496</v>
      </c>
      <c r="H679">
        <v>-198</v>
      </c>
      <c r="I679">
        <v>6486</v>
      </c>
      <c r="J679">
        <v>-5</v>
      </c>
    </row>
    <row r="680" hidden="1" spans="1:10">
      <c r="A680" s="1" t="s">
        <v>0</v>
      </c>
      <c r="B680" s="1">
        <v>4012506</v>
      </c>
      <c r="C680" s="1">
        <f t="shared" si="20"/>
        <v>4012</v>
      </c>
      <c r="D680" s="1">
        <f t="shared" si="21"/>
        <v>506</v>
      </c>
      <c r="E680" s="1" t="str">
        <f>_xlfn.XLOOKUP(C680,[2]怪物武器挂载坐标辅助表!$V:$V,[2]怪物武器挂载坐标辅助表!$X:$X)</f>
        <v>孔雀</v>
      </c>
      <c r="F680" s="1" t="s">
        <v>285</v>
      </c>
      <c r="G680">
        <v>-323</v>
      </c>
      <c r="H680">
        <v>-163</v>
      </c>
      <c r="I680">
        <v>5189</v>
      </c>
      <c r="J680">
        <v>0</v>
      </c>
    </row>
    <row r="681" hidden="1" spans="1:10">
      <c r="A681" s="1" t="s">
        <v>0</v>
      </c>
      <c r="B681" s="1">
        <v>4012507</v>
      </c>
      <c r="C681" s="1">
        <f t="shared" si="20"/>
        <v>4012</v>
      </c>
      <c r="D681" s="1">
        <f t="shared" si="21"/>
        <v>507</v>
      </c>
      <c r="E681" s="1" t="str">
        <f>_xlfn.XLOOKUP(C681,[2]怪物武器挂载坐标辅助表!$V:$V,[2]怪物武器挂载坐标辅助表!$X:$X)</f>
        <v>孔雀</v>
      </c>
      <c r="F681" s="1" t="s">
        <v>285</v>
      </c>
      <c r="G681">
        <v>-388</v>
      </c>
      <c r="H681">
        <v>-175</v>
      </c>
      <c r="I681">
        <v>6486</v>
      </c>
      <c r="J681">
        <v>5</v>
      </c>
    </row>
    <row r="682" hidden="1" spans="1:10">
      <c r="A682" s="1" t="s">
        <v>0</v>
      </c>
      <c r="B682" s="1">
        <v>4032101</v>
      </c>
      <c r="C682" s="1">
        <f t="shared" si="20"/>
        <v>4032</v>
      </c>
      <c r="D682" s="1">
        <f t="shared" si="21"/>
        <v>101</v>
      </c>
      <c r="E682" s="1" t="str">
        <f>_xlfn.XLOOKUP(C682,[2]怪物武器挂载坐标辅助表!$V:$V,[2]怪物武器挂载坐标辅助表!$X:$X)</f>
        <v>孔雀</v>
      </c>
      <c r="F682" s="1" t="s">
        <v>285</v>
      </c>
      <c r="G682">
        <v>-445</v>
      </c>
      <c r="H682">
        <v>-106</v>
      </c>
      <c r="I682">
        <v>7135</v>
      </c>
      <c r="J682">
        <v>0</v>
      </c>
    </row>
    <row r="683" hidden="1" spans="1:10">
      <c r="A683" s="1" t="s">
        <v>0</v>
      </c>
      <c r="B683" s="1">
        <v>4032102</v>
      </c>
      <c r="C683" s="1">
        <f t="shared" si="20"/>
        <v>4032</v>
      </c>
      <c r="D683" s="1">
        <f t="shared" si="21"/>
        <v>102</v>
      </c>
      <c r="E683" s="1" t="str">
        <f>_xlfn.XLOOKUP(C683,[2]怪物武器挂载坐标辅助表!$V:$V,[2]怪物武器挂载坐标辅助表!$X:$X)</f>
        <v>孔雀</v>
      </c>
      <c r="F683" s="1" t="s">
        <v>285</v>
      </c>
      <c r="G683">
        <v>-356</v>
      </c>
      <c r="H683">
        <v>-116</v>
      </c>
      <c r="I683">
        <v>7135</v>
      </c>
      <c r="J683">
        <v>-10</v>
      </c>
    </row>
    <row r="684" hidden="1" spans="1:10">
      <c r="A684" s="1" t="s">
        <v>0</v>
      </c>
      <c r="B684" s="1">
        <v>4032103</v>
      </c>
      <c r="C684" s="1">
        <f t="shared" si="20"/>
        <v>4032</v>
      </c>
      <c r="D684" s="1">
        <f t="shared" si="21"/>
        <v>103</v>
      </c>
      <c r="E684" s="1" t="str">
        <f>_xlfn.XLOOKUP(C684,[2]怪物武器挂载坐标辅助表!$V:$V,[2]怪物武器挂载坐标辅助表!$X:$X)</f>
        <v>孔雀</v>
      </c>
      <c r="F684" s="1" t="s">
        <v>285</v>
      </c>
      <c r="G684">
        <v>-484</v>
      </c>
      <c r="H684">
        <v>-172</v>
      </c>
      <c r="I684">
        <v>6486</v>
      </c>
      <c r="J684">
        <v>-10</v>
      </c>
    </row>
    <row r="685" hidden="1" spans="1:10">
      <c r="A685" s="1" t="s">
        <v>0</v>
      </c>
      <c r="B685" s="1">
        <v>4032104</v>
      </c>
      <c r="C685" s="1">
        <f t="shared" si="20"/>
        <v>4032</v>
      </c>
      <c r="D685" s="1">
        <f t="shared" si="21"/>
        <v>104</v>
      </c>
      <c r="E685" s="1" t="str">
        <f>_xlfn.XLOOKUP(C685,[2]怪物武器挂载坐标辅助表!$V:$V,[2]怪物武器挂载坐标辅助表!$X:$X)</f>
        <v>孔雀</v>
      </c>
      <c r="F685" s="1" t="s">
        <v>285</v>
      </c>
      <c r="G685">
        <v>-448</v>
      </c>
      <c r="H685">
        <v>-108</v>
      </c>
      <c r="I685">
        <v>7135</v>
      </c>
      <c r="J685">
        <v>0</v>
      </c>
    </row>
    <row r="686" hidden="1" spans="1:10">
      <c r="A686" s="1" t="s">
        <v>0</v>
      </c>
      <c r="B686" s="1">
        <v>4032105</v>
      </c>
      <c r="C686" s="1">
        <f t="shared" si="20"/>
        <v>4032</v>
      </c>
      <c r="D686" s="1">
        <f t="shared" si="21"/>
        <v>105</v>
      </c>
      <c r="E686" s="1" t="str">
        <f>_xlfn.XLOOKUP(C686,[2]怪物武器挂载坐标辅助表!$V:$V,[2]怪物武器挂载坐标辅助表!$X:$X)</f>
        <v>孔雀</v>
      </c>
      <c r="F686" s="1" t="s">
        <v>285</v>
      </c>
      <c r="G686">
        <v>-384</v>
      </c>
      <c r="H686">
        <v>-127</v>
      </c>
      <c r="I686">
        <v>6486</v>
      </c>
      <c r="J686">
        <v>0</v>
      </c>
    </row>
    <row r="687" hidden="1" spans="1:10">
      <c r="A687" s="1" t="s">
        <v>0</v>
      </c>
      <c r="B687" s="1">
        <v>4032106</v>
      </c>
      <c r="C687" s="1">
        <f t="shared" si="20"/>
        <v>4032</v>
      </c>
      <c r="D687" s="1">
        <f t="shared" si="21"/>
        <v>106</v>
      </c>
      <c r="E687" s="1" t="str">
        <f>_xlfn.XLOOKUP(C687,[2]怪物武器挂载坐标辅助表!$V:$V,[2]怪物武器挂载坐标辅助表!$X:$X)</f>
        <v>孔雀</v>
      </c>
      <c r="F687" s="1" t="s">
        <v>285</v>
      </c>
      <c r="G687">
        <v>-470</v>
      </c>
      <c r="H687">
        <v>-138</v>
      </c>
      <c r="I687">
        <v>5189</v>
      </c>
      <c r="J687">
        <v>0</v>
      </c>
    </row>
    <row r="688" hidden="1" spans="1:10">
      <c r="A688" s="1" t="s">
        <v>0</v>
      </c>
      <c r="B688" s="1">
        <v>4032201</v>
      </c>
      <c r="C688" s="1">
        <f t="shared" si="20"/>
        <v>4032</v>
      </c>
      <c r="D688" s="1">
        <f t="shared" si="21"/>
        <v>201</v>
      </c>
      <c r="E688" s="1" t="str">
        <f>_xlfn.XLOOKUP(C688,[2]怪物武器挂载坐标辅助表!$V:$V,[2]怪物武器挂载坐标辅助表!$X:$X)</f>
        <v>孔雀</v>
      </c>
      <c r="F688" s="1" t="s">
        <v>285</v>
      </c>
      <c r="G688">
        <v>-339</v>
      </c>
      <c r="H688">
        <v>-77</v>
      </c>
      <c r="I688">
        <v>6486</v>
      </c>
      <c r="J688">
        <v>-25</v>
      </c>
    </row>
    <row r="689" hidden="1" spans="1:10">
      <c r="A689" s="1" t="s">
        <v>0</v>
      </c>
      <c r="B689" s="1">
        <v>4032202</v>
      </c>
      <c r="C689" s="1">
        <f t="shared" si="20"/>
        <v>4032</v>
      </c>
      <c r="D689" s="1">
        <f t="shared" si="21"/>
        <v>202</v>
      </c>
      <c r="E689" s="1" t="str">
        <f>_xlfn.XLOOKUP(C689,[2]怪物武器挂载坐标辅助表!$V:$V,[2]怪物武器挂载坐标辅助表!$X:$X)</f>
        <v>孔雀</v>
      </c>
      <c r="F689" s="1" t="s">
        <v>285</v>
      </c>
      <c r="G689">
        <v>-319</v>
      </c>
      <c r="H689">
        <v>-120</v>
      </c>
      <c r="I689">
        <v>6486</v>
      </c>
      <c r="J689">
        <v>0</v>
      </c>
    </row>
    <row r="690" hidden="1" spans="1:10">
      <c r="A690" s="1" t="s">
        <v>0</v>
      </c>
      <c r="B690" s="1">
        <v>4032203</v>
      </c>
      <c r="C690" s="1">
        <f t="shared" si="20"/>
        <v>4032</v>
      </c>
      <c r="D690" s="1">
        <f t="shared" si="21"/>
        <v>203</v>
      </c>
      <c r="E690" s="1" t="str">
        <f>_xlfn.XLOOKUP(C690,[2]怪物武器挂载坐标辅助表!$V:$V,[2]怪物武器挂载坐标辅助表!$X:$X)</f>
        <v>孔雀</v>
      </c>
      <c r="F690" s="1" t="s">
        <v>285</v>
      </c>
      <c r="G690">
        <v>-347</v>
      </c>
      <c r="H690">
        <v>-139</v>
      </c>
      <c r="I690">
        <v>6486</v>
      </c>
      <c r="J690">
        <v>-10</v>
      </c>
    </row>
    <row r="691" hidden="1" spans="1:10">
      <c r="A691" s="1" t="s">
        <v>0</v>
      </c>
      <c r="B691" s="1">
        <v>4032204</v>
      </c>
      <c r="C691" s="1">
        <f t="shared" si="20"/>
        <v>4032</v>
      </c>
      <c r="D691" s="1">
        <f t="shared" si="21"/>
        <v>204</v>
      </c>
      <c r="E691" s="1" t="str">
        <f>_xlfn.XLOOKUP(C691,[2]怪物武器挂载坐标辅助表!$V:$V,[2]怪物武器挂载坐标辅助表!$X:$X)</f>
        <v>孔雀</v>
      </c>
      <c r="F691" s="1" t="s">
        <v>285</v>
      </c>
      <c r="G691">
        <v>-338</v>
      </c>
      <c r="H691">
        <v>-203</v>
      </c>
      <c r="I691">
        <v>3243</v>
      </c>
      <c r="J691">
        <v>0</v>
      </c>
    </row>
    <row r="692" hidden="1" spans="1:10">
      <c r="A692" s="1" t="s">
        <v>0</v>
      </c>
      <c r="B692" s="1">
        <v>4032205</v>
      </c>
      <c r="C692" s="1">
        <f t="shared" si="20"/>
        <v>4032</v>
      </c>
      <c r="D692" s="1">
        <f t="shared" si="21"/>
        <v>205</v>
      </c>
      <c r="E692" s="1" t="str">
        <f>_xlfn.XLOOKUP(C692,[2]怪物武器挂载坐标辅助表!$V:$V,[2]怪物武器挂载坐标辅助表!$X:$X)</f>
        <v>孔雀</v>
      </c>
      <c r="F692" s="1" t="s">
        <v>285</v>
      </c>
      <c r="G692">
        <v>-341</v>
      </c>
      <c r="H692">
        <v>-38</v>
      </c>
      <c r="I692">
        <v>6486</v>
      </c>
      <c r="J692">
        <v>-10</v>
      </c>
    </row>
    <row r="693" hidden="1" spans="1:10">
      <c r="A693" s="1" t="s">
        <v>0</v>
      </c>
      <c r="B693" s="1">
        <v>4032206</v>
      </c>
      <c r="C693" s="1">
        <f t="shared" si="20"/>
        <v>4032</v>
      </c>
      <c r="D693" s="1">
        <f t="shared" si="21"/>
        <v>206</v>
      </c>
      <c r="E693" s="1" t="str">
        <f>_xlfn.XLOOKUP(C693,[2]怪物武器挂载坐标辅助表!$V:$V,[2]怪物武器挂载坐标辅助表!$X:$X)</f>
        <v>孔雀</v>
      </c>
      <c r="F693" s="1" t="s">
        <v>285</v>
      </c>
      <c r="G693">
        <v>-404</v>
      </c>
      <c r="H693">
        <v>-158</v>
      </c>
      <c r="I693">
        <v>4540</v>
      </c>
      <c r="J693">
        <v>150</v>
      </c>
    </row>
    <row r="694" hidden="1" spans="1:10">
      <c r="A694" s="1" t="s">
        <v>0</v>
      </c>
      <c r="B694" s="1">
        <v>4032207</v>
      </c>
      <c r="C694" s="1">
        <f t="shared" si="20"/>
        <v>4032</v>
      </c>
      <c r="D694" s="1">
        <f t="shared" si="21"/>
        <v>207</v>
      </c>
      <c r="E694" s="1" t="str">
        <f>_xlfn.XLOOKUP(C694,[2]怪物武器挂载坐标辅助表!$V:$V,[2]怪物武器挂载坐标辅助表!$X:$X)</f>
        <v>孔雀</v>
      </c>
      <c r="F694" s="1" t="s">
        <v>285</v>
      </c>
      <c r="G694">
        <v>-463</v>
      </c>
      <c r="H694">
        <v>-137</v>
      </c>
      <c r="I694">
        <v>6486</v>
      </c>
      <c r="J694">
        <v>15</v>
      </c>
    </row>
    <row r="695" hidden="1" spans="1:10">
      <c r="A695" s="1" t="s">
        <v>0</v>
      </c>
      <c r="B695" s="1">
        <v>4032301</v>
      </c>
      <c r="C695" s="1">
        <f t="shared" si="20"/>
        <v>4032</v>
      </c>
      <c r="D695" s="1">
        <f t="shared" si="21"/>
        <v>301</v>
      </c>
      <c r="E695" s="1" t="str">
        <f>_xlfn.XLOOKUP(C695,[2]怪物武器挂载坐标辅助表!$V:$V,[2]怪物武器挂载坐标辅助表!$X:$X)</f>
        <v>孔雀</v>
      </c>
      <c r="F695" s="1" t="s">
        <v>285</v>
      </c>
      <c r="G695">
        <v>-386</v>
      </c>
      <c r="H695">
        <v>-27</v>
      </c>
      <c r="I695">
        <v>6486</v>
      </c>
      <c r="J695">
        <v>0</v>
      </c>
    </row>
    <row r="696" hidden="1" spans="1:10">
      <c r="A696" s="1" t="s">
        <v>0</v>
      </c>
      <c r="B696" s="1">
        <v>4032302</v>
      </c>
      <c r="C696" s="1">
        <f t="shared" si="20"/>
        <v>4032</v>
      </c>
      <c r="D696" s="1">
        <f t="shared" si="21"/>
        <v>302</v>
      </c>
      <c r="E696" s="1" t="str">
        <f>_xlfn.XLOOKUP(C696,[2]怪物武器挂载坐标辅助表!$V:$V,[2]怪物武器挂载坐标辅助表!$X:$X)</f>
        <v>孔雀</v>
      </c>
      <c r="F696" s="1" t="s">
        <v>285</v>
      </c>
      <c r="G696">
        <v>-410</v>
      </c>
      <c r="H696">
        <v>-81</v>
      </c>
      <c r="I696">
        <v>5838</v>
      </c>
      <c r="J696">
        <v>0</v>
      </c>
    </row>
    <row r="697" hidden="1" spans="1:10">
      <c r="A697" s="1" t="s">
        <v>0</v>
      </c>
      <c r="B697" s="1">
        <v>4032303</v>
      </c>
      <c r="C697" s="1">
        <f t="shared" si="20"/>
        <v>4032</v>
      </c>
      <c r="D697" s="1">
        <f t="shared" si="21"/>
        <v>303</v>
      </c>
      <c r="E697" s="1" t="str">
        <f>_xlfn.XLOOKUP(C697,[2]怪物武器挂载坐标辅助表!$V:$V,[2]怪物武器挂载坐标辅助表!$X:$X)</f>
        <v>孔雀</v>
      </c>
      <c r="F697" s="1" t="s">
        <v>285</v>
      </c>
      <c r="G697">
        <v>-367</v>
      </c>
      <c r="H697">
        <v>-94</v>
      </c>
      <c r="I697">
        <v>6486</v>
      </c>
      <c r="J697">
        <v>0</v>
      </c>
    </row>
    <row r="698" hidden="1" spans="1:10">
      <c r="A698" s="1" t="s">
        <v>0</v>
      </c>
      <c r="B698" s="1">
        <v>4032304</v>
      </c>
      <c r="C698" s="1">
        <f t="shared" si="20"/>
        <v>4032</v>
      </c>
      <c r="D698" s="1">
        <f t="shared" si="21"/>
        <v>304</v>
      </c>
      <c r="E698" s="1" t="str">
        <f>_xlfn.XLOOKUP(C698,[2]怪物武器挂载坐标辅助表!$V:$V,[2]怪物武器挂载坐标辅助表!$X:$X)</f>
        <v>孔雀</v>
      </c>
      <c r="F698" s="1" t="s">
        <v>285</v>
      </c>
      <c r="G698">
        <v>-499</v>
      </c>
      <c r="H698">
        <v>-112</v>
      </c>
      <c r="I698">
        <v>6486</v>
      </c>
      <c r="J698">
        <v>5</v>
      </c>
    </row>
    <row r="699" hidden="1" spans="1:10">
      <c r="A699" s="1" t="s">
        <v>0</v>
      </c>
      <c r="B699" s="1">
        <v>4032305</v>
      </c>
      <c r="C699" s="1">
        <f t="shared" si="20"/>
        <v>4032</v>
      </c>
      <c r="D699" s="1">
        <f t="shared" si="21"/>
        <v>305</v>
      </c>
      <c r="E699" s="1" t="str">
        <f>_xlfn.XLOOKUP(C699,[2]怪物武器挂载坐标辅助表!$V:$V,[2]怪物武器挂载坐标辅助表!$X:$X)</f>
        <v>孔雀</v>
      </c>
      <c r="F699" s="1" t="s">
        <v>285</v>
      </c>
      <c r="G699">
        <v>-468</v>
      </c>
      <c r="H699">
        <v>-204</v>
      </c>
      <c r="I699">
        <v>5838</v>
      </c>
      <c r="J699">
        <v>-25</v>
      </c>
    </row>
    <row r="700" hidden="1" spans="1:10">
      <c r="A700" s="1" t="s">
        <v>0</v>
      </c>
      <c r="B700" s="1">
        <v>4032401</v>
      </c>
      <c r="C700" s="1">
        <f t="shared" si="20"/>
        <v>4032</v>
      </c>
      <c r="D700" s="1">
        <f t="shared" si="21"/>
        <v>401</v>
      </c>
      <c r="E700" s="1" t="str">
        <f>_xlfn.XLOOKUP(C700,[2]怪物武器挂载坐标辅助表!$V:$V,[2]怪物武器挂载坐标辅助表!$X:$X)</f>
        <v>孔雀</v>
      </c>
      <c r="F700" s="1" t="s">
        <v>285</v>
      </c>
      <c r="G700">
        <v>-385</v>
      </c>
      <c r="H700">
        <v>-193</v>
      </c>
      <c r="I700">
        <v>6486</v>
      </c>
      <c r="J700">
        <v>0</v>
      </c>
    </row>
    <row r="701" hidden="1" spans="1:10">
      <c r="A701" s="1" t="s">
        <v>0</v>
      </c>
      <c r="B701" s="1">
        <v>4032402</v>
      </c>
      <c r="C701" s="1">
        <f t="shared" si="20"/>
        <v>4032</v>
      </c>
      <c r="D701" s="1">
        <f t="shared" si="21"/>
        <v>402</v>
      </c>
      <c r="E701" s="1" t="str">
        <f>_xlfn.XLOOKUP(C701,[2]怪物武器挂载坐标辅助表!$V:$V,[2]怪物武器挂载坐标辅助表!$X:$X)</f>
        <v>孔雀</v>
      </c>
      <c r="F701" s="1" t="s">
        <v>285</v>
      </c>
      <c r="G701">
        <v>-389</v>
      </c>
      <c r="H701">
        <v>-189</v>
      </c>
      <c r="I701">
        <v>6486</v>
      </c>
      <c r="J701">
        <v>0</v>
      </c>
    </row>
    <row r="702" hidden="1" spans="1:10">
      <c r="A702" s="1" t="s">
        <v>0</v>
      </c>
      <c r="B702" s="1">
        <v>4032403</v>
      </c>
      <c r="C702" s="1">
        <f t="shared" si="20"/>
        <v>4032</v>
      </c>
      <c r="D702" s="1">
        <f t="shared" si="21"/>
        <v>403</v>
      </c>
      <c r="E702" s="1" t="str">
        <f>_xlfn.XLOOKUP(C702,[2]怪物武器挂载坐标辅助表!$V:$V,[2]怪物武器挂载坐标辅助表!$X:$X)</f>
        <v>孔雀</v>
      </c>
      <c r="F702" s="1" t="s">
        <v>285</v>
      </c>
      <c r="G702">
        <v>-395</v>
      </c>
      <c r="H702">
        <v>-184</v>
      </c>
      <c r="I702">
        <v>6486</v>
      </c>
      <c r="J702">
        <v>0</v>
      </c>
    </row>
    <row r="703" hidden="1" spans="1:10">
      <c r="A703" s="1" t="s">
        <v>0</v>
      </c>
      <c r="B703" s="1">
        <v>4032404</v>
      </c>
      <c r="C703" s="1">
        <f t="shared" si="20"/>
        <v>4032</v>
      </c>
      <c r="D703" s="1">
        <f t="shared" si="21"/>
        <v>404</v>
      </c>
      <c r="E703" s="1" t="str">
        <f>_xlfn.XLOOKUP(C703,[2]怪物武器挂载坐标辅助表!$V:$V,[2]怪物武器挂载坐标辅助表!$X:$X)</f>
        <v>孔雀</v>
      </c>
      <c r="F703" s="1" t="s">
        <v>285</v>
      </c>
      <c r="G703">
        <v>-531</v>
      </c>
      <c r="H703">
        <v>-184</v>
      </c>
      <c r="I703">
        <v>6486</v>
      </c>
      <c r="J703">
        <v>0</v>
      </c>
    </row>
    <row r="704" hidden="1" spans="1:10">
      <c r="A704" s="1" t="s">
        <v>0</v>
      </c>
      <c r="B704" s="1">
        <v>4032405</v>
      </c>
      <c r="C704" s="1">
        <f t="shared" si="20"/>
        <v>4032</v>
      </c>
      <c r="D704" s="1">
        <f t="shared" si="21"/>
        <v>405</v>
      </c>
      <c r="E704" s="1" t="str">
        <f>_xlfn.XLOOKUP(C704,[2]怪物武器挂载坐标辅助表!$V:$V,[2]怪物武器挂载坐标辅助表!$X:$X)</f>
        <v>孔雀</v>
      </c>
      <c r="F704" s="1" t="s">
        <v>285</v>
      </c>
      <c r="G704">
        <v>-406</v>
      </c>
      <c r="H704">
        <v>-186</v>
      </c>
      <c r="I704">
        <v>6486</v>
      </c>
      <c r="J704">
        <v>0</v>
      </c>
    </row>
    <row r="705" hidden="1" spans="1:10">
      <c r="A705" s="1" t="s">
        <v>0</v>
      </c>
      <c r="B705" s="1">
        <v>4032406</v>
      </c>
      <c r="C705" s="1">
        <f t="shared" si="20"/>
        <v>4032</v>
      </c>
      <c r="D705" s="1">
        <f t="shared" si="21"/>
        <v>406</v>
      </c>
      <c r="E705" s="1" t="str">
        <f>_xlfn.XLOOKUP(C705,[2]怪物武器挂载坐标辅助表!$V:$V,[2]怪物武器挂载坐标辅助表!$X:$X)</f>
        <v>孔雀</v>
      </c>
      <c r="F705" s="1" t="s">
        <v>285</v>
      </c>
      <c r="G705">
        <v>-443</v>
      </c>
      <c r="H705">
        <v>-178</v>
      </c>
      <c r="I705">
        <v>5189</v>
      </c>
      <c r="J705">
        <v>30</v>
      </c>
    </row>
    <row r="706" hidden="1" spans="1:10">
      <c r="A706" s="1" t="s">
        <v>0</v>
      </c>
      <c r="B706" s="1">
        <v>4032407</v>
      </c>
      <c r="C706" s="1">
        <f t="shared" si="20"/>
        <v>4032</v>
      </c>
      <c r="D706" s="1">
        <f t="shared" si="21"/>
        <v>407</v>
      </c>
      <c r="E706" s="1" t="str">
        <f>_xlfn.XLOOKUP(C706,[2]怪物武器挂载坐标辅助表!$V:$V,[2]怪物武器挂载坐标辅助表!$X:$X)</f>
        <v>孔雀</v>
      </c>
      <c r="F706" s="1" t="s">
        <v>285</v>
      </c>
      <c r="G706">
        <v>-381</v>
      </c>
      <c r="H706">
        <v>-152</v>
      </c>
      <c r="I706">
        <v>6486</v>
      </c>
      <c r="J706">
        <v>-5</v>
      </c>
    </row>
    <row r="707" hidden="1" spans="1:10">
      <c r="A707" s="1" t="s">
        <v>0</v>
      </c>
      <c r="B707" s="1">
        <v>4032408</v>
      </c>
      <c r="C707" s="1">
        <f t="shared" ref="C707:C770" si="22">ROUNDDOWN(B707/1000,0)</f>
        <v>4032</v>
      </c>
      <c r="D707" s="1">
        <f t="shared" ref="D707:D770" si="23">MOD(B707,1000)</f>
        <v>408</v>
      </c>
      <c r="E707" s="1" t="str">
        <f>_xlfn.XLOOKUP(C707,[2]怪物武器挂载坐标辅助表!$V:$V,[2]怪物武器挂载坐标辅助表!$X:$X)</f>
        <v>孔雀</v>
      </c>
      <c r="F707" s="1" t="s">
        <v>285</v>
      </c>
      <c r="G707">
        <v>-321</v>
      </c>
      <c r="H707">
        <v>-232</v>
      </c>
      <c r="I707">
        <v>7135</v>
      </c>
      <c r="J707">
        <v>-15</v>
      </c>
    </row>
    <row r="708" hidden="1" spans="1:10">
      <c r="A708" s="1" t="s">
        <v>0</v>
      </c>
      <c r="B708" s="1">
        <v>4032409</v>
      </c>
      <c r="C708" s="1">
        <f t="shared" si="22"/>
        <v>4032</v>
      </c>
      <c r="D708" s="1">
        <f t="shared" si="23"/>
        <v>409</v>
      </c>
      <c r="E708" s="1" t="str">
        <f>_xlfn.XLOOKUP(C708,[2]怪物武器挂载坐标辅助表!$V:$V,[2]怪物武器挂载坐标辅助表!$X:$X)</f>
        <v>孔雀</v>
      </c>
      <c r="F708" s="1" t="s">
        <v>285</v>
      </c>
      <c r="G708">
        <v>-453</v>
      </c>
      <c r="H708">
        <v>-134</v>
      </c>
      <c r="I708">
        <v>4865</v>
      </c>
      <c r="J708">
        <v>-15</v>
      </c>
    </row>
    <row r="709" hidden="1" spans="1:10">
      <c r="A709" s="1" t="s">
        <v>0</v>
      </c>
      <c r="B709" s="1">
        <v>4032501</v>
      </c>
      <c r="C709" s="1">
        <f t="shared" si="22"/>
        <v>4032</v>
      </c>
      <c r="D709" s="1">
        <f t="shared" si="23"/>
        <v>501</v>
      </c>
      <c r="E709" s="1" t="str">
        <f>_xlfn.XLOOKUP(C709,[2]怪物武器挂载坐标辅助表!$V:$V,[2]怪物武器挂载坐标辅助表!$X:$X)</f>
        <v>孔雀</v>
      </c>
      <c r="F709" s="1" t="s">
        <v>285</v>
      </c>
      <c r="G709">
        <v>-437</v>
      </c>
      <c r="H709">
        <v>-58</v>
      </c>
      <c r="I709">
        <v>7135</v>
      </c>
      <c r="J709">
        <v>45</v>
      </c>
    </row>
    <row r="710" hidden="1" spans="1:10">
      <c r="A710" s="1" t="s">
        <v>0</v>
      </c>
      <c r="B710" s="1">
        <v>4032502</v>
      </c>
      <c r="C710" s="1">
        <f t="shared" si="22"/>
        <v>4032</v>
      </c>
      <c r="D710" s="1">
        <f t="shared" si="23"/>
        <v>502</v>
      </c>
      <c r="E710" s="1" t="str">
        <f>_xlfn.XLOOKUP(C710,[2]怪物武器挂载坐标辅助表!$V:$V,[2]怪物武器挂载坐标辅助表!$X:$X)</f>
        <v>孔雀</v>
      </c>
      <c r="F710" s="1" t="s">
        <v>285</v>
      </c>
      <c r="G710">
        <v>-450</v>
      </c>
      <c r="H710">
        <v>-134</v>
      </c>
      <c r="I710">
        <v>5513</v>
      </c>
      <c r="J710">
        <v>0</v>
      </c>
    </row>
    <row r="711" hidden="1" spans="1:10">
      <c r="A711" s="1" t="s">
        <v>0</v>
      </c>
      <c r="B711" s="1">
        <v>4032503</v>
      </c>
      <c r="C711" s="1">
        <f t="shared" si="22"/>
        <v>4032</v>
      </c>
      <c r="D711" s="1">
        <f t="shared" si="23"/>
        <v>503</v>
      </c>
      <c r="E711" s="1" t="str">
        <f>_xlfn.XLOOKUP(C711,[2]怪物武器挂载坐标辅助表!$V:$V,[2]怪物武器挂载坐标辅助表!$X:$X)</f>
        <v>孔雀</v>
      </c>
      <c r="F711" s="1" t="s">
        <v>285</v>
      </c>
      <c r="G711">
        <v>-496</v>
      </c>
      <c r="H711">
        <v>-167</v>
      </c>
      <c r="I711">
        <v>6486</v>
      </c>
      <c r="J711">
        <v>-15</v>
      </c>
    </row>
    <row r="712" hidden="1" spans="1:10">
      <c r="A712" s="1" t="s">
        <v>0</v>
      </c>
      <c r="B712" s="1">
        <v>4032504</v>
      </c>
      <c r="C712" s="1">
        <f t="shared" si="22"/>
        <v>4032</v>
      </c>
      <c r="D712" s="1">
        <f t="shared" si="23"/>
        <v>504</v>
      </c>
      <c r="E712" s="1" t="str">
        <f>_xlfn.XLOOKUP(C712,[2]怪物武器挂载坐标辅助表!$V:$V,[2]怪物武器挂载坐标辅助表!$X:$X)</f>
        <v>孔雀</v>
      </c>
      <c r="F712" s="1" t="s">
        <v>285</v>
      </c>
      <c r="G712">
        <v>-426</v>
      </c>
      <c r="H712">
        <v>-195</v>
      </c>
      <c r="I712">
        <v>5838</v>
      </c>
      <c r="J712">
        <v>-10</v>
      </c>
    </row>
    <row r="713" hidden="1" spans="1:10">
      <c r="A713" s="1" t="s">
        <v>0</v>
      </c>
      <c r="B713" s="1">
        <v>4032505</v>
      </c>
      <c r="C713" s="1">
        <f t="shared" si="22"/>
        <v>4032</v>
      </c>
      <c r="D713" s="1">
        <f t="shared" si="23"/>
        <v>505</v>
      </c>
      <c r="E713" s="1" t="str">
        <f>_xlfn.XLOOKUP(C713,[2]怪物武器挂载坐标辅助表!$V:$V,[2]怪物武器挂载坐标辅助表!$X:$X)</f>
        <v>孔雀</v>
      </c>
      <c r="F713" s="1" t="s">
        <v>285</v>
      </c>
      <c r="G713">
        <v>-496</v>
      </c>
      <c r="H713">
        <v>-198</v>
      </c>
      <c r="I713">
        <v>6486</v>
      </c>
      <c r="J713">
        <v>-5</v>
      </c>
    </row>
    <row r="714" hidden="1" spans="1:10">
      <c r="A714" s="1" t="s">
        <v>0</v>
      </c>
      <c r="B714" s="1">
        <v>4032506</v>
      </c>
      <c r="C714" s="1">
        <f t="shared" si="22"/>
        <v>4032</v>
      </c>
      <c r="D714" s="1">
        <f t="shared" si="23"/>
        <v>506</v>
      </c>
      <c r="E714" s="1" t="str">
        <f>_xlfn.XLOOKUP(C714,[2]怪物武器挂载坐标辅助表!$V:$V,[2]怪物武器挂载坐标辅助表!$X:$X)</f>
        <v>孔雀</v>
      </c>
      <c r="F714" s="1" t="s">
        <v>285</v>
      </c>
      <c r="G714">
        <v>-323</v>
      </c>
      <c r="H714">
        <v>-163</v>
      </c>
      <c r="I714">
        <v>5189</v>
      </c>
      <c r="J714">
        <v>0</v>
      </c>
    </row>
    <row r="715" hidden="1" spans="1:10">
      <c r="A715" s="1" t="s">
        <v>0</v>
      </c>
      <c r="B715" s="1">
        <v>4032507</v>
      </c>
      <c r="C715" s="1">
        <f t="shared" si="22"/>
        <v>4032</v>
      </c>
      <c r="D715" s="1">
        <f t="shared" si="23"/>
        <v>507</v>
      </c>
      <c r="E715" s="1" t="str">
        <f>_xlfn.XLOOKUP(C715,[2]怪物武器挂载坐标辅助表!$V:$V,[2]怪物武器挂载坐标辅助表!$X:$X)</f>
        <v>孔雀</v>
      </c>
      <c r="F715" s="1" t="s">
        <v>285</v>
      </c>
      <c r="G715">
        <v>-388</v>
      </c>
      <c r="H715">
        <v>-175</v>
      </c>
      <c r="I715">
        <v>6486</v>
      </c>
      <c r="J715">
        <v>5</v>
      </c>
    </row>
    <row r="716" hidden="1" spans="1:10">
      <c r="A716" s="1" t="s">
        <v>0</v>
      </c>
      <c r="B716" s="1">
        <v>4013101</v>
      </c>
      <c r="C716" s="1">
        <f t="shared" si="22"/>
        <v>4013</v>
      </c>
      <c r="D716" s="1">
        <f t="shared" si="23"/>
        <v>101</v>
      </c>
      <c r="E716" s="1" t="str">
        <f>_xlfn.XLOOKUP(C716,[2]怪物武器挂载坐标辅助表!$V:$V,[2]怪物武器挂载坐标辅助表!$X:$X)</f>
        <v>鹦鹉</v>
      </c>
      <c r="F716" s="1" t="s">
        <v>285</v>
      </c>
      <c r="G716">
        <v>-536</v>
      </c>
      <c r="H716">
        <v>-154</v>
      </c>
      <c r="I716">
        <v>7311</v>
      </c>
      <c r="J716">
        <v>0</v>
      </c>
    </row>
    <row r="717" hidden="1" spans="1:10">
      <c r="A717" s="1" t="s">
        <v>0</v>
      </c>
      <c r="B717" s="1">
        <v>4013102</v>
      </c>
      <c r="C717" s="1">
        <f t="shared" si="22"/>
        <v>4013</v>
      </c>
      <c r="D717" s="1">
        <f t="shared" si="23"/>
        <v>102</v>
      </c>
      <c r="E717" s="1" t="str">
        <f>_xlfn.XLOOKUP(C717,[2]怪物武器挂载坐标辅助表!$V:$V,[2]怪物武器挂载坐标辅助表!$X:$X)</f>
        <v>鹦鹉</v>
      </c>
      <c r="F717" s="1" t="s">
        <v>285</v>
      </c>
      <c r="G717">
        <v>-445</v>
      </c>
      <c r="H717">
        <v>-164</v>
      </c>
      <c r="I717">
        <v>7311</v>
      </c>
      <c r="J717">
        <v>-10</v>
      </c>
    </row>
    <row r="718" hidden="1" spans="1:10">
      <c r="A718" s="1" t="s">
        <v>0</v>
      </c>
      <c r="B718" s="1">
        <v>4013103</v>
      </c>
      <c r="C718" s="1">
        <f t="shared" si="22"/>
        <v>4013</v>
      </c>
      <c r="D718" s="1">
        <f t="shared" si="23"/>
        <v>103</v>
      </c>
      <c r="E718" s="1" t="str">
        <f>_xlfn.XLOOKUP(C718,[2]怪物武器挂载坐标辅助表!$V:$V,[2]怪物武器挂载坐标辅助表!$X:$X)</f>
        <v>鹦鹉</v>
      </c>
      <c r="F718" s="1" t="s">
        <v>285</v>
      </c>
      <c r="G718">
        <v>-576</v>
      </c>
      <c r="H718">
        <v>-222</v>
      </c>
      <c r="I718">
        <v>6646</v>
      </c>
      <c r="J718">
        <v>-10</v>
      </c>
    </row>
    <row r="719" hidden="1" spans="1:10">
      <c r="A719" s="1" t="s">
        <v>0</v>
      </c>
      <c r="B719" s="1">
        <v>4013104</v>
      </c>
      <c r="C719" s="1">
        <f t="shared" si="22"/>
        <v>4013</v>
      </c>
      <c r="D719" s="1">
        <f t="shared" si="23"/>
        <v>104</v>
      </c>
      <c r="E719" s="1" t="str">
        <f>_xlfn.XLOOKUP(C719,[2]怪物武器挂载坐标辅助表!$V:$V,[2]怪物武器挂载坐标辅助表!$X:$X)</f>
        <v>鹦鹉</v>
      </c>
      <c r="F719" s="1" t="s">
        <v>285</v>
      </c>
      <c r="G719">
        <v>-539</v>
      </c>
      <c r="H719">
        <v>-156</v>
      </c>
      <c r="I719">
        <v>7311</v>
      </c>
      <c r="J719">
        <v>0</v>
      </c>
    </row>
    <row r="720" hidden="1" spans="1:10">
      <c r="A720" s="1" t="s">
        <v>0</v>
      </c>
      <c r="B720" s="1">
        <v>4013105</v>
      </c>
      <c r="C720" s="1">
        <f t="shared" si="22"/>
        <v>4013</v>
      </c>
      <c r="D720" s="1">
        <f t="shared" si="23"/>
        <v>105</v>
      </c>
      <c r="E720" s="1" t="str">
        <f>_xlfn.XLOOKUP(C720,[2]怪物武器挂载坐标辅助表!$V:$V,[2]怪物武器挂载坐标辅助表!$X:$X)</f>
        <v>鹦鹉</v>
      </c>
      <c r="F720" s="1" t="s">
        <v>285</v>
      </c>
      <c r="G720">
        <v>-473</v>
      </c>
      <c r="H720">
        <v>-176</v>
      </c>
      <c r="I720">
        <v>6646</v>
      </c>
      <c r="J720">
        <v>0</v>
      </c>
    </row>
    <row r="721" hidden="1" spans="1:10">
      <c r="A721" s="1" t="s">
        <v>0</v>
      </c>
      <c r="B721" s="1">
        <v>4013106</v>
      </c>
      <c r="C721" s="1">
        <f t="shared" si="22"/>
        <v>4013</v>
      </c>
      <c r="D721" s="1">
        <f t="shared" si="23"/>
        <v>106</v>
      </c>
      <c r="E721" s="1" t="str">
        <f>_xlfn.XLOOKUP(C721,[2]怪物武器挂载坐标辅助表!$V:$V,[2]怪物武器挂载坐标辅助表!$X:$X)</f>
        <v>鹦鹉</v>
      </c>
      <c r="F721" s="1" t="s">
        <v>285</v>
      </c>
      <c r="G721">
        <v>-561</v>
      </c>
      <c r="H721">
        <v>-187</v>
      </c>
      <c r="I721">
        <v>5317</v>
      </c>
      <c r="J721">
        <v>0</v>
      </c>
    </row>
    <row r="722" hidden="1" spans="1:10">
      <c r="A722" s="1" t="s">
        <v>0</v>
      </c>
      <c r="B722" s="1">
        <v>4013201</v>
      </c>
      <c r="C722" s="1">
        <f t="shared" si="22"/>
        <v>4013</v>
      </c>
      <c r="D722" s="1">
        <f t="shared" si="23"/>
        <v>201</v>
      </c>
      <c r="E722" s="1" t="str">
        <f>_xlfn.XLOOKUP(C722,[2]怪物武器挂载坐标辅助表!$V:$V,[2]怪物武器挂载坐标辅助表!$X:$X)</f>
        <v>鹦鹉</v>
      </c>
      <c r="F722" s="1" t="s">
        <v>285</v>
      </c>
      <c r="G722">
        <v>-427</v>
      </c>
      <c r="H722">
        <v>-125</v>
      </c>
      <c r="I722">
        <v>6646</v>
      </c>
      <c r="J722">
        <v>-25</v>
      </c>
    </row>
    <row r="723" hidden="1" spans="1:10">
      <c r="A723" s="1" t="s">
        <v>0</v>
      </c>
      <c r="B723" s="1">
        <v>4013202</v>
      </c>
      <c r="C723" s="1">
        <f t="shared" si="22"/>
        <v>4013</v>
      </c>
      <c r="D723" s="1">
        <f t="shared" si="23"/>
        <v>202</v>
      </c>
      <c r="E723" s="1" t="str">
        <f>_xlfn.XLOOKUP(C723,[2]怪物武器挂载坐标辅助表!$V:$V,[2]怪物武器挂载坐标辅助表!$X:$X)</f>
        <v>鹦鹉</v>
      </c>
      <c r="F723" s="1" t="s">
        <v>285</v>
      </c>
      <c r="G723">
        <v>-406</v>
      </c>
      <c r="H723">
        <v>-168</v>
      </c>
      <c r="I723">
        <v>6646</v>
      </c>
      <c r="J723">
        <v>0</v>
      </c>
    </row>
    <row r="724" hidden="1" spans="1:10">
      <c r="A724" s="1" t="s">
        <v>0</v>
      </c>
      <c r="B724" s="1">
        <v>4013203</v>
      </c>
      <c r="C724" s="1">
        <f t="shared" si="22"/>
        <v>4013</v>
      </c>
      <c r="D724" s="1">
        <f t="shared" si="23"/>
        <v>203</v>
      </c>
      <c r="E724" s="1" t="str">
        <f>_xlfn.XLOOKUP(C724,[2]怪物武器挂载坐标辅助表!$V:$V,[2]怪物武器挂载坐标辅助表!$X:$X)</f>
        <v>鹦鹉</v>
      </c>
      <c r="F724" s="1" t="s">
        <v>285</v>
      </c>
      <c r="G724">
        <v>-435</v>
      </c>
      <c r="H724">
        <v>-188</v>
      </c>
      <c r="I724">
        <v>6646</v>
      </c>
      <c r="J724">
        <v>-10</v>
      </c>
    </row>
    <row r="725" hidden="1" spans="1:10">
      <c r="A725" s="1" t="s">
        <v>0</v>
      </c>
      <c r="B725" s="1">
        <v>4013204</v>
      </c>
      <c r="C725" s="1">
        <f t="shared" si="22"/>
        <v>4013</v>
      </c>
      <c r="D725" s="1">
        <f t="shared" si="23"/>
        <v>204</v>
      </c>
      <c r="E725" s="1" t="str">
        <f>_xlfn.XLOOKUP(C725,[2]怪物武器挂载坐标辅助表!$V:$V,[2]怪物武器挂载坐标辅助表!$X:$X)</f>
        <v>鹦鹉</v>
      </c>
      <c r="F725" s="1" t="s">
        <v>285</v>
      </c>
      <c r="G725">
        <v>-426</v>
      </c>
      <c r="H725">
        <v>-254</v>
      </c>
      <c r="I725">
        <v>3323</v>
      </c>
      <c r="J725">
        <v>0</v>
      </c>
    </row>
    <row r="726" hidden="1" spans="1:10">
      <c r="A726" s="1" t="s">
        <v>0</v>
      </c>
      <c r="B726" s="1">
        <v>4013205</v>
      </c>
      <c r="C726" s="1">
        <f t="shared" si="22"/>
        <v>4013</v>
      </c>
      <c r="D726" s="1">
        <f t="shared" si="23"/>
        <v>205</v>
      </c>
      <c r="E726" s="1" t="str">
        <f>_xlfn.XLOOKUP(C726,[2]怪物武器挂载坐标辅助表!$V:$V,[2]怪物武器挂载坐标辅助表!$X:$X)</f>
        <v>鹦鹉</v>
      </c>
      <c r="F726" s="1" t="s">
        <v>285</v>
      </c>
      <c r="G726">
        <v>-429</v>
      </c>
      <c r="H726">
        <v>-85</v>
      </c>
      <c r="I726">
        <v>6646</v>
      </c>
      <c r="J726">
        <v>-10</v>
      </c>
    </row>
    <row r="727" hidden="1" spans="1:10">
      <c r="A727" s="1" t="s">
        <v>0</v>
      </c>
      <c r="B727" s="1">
        <v>4013206</v>
      </c>
      <c r="C727" s="1">
        <f t="shared" si="22"/>
        <v>4013</v>
      </c>
      <c r="D727" s="1">
        <f t="shared" si="23"/>
        <v>206</v>
      </c>
      <c r="E727" s="1" t="str">
        <f>_xlfn.XLOOKUP(C727,[2]怪物武器挂载坐标辅助表!$V:$V,[2]怪物武器挂载坐标辅助表!$X:$X)</f>
        <v>鹦鹉</v>
      </c>
      <c r="F727" s="1" t="s">
        <v>285</v>
      </c>
      <c r="G727">
        <v>-493</v>
      </c>
      <c r="H727">
        <v>-208</v>
      </c>
      <c r="I727">
        <v>4652</v>
      </c>
      <c r="J727">
        <v>150</v>
      </c>
    </row>
    <row r="728" hidden="1" spans="1:10">
      <c r="A728" s="1" t="s">
        <v>0</v>
      </c>
      <c r="B728" s="1">
        <v>4013207</v>
      </c>
      <c r="C728" s="1">
        <f t="shared" si="22"/>
        <v>4013</v>
      </c>
      <c r="D728" s="1">
        <f t="shared" si="23"/>
        <v>207</v>
      </c>
      <c r="E728" s="1" t="str">
        <f>_xlfn.XLOOKUP(C728,[2]怪物武器挂载坐标辅助表!$V:$V,[2]怪物武器挂载坐标辅助表!$X:$X)</f>
        <v>鹦鹉</v>
      </c>
      <c r="F728" s="1" t="s">
        <v>285</v>
      </c>
      <c r="G728">
        <v>-554</v>
      </c>
      <c r="H728">
        <v>-186</v>
      </c>
      <c r="I728">
        <v>6646</v>
      </c>
      <c r="J728">
        <v>15</v>
      </c>
    </row>
    <row r="729" hidden="1" spans="1:10">
      <c r="A729" s="1" t="s">
        <v>0</v>
      </c>
      <c r="B729" s="1">
        <v>4013301</v>
      </c>
      <c r="C729" s="1">
        <f t="shared" si="22"/>
        <v>4013</v>
      </c>
      <c r="D729" s="1">
        <f t="shared" si="23"/>
        <v>301</v>
      </c>
      <c r="E729" s="1" t="str">
        <f>_xlfn.XLOOKUP(C729,[2]怪物武器挂载坐标辅助表!$V:$V,[2]怪物武器挂载坐标辅助表!$X:$X)</f>
        <v>鹦鹉</v>
      </c>
      <c r="F729" s="1" t="s">
        <v>285</v>
      </c>
      <c r="G729">
        <v>-475</v>
      </c>
      <c r="H729">
        <v>-73</v>
      </c>
      <c r="I729">
        <v>6646</v>
      </c>
      <c r="J729">
        <v>0</v>
      </c>
    </row>
    <row r="730" hidden="1" spans="1:10">
      <c r="A730" s="1" t="s">
        <v>0</v>
      </c>
      <c r="B730" s="1">
        <v>4013302</v>
      </c>
      <c r="C730" s="1">
        <f t="shared" si="22"/>
        <v>4013</v>
      </c>
      <c r="D730" s="1">
        <f t="shared" si="23"/>
        <v>302</v>
      </c>
      <c r="E730" s="1" t="str">
        <f>_xlfn.XLOOKUP(C730,[2]怪物武器挂载坐标辅助表!$V:$V,[2]怪物武器挂载坐标辅助表!$X:$X)</f>
        <v>鹦鹉</v>
      </c>
      <c r="F730" s="1" t="s">
        <v>285</v>
      </c>
      <c r="G730">
        <v>-500</v>
      </c>
      <c r="H730">
        <v>-129</v>
      </c>
      <c r="I730">
        <v>5982</v>
      </c>
      <c r="J730">
        <v>0</v>
      </c>
    </row>
    <row r="731" hidden="1" spans="1:10">
      <c r="A731" s="1" t="s">
        <v>0</v>
      </c>
      <c r="B731" s="1">
        <v>4013303</v>
      </c>
      <c r="C731" s="1">
        <f t="shared" si="22"/>
        <v>4013</v>
      </c>
      <c r="D731" s="1">
        <f t="shared" si="23"/>
        <v>303</v>
      </c>
      <c r="E731" s="1" t="str">
        <f>_xlfn.XLOOKUP(C731,[2]怪物武器挂载坐标辅助表!$V:$V,[2]怪物武器挂载坐标辅助表!$X:$X)</f>
        <v>鹦鹉</v>
      </c>
      <c r="F731" s="1" t="s">
        <v>285</v>
      </c>
      <c r="G731">
        <v>-456</v>
      </c>
      <c r="H731">
        <v>-142</v>
      </c>
      <c r="I731">
        <v>6646</v>
      </c>
      <c r="J731">
        <v>0</v>
      </c>
    </row>
    <row r="732" hidden="1" spans="1:10">
      <c r="A732" s="1" t="s">
        <v>0</v>
      </c>
      <c r="B732" s="1">
        <v>4013304</v>
      </c>
      <c r="C732" s="1">
        <f t="shared" si="22"/>
        <v>4013</v>
      </c>
      <c r="D732" s="1">
        <f t="shared" si="23"/>
        <v>304</v>
      </c>
      <c r="E732" s="1" t="str">
        <f>_xlfn.XLOOKUP(C732,[2]怪物武器挂载坐标辅助表!$V:$V,[2]怪物武器挂载坐标辅助表!$X:$X)</f>
        <v>鹦鹉</v>
      </c>
      <c r="F732" s="1" t="s">
        <v>285</v>
      </c>
      <c r="G732">
        <v>-591</v>
      </c>
      <c r="H732">
        <v>-161</v>
      </c>
      <c r="I732">
        <v>6646</v>
      </c>
      <c r="J732">
        <v>5</v>
      </c>
    </row>
    <row r="733" hidden="1" spans="1:10">
      <c r="A733" s="1" t="s">
        <v>0</v>
      </c>
      <c r="B733" s="1">
        <v>4013305</v>
      </c>
      <c r="C733" s="1">
        <f t="shared" si="22"/>
        <v>4013</v>
      </c>
      <c r="D733" s="1">
        <f t="shared" si="23"/>
        <v>305</v>
      </c>
      <c r="E733" s="1" t="str">
        <f>_xlfn.XLOOKUP(C733,[2]怪物武器挂载坐标辅助表!$V:$V,[2]怪物武器挂载坐标辅助表!$X:$X)</f>
        <v>鹦鹉</v>
      </c>
      <c r="F733" s="1" t="s">
        <v>285</v>
      </c>
      <c r="G733">
        <v>-560</v>
      </c>
      <c r="H733">
        <v>-255</v>
      </c>
      <c r="I733">
        <v>5982</v>
      </c>
      <c r="J733">
        <v>-25</v>
      </c>
    </row>
    <row r="734" hidden="1" spans="1:10">
      <c r="A734" s="1" t="s">
        <v>0</v>
      </c>
      <c r="B734" s="1">
        <v>4013401</v>
      </c>
      <c r="C734" s="1">
        <f t="shared" si="22"/>
        <v>4013</v>
      </c>
      <c r="D734" s="1">
        <f t="shared" si="23"/>
        <v>401</v>
      </c>
      <c r="E734" s="1" t="str">
        <f>_xlfn.XLOOKUP(C734,[2]怪物武器挂载坐标辅助表!$V:$V,[2]怪物武器挂载坐标辅助表!$X:$X)</f>
        <v>鹦鹉</v>
      </c>
      <c r="F734" s="1" t="s">
        <v>285</v>
      </c>
      <c r="G734">
        <v>-474</v>
      </c>
      <c r="H734">
        <v>-243</v>
      </c>
      <c r="I734">
        <v>6646</v>
      </c>
      <c r="J734">
        <v>0</v>
      </c>
    </row>
    <row r="735" hidden="1" spans="1:10">
      <c r="A735" s="1" t="s">
        <v>0</v>
      </c>
      <c r="B735" s="1">
        <v>4013402</v>
      </c>
      <c r="C735" s="1">
        <f t="shared" si="22"/>
        <v>4013</v>
      </c>
      <c r="D735" s="1">
        <f t="shared" si="23"/>
        <v>402</v>
      </c>
      <c r="E735" s="1" t="str">
        <f>_xlfn.XLOOKUP(C735,[2]怪物武器挂载坐标辅助表!$V:$V,[2]怪物武器挂载坐标辅助表!$X:$X)</f>
        <v>鹦鹉</v>
      </c>
      <c r="F735" s="1" t="s">
        <v>285</v>
      </c>
      <c r="G735">
        <v>-478</v>
      </c>
      <c r="H735">
        <v>-239</v>
      </c>
      <c r="I735">
        <v>6646</v>
      </c>
      <c r="J735">
        <v>0</v>
      </c>
    </row>
    <row r="736" hidden="1" spans="1:10">
      <c r="A736" s="1" t="s">
        <v>0</v>
      </c>
      <c r="B736" s="1">
        <v>4013403</v>
      </c>
      <c r="C736" s="1">
        <f t="shared" si="22"/>
        <v>4013</v>
      </c>
      <c r="D736" s="1">
        <f t="shared" si="23"/>
        <v>403</v>
      </c>
      <c r="E736" s="1" t="str">
        <f>_xlfn.XLOOKUP(C736,[2]怪物武器挂载坐标辅助表!$V:$V,[2]怪物武器挂载坐标辅助表!$X:$X)</f>
        <v>鹦鹉</v>
      </c>
      <c r="F736" s="1" t="s">
        <v>285</v>
      </c>
      <c r="G736">
        <v>-485</v>
      </c>
      <c r="H736">
        <v>-235</v>
      </c>
      <c r="I736">
        <v>6646</v>
      </c>
      <c r="J736">
        <v>0</v>
      </c>
    </row>
    <row r="737" hidden="1" spans="1:10">
      <c r="A737" s="1" t="s">
        <v>0</v>
      </c>
      <c r="B737" s="1">
        <v>4013404</v>
      </c>
      <c r="C737" s="1">
        <f t="shared" si="22"/>
        <v>4013</v>
      </c>
      <c r="D737" s="1">
        <f t="shared" si="23"/>
        <v>404</v>
      </c>
      <c r="E737" s="1" t="str">
        <f>_xlfn.XLOOKUP(C737,[2]怪物武器挂载坐标辅助表!$V:$V,[2]怪物武器挂载坐标辅助表!$X:$X)</f>
        <v>鹦鹉</v>
      </c>
      <c r="F737" s="1" t="s">
        <v>285</v>
      </c>
      <c r="G737">
        <v>-624</v>
      </c>
      <c r="H737">
        <v>-235</v>
      </c>
      <c r="I737">
        <v>6646</v>
      </c>
      <c r="J737">
        <v>0</v>
      </c>
    </row>
    <row r="738" hidden="1" spans="1:10">
      <c r="A738" s="1" t="s">
        <v>0</v>
      </c>
      <c r="B738" s="1">
        <v>4013405</v>
      </c>
      <c r="C738" s="1">
        <f t="shared" si="22"/>
        <v>4013</v>
      </c>
      <c r="D738" s="1">
        <f t="shared" si="23"/>
        <v>405</v>
      </c>
      <c r="E738" s="1" t="str">
        <f>_xlfn.XLOOKUP(C738,[2]怪物武器挂载坐标辅助表!$V:$V,[2]怪物武器挂载坐标辅助表!$X:$X)</f>
        <v>鹦鹉</v>
      </c>
      <c r="F738" s="1" t="s">
        <v>285</v>
      </c>
      <c r="G738">
        <v>-496</v>
      </c>
      <c r="H738">
        <v>-236</v>
      </c>
      <c r="I738">
        <v>6646</v>
      </c>
      <c r="J738">
        <v>0</v>
      </c>
    </row>
    <row r="739" hidden="1" spans="1:10">
      <c r="A739" s="1" t="s">
        <v>0</v>
      </c>
      <c r="B739" s="1">
        <v>4013406</v>
      </c>
      <c r="C739" s="1">
        <f t="shared" si="22"/>
        <v>4013</v>
      </c>
      <c r="D739" s="1">
        <f t="shared" si="23"/>
        <v>406</v>
      </c>
      <c r="E739" s="1" t="str">
        <f>_xlfn.XLOOKUP(C739,[2]怪物武器挂载坐标辅助表!$V:$V,[2]怪物武器挂载坐标辅助表!$X:$X)</f>
        <v>鹦鹉</v>
      </c>
      <c r="F739" s="1" t="s">
        <v>285</v>
      </c>
      <c r="G739">
        <v>-534</v>
      </c>
      <c r="H739">
        <v>-228</v>
      </c>
      <c r="I739">
        <v>5317</v>
      </c>
      <c r="J739">
        <v>30</v>
      </c>
    </row>
    <row r="740" hidden="1" spans="1:10">
      <c r="A740" s="1" t="s">
        <v>0</v>
      </c>
      <c r="B740" s="1">
        <v>4013407</v>
      </c>
      <c r="C740" s="1">
        <f t="shared" si="22"/>
        <v>4013</v>
      </c>
      <c r="D740" s="1">
        <f t="shared" si="23"/>
        <v>407</v>
      </c>
      <c r="E740" s="1" t="str">
        <f>_xlfn.XLOOKUP(C740,[2]怪物武器挂载坐标辅助表!$V:$V,[2]怪物武器挂载坐标辅助表!$X:$X)</f>
        <v>鹦鹉</v>
      </c>
      <c r="F740" s="1" t="s">
        <v>285</v>
      </c>
      <c r="G740">
        <v>-470</v>
      </c>
      <c r="H740">
        <v>-202</v>
      </c>
      <c r="I740">
        <v>6646</v>
      </c>
      <c r="J740">
        <v>-5</v>
      </c>
    </row>
    <row r="741" hidden="1" spans="1:10">
      <c r="A741" s="1" t="s">
        <v>0</v>
      </c>
      <c r="B741" s="1">
        <v>4013408</v>
      </c>
      <c r="C741" s="1">
        <f t="shared" si="22"/>
        <v>4013</v>
      </c>
      <c r="D741" s="1">
        <f t="shared" si="23"/>
        <v>408</v>
      </c>
      <c r="E741" s="1" t="str">
        <f>_xlfn.XLOOKUP(C741,[2]怪物武器挂载坐标辅助表!$V:$V,[2]怪物武器挂载坐标辅助表!$X:$X)</f>
        <v>鹦鹉</v>
      </c>
      <c r="F741" s="1" t="s">
        <v>285</v>
      </c>
      <c r="G741">
        <v>-408</v>
      </c>
      <c r="H741">
        <v>-283</v>
      </c>
      <c r="I741">
        <v>7311</v>
      </c>
      <c r="J741">
        <v>-15</v>
      </c>
    </row>
    <row r="742" hidden="1" spans="1:10">
      <c r="A742" s="1" t="s">
        <v>0</v>
      </c>
      <c r="B742" s="1">
        <v>4013409</v>
      </c>
      <c r="C742" s="1">
        <f t="shared" si="22"/>
        <v>4013</v>
      </c>
      <c r="D742" s="1">
        <f t="shared" si="23"/>
        <v>409</v>
      </c>
      <c r="E742" s="1" t="str">
        <f>_xlfn.XLOOKUP(C742,[2]怪物武器挂载坐标辅助表!$V:$V,[2]怪物武器挂载坐标辅助表!$X:$X)</f>
        <v>鹦鹉</v>
      </c>
      <c r="F742" s="1" t="s">
        <v>285</v>
      </c>
      <c r="G742">
        <v>-544</v>
      </c>
      <c r="H742">
        <v>-183</v>
      </c>
      <c r="I742">
        <v>4985</v>
      </c>
      <c r="J742">
        <v>-15</v>
      </c>
    </row>
    <row r="743" hidden="1" spans="1:10">
      <c r="A743" s="1" t="s">
        <v>0</v>
      </c>
      <c r="B743" s="1">
        <v>4013501</v>
      </c>
      <c r="C743" s="1">
        <f t="shared" si="22"/>
        <v>4013</v>
      </c>
      <c r="D743" s="1">
        <f t="shared" si="23"/>
        <v>501</v>
      </c>
      <c r="E743" s="1" t="str">
        <f>_xlfn.XLOOKUP(C743,[2]怪物武器挂载坐标辅助表!$V:$V,[2]怪物武器挂载坐标辅助表!$X:$X)</f>
        <v>鹦鹉</v>
      </c>
      <c r="F743" s="1" t="s">
        <v>285</v>
      </c>
      <c r="G743">
        <v>-527</v>
      </c>
      <c r="H743">
        <v>-105</v>
      </c>
      <c r="I743">
        <v>7311</v>
      </c>
      <c r="J743">
        <v>45</v>
      </c>
    </row>
    <row r="744" hidden="1" spans="1:10">
      <c r="A744" s="1" t="s">
        <v>0</v>
      </c>
      <c r="B744" s="1">
        <v>4013502</v>
      </c>
      <c r="C744" s="1">
        <f t="shared" si="22"/>
        <v>4013</v>
      </c>
      <c r="D744" s="1">
        <f t="shared" si="23"/>
        <v>502</v>
      </c>
      <c r="E744" s="1" t="str">
        <f>_xlfn.XLOOKUP(C744,[2]怪物武器挂载坐标辅助表!$V:$V,[2]怪物武器挂载坐标辅助表!$X:$X)</f>
        <v>鹦鹉</v>
      </c>
      <c r="F744" s="1" t="s">
        <v>285</v>
      </c>
      <c r="G744">
        <v>-541</v>
      </c>
      <c r="H744">
        <v>-183</v>
      </c>
      <c r="I744">
        <v>5649</v>
      </c>
      <c r="J744">
        <v>0</v>
      </c>
    </row>
    <row r="745" hidden="1" spans="1:10">
      <c r="A745" s="1" t="s">
        <v>0</v>
      </c>
      <c r="B745" s="1">
        <v>4013503</v>
      </c>
      <c r="C745" s="1">
        <f t="shared" si="22"/>
        <v>4013</v>
      </c>
      <c r="D745" s="1">
        <f t="shared" si="23"/>
        <v>503</v>
      </c>
      <c r="E745" s="1" t="str">
        <f>_xlfn.XLOOKUP(C745,[2]怪物武器挂载坐标辅助表!$V:$V,[2]怪物武器挂载坐标辅助表!$X:$X)</f>
        <v>鹦鹉</v>
      </c>
      <c r="F745" s="1" t="s">
        <v>285</v>
      </c>
      <c r="G745">
        <v>-588</v>
      </c>
      <c r="H745">
        <v>-217</v>
      </c>
      <c r="I745">
        <v>6646</v>
      </c>
      <c r="J745">
        <v>-15</v>
      </c>
    </row>
    <row r="746" hidden="1" spans="1:10">
      <c r="A746" s="1" t="s">
        <v>0</v>
      </c>
      <c r="B746" s="1">
        <v>4013504</v>
      </c>
      <c r="C746" s="1">
        <f t="shared" si="22"/>
        <v>4013</v>
      </c>
      <c r="D746" s="1">
        <f t="shared" si="23"/>
        <v>504</v>
      </c>
      <c r="E746" s="1" t="str">
        <f>_xlfn.XLOOKUP(C746,[2]怪物武器挂载坐标辅助表!$V:$V,[2]怪物武器挂载坐标辅助表!$X:$X)</f>
        <v>鹦鹉</v>
      </c>
      <c r="F746" s="1" t="s">
        <v>285</v>
      </c>
      <c r="G746">
        <v>-517</v>
      </c>
      <c r="H746">
        <v>-246</v>
      </c>
      <c r="I746">
        <v>5982</v>
      </c>
      <c r="J746">
        <v>-10</v>
      </c>
    </row>
    <row r="747" hidden="1" spans="1:10">
      <c r="A747" s="1" t="s">
        <v>0</v>
      </c>
      <c r="B747" s="1">
        <v>4013505</v>
      </c>
      <c r="C747" s="1">
        <f t="shared" si="22"/>
        <v>4013</v>
      </c>
      <c r="D747" s="1">
        <f t="shared" si="23"/>
        <v>505</v>
      </c>
      <c r="E747" s="1" t="str">
        <f>_xlfn.XLOOKUP(C747,[2]怪物武器挂载坐标辅助表!$V:$V,[2]怪物武器挂载坐标辅助表!$X:$X)</f>
        <v>鹦鹉</v>
      </c>
      <c r="F747" s="1" t="s">
        <v>285</v>
      </c>
      <c r="G747">
        <v>-588</v>
      </c>
      <c r="H747">
        <v>-249</v>
      </c>
      <c r="I747">
        <v>6646</v>
      </c>
      <c r="J747">
        <v>-5</v>
      </c>
    </row>
    <row r="748" hidden="1" spans="1:10">
      <c r="A748" s="1" t="s">
        <v>0</v>
      </c>
      <c r="B748" s="1">
        <v>4013506</v>
      </c>
      <c r="C748" s="1">
        <f t="shared" si="22"/>
        <v>4013</v>
      </c>
      <c r="D748" s="1">
        <f t="shared" si="23"/>
        <v>506</v>
      </c>
      <c r="E748" s="1" t="str">
        <f>_xlfn.XLOOKUP(C748,[2]怪物武器挂载坐标辅助表!$V:$V,[2]怪物武器挂载坐标辅助表!$X:$X)</f>
        <v>鹦鹉</v>
      </c>
      <c r="F748" s="1" t="s">
        <v>285</v>
      </c>
      <c r="G748">
        <v>-411</v>
      </c>
      <c r="H748">
        <v>-213</v>
      </c>
      <c r="I748">
        <v>5317</v>
      </c>
      <c r="J748">
        <v>0</v>
      </c>
    </row>
    <row r="749" hidden="1" spans="1:10">
      <c r="A749" s="1" t="s">
        <v>0</v>
      </c>
      <c r="B749" s="1">
        <v>4013507</v>
      </c>
      <c r="C749" s="1">
        <f t="shared" si="22"/>
        <v>4013</v>
      </c>
      <c r="D749" s="1">
        <f t="shared" si="23"/>
        <v>507</v>
      </c>
      <c r="E749" s="1" t="str">
        <f>_xlfn.XLOOKUP(C749,[2]怪物武器挂载坐标辅助表!$V:$V,[2]怪物武器挂载坐标辅助表!$X:$X)</f>
        <v>鹦鹉</v>
      </c>
      <c r="F749" s="1" t="s">
        <v>285</v>
      </c>
      <c r="G749">
        <v>-477</v>
      </c>
      <c r="H749">
        <v>-225</v>
      </c>
      <c r="I749">
        <v>6646</v>
      </c>
      <c r="J749">
        <v>5</v>
      </c>
    </row>
    <row r="750" hidden="1" spans="1:10">
      <c r="A750" s="1" t="s">
        <v>0</v>
      </c>
      <c r="B750" s="1">
        <v>4021101</v>
      </c>
      <c r="C750" s="1">
        <f t="shared" si="22"/>
        <v>4021</v>
      </c>
      <c r="D750" s="1">
        <f t="shared" si="23"/>
        <v>101</v>
      </c>
      <c r="E750" s="1" t="str">
        <f>_xlfn.XLOOKUP(C750,[2]怪物武器挂载坐标辅助表!$V:$V,[2]怪物武器挂载坐标辅助表!$X:$X)</f>
        <v>鹦鹉</v>
      </c>
      <c r="F750" s="1" t="s">
        <v>285</v>
      </c>
      <c r="G750">
        <v>-536</v>
      </c>
      <c r="H750">
        <v>-154</v>
      </c>
      <c r="I750">
        <v>7311</v>
      </c>
      <c r="J750">
        <v>0</v>
      </c>
    </row>
    <row r="751" hidden="1" spans="1:10">
      <c r="A751" s="1" t="s">
        <v>0</v>
      </c>
      <c r="B751" s="1">
        <v>4021102</v>
      </c>
      <c r="C751" s="1">
        <f t="shared" si="22"/>
        <v>4021</v>
      </c>
      <c r="D751" s="1">
        <f t="shared" si="23"/>
        <v>102</v>
      </c>
      <c r="E751" s="1" t="str">
        <f>_xlfn.XLOOKUP(C751,[2]怪物武器挂载坐标辅助表!$V:$V,[2]怪物武器挂载坐标辅助表!$X:$X)</f>
        <v>鹦鹉</v>
      </c>
      <c r="F751" s="1" t="s">
        <v>285</v>
      </c>
      <c r="G751">
        <v>-445</v>
      </c>
      <c r="H751">
        <v>-164</v>
      </c>
      <c r="I751">
        <v>7311</v>
      </c>
      <c r="J751">
        <v>-10</v>
      </c>
    </row>
    <row r="752" hidden="1" spans="1:10">
      <c r="A752" s="1" t="s">
        <v>0</v>
      </c>
      <c r="B752" s="1">
        <v>4021103</v>
      </c>
      <c r="C752" s="1">
        <f t="shared" si="22"/>
        <v>4021</v>
      </c>
      <c r="D752" s="1">
        <f t="shared" si="23"/>
        <v>103</v>
      </c>
      <c r="E752" s="1" t="str">
        <f>_xlfn.XLOOKUP(C752,[2]怪物武器挂载坐标辅助表!$V:$V,[2]怪物武器挂载坐标辅助表!$X:$X)</f>
        <v>鹦鹉</v>
      </c>
      <c r="F752" s="1" t="s">
        <v>285</v>
      </c>
      <c r="G752">
        <v>-576</v>
      </c>
      <c r="H752">
        <v>-222</v>
      </c>
      <c r="I752">
        <v>6646</v>
      </c>
      <c r="J752">
        <v>-10</v>
      </c>
    </row>
    <row r="753" hidden="1" spans="1:10">
      <c r="A753" s="1" t="s">
        <v>0</v>
      </c>
      <c r="B753" s="1">
        <v>4021104</v>
      </c>
      <c r="C753" s="1">
        <f t="shared" si="22"/>
        <v>4021</v>
      </c>
      <c r="D753" s="1">
        <f t="shared" si="23"/>
        <v>104</v>
      </c>
      <c r="E753" s="1" t="str">
        <f>_xlfn.XLOOKUP(C753,[2]怪物武器挂载坐标辅助表!$V:$V,[2]怪物武器挂载坐标辅助表!$X:$X)</f>
        <v>鹦鹉</v>
      </c>
      <c r="F753" s="1" t="s">
        <v>285</v>
      </c>
      <c r="G753">
        <v>-539</v>
      </c>
      <c r="H753">
        <v>-156</v>
      </c>
      <c r="I753">
        <v>7311</v>
      </c>
      <c r="J753">
        <v>0</v>
      </c>
    </row>
    <row r="754" hidden="1" spans="1:10">
      <c r="A754" s="1" t="s">
        <v>0</v>
      </c>
      <c r="B754" s="1">
        <v>4021105</v>
      </c>
      <c r="C754" s="1">
        <f t="shared" si="22"/>
        <v>4021</v>
      </c>
      <c r="D754" s="1">
        <f t="shared" si="23"/>
        <v>105</v>
      </c>
      <c r="E754" s="1" t="str">
        <f>_xlfn.XLOOKUP(C754,[2]怪物武器挂载坐标辅助表!$V:$V,[2]怪物武器挂载坐标辅助表!$X:$X)</f>
        <v>鹦鹉</v>
      </c>
      <c r="F754" s="1" t="s">
        <v>285</v>
      </c>
      <c r="G754">
        <v>-473</v>
      </c>
      <c r="H754">
        <v>-176</v>
      </c>
      <c r="I754">
        <v>6646</v>
      </c>
      <c r="J754">
        <v>0</v>
      </c>
    </row>
    <row r="755" hidden="1" spans="1:10">
      <c r="A755" s="1" t="s">
        <v>0</v>
      </c>
      <c r="B755" s="1">
        <v>4021106</v>
      </c>
      <c r="C755" s="1">
        <f t="shared" si="22"/>
        <v>4021</v>
      </c>
      <c r="D755" s="1">
        <f t="shared" si="23"/>
        <v>106</v>
      </c>
      <c r="E755" s="1" t="str">
        <f>_xlfn.XLOOKUP(C755,[2]怪物武器挂载坐标辅助表!$V:$V,[2]怪物武器挂载坐标辅助表!$X:$X)</f>
        <v>鹦鹉</v>
      </c>
      <c r="F755" s="1" t="s">
        <v>285</v>
      </c>
      <c r="G755">
        <v>-561</v>
      </c>
      <c r="H755">
        <v>-187</v>
      </c>
      <c r="I755">
        <v>5317</v>
      </c>
      <c r="J755">
        <v>0</v>
      </c>
    </row>
    <row r="756" hidden="1" spans="1:10">
      <c r="A756" s="1" t="s">
        <v>0</v>
      </c>
      <c r="B756" s="1">
        <v>4021201</v>
      </c>
      <c r="C756" s="1">
        <f t="shared" si="22"/>
        <v>4021</v>
      </c>
      <c r="D756" s="1">
        <f t="shared" si="23"/>
        <v>201</v>
      </c>
      <c r="E756" s="1" t="str">
        <f>_xlfn.XLOOKUP(C756,[2]怪物武器挂载坐标辅助表!$V:$V,[2]怪物武器挂载坐标辅助表!$X:$X)</f>
        <v>鹦鹉</v>
      </c>
      <c r="F756" s="1" t="s">
        <v>285</v>
      </c>
      <c r="G756">
        <v>-427</v>
      </c>
      <c r="H756">
        <v>-125</v>
      </c>
      <c r="I756">
        <v>6646</v>
      </c>
      <c r="J756">
        <v>-25</v>
      </c>
    </row>
    <row r="757" hidden="1" spans="1:10">
      <c r="A757" s="1" t="s">
        <v>0</v>
      </c>
      <c r="B757" s="1">
        <v>4021202</v>
      </c>
      <c r="C757" s="1">
        <f t="shared" si="22"/>
        <v>4021</v>
      </c>
      <c r="D757" s="1">
        <f t="shared" si="23"/>
        <v>202</v>
      </c>
      <c r="E757" s="1" t="str">
        <f>_xlfn.XLOOKUP(C757,[2]怪物武器挂载坐标辅助表!$V:$V,[2]怪物武器挂载坐标辅助表!$X:$X)</f>
        <v>鹦鹉</v>
      </c>
      <c r="F757" s="1" t="s">
        <v>285</v>
      </c>
      <c r="G757">
        <v>-406</v>
      </c>
      <c r="H757">
        <v>-168</v>
      </c>
      <c r="I757">
        <v>6646</v>
      </c>
      <c r="J757">
        <v>0</v>
      </c>
    </row>
    <row r="758" hidden="1" spans="1:10">
      <c r="A758" s="1" t="s">
        <v>0</v>
      </c>
      <c r="B758" s="1">
        <v>4021203</v>
      </c>
      <c r="C758" s="1">
        <f t="shared" si="22"/>
        <v>4021</v>
      </c>
      <c r="D758" s="1">
        <f t="shared" si="23"/>
        <v>203</v>
      </c>
      <c r="E758" s="1" t="str">
        <f>_xlfn.XLOOKUP(C758,[2]怪物武器挂载坐标辅助表!$V:$V,[2]怪物武器挂载坐标辅助表!$X:$X)</f>
        <v>鹦鹉</v>
      </c>
      <c r="F758" s="1" t="s">
        <v>285</v>
      </c>
      <c r="G758">
        <v>-435</v>
      </c>
      <c r="H758">
        <v>-188</v>
      </c>
      <c r="I758">
        <v>6646</v>
      </c>
      <c r="J758">
        <v>-10</v>
      </c>
    </row>
    <row r="759" hidden="1" spans="1:10">
      <c r="A759" s="1" t="s">
        <v>0</v>
      </c>
      <c r="B759" s="1">
        <v>4021204</v>
      </c>
      <c r="C759" s="1">
        <f t="shared" si="22"/>
        <v>4021</v>
      </c>
      <c r="D759" s="1">
        <f t="shared" si="23"/>
        <v>204</v>
      </c>
      <c r="E759" s="1" t="str">
        <f>_xlfn.XLOOKUP(C759,[2]怪物武器挂载坐标辅助表!$V:$V,[2]怪物武器挂载坐标辅助表!$X:$X)</f>
        <v>鹦鹉</v>
      </c>
      <c r="F759" s="1" t="s">
        <v>285</v>
      </c>
      <c r="G759">
        <v>-426</v>
      </c>
      <c r="H759">
        <v>-254</v>
      </c>
      <c r="I759">
        <v>3323</v>
      </c>
      <c r="J759">
        <v>0</v>
      </c>
    </row>
    <row r="760" hidden="1" spans="1:10">
      <c r="A760" s="1" t="s">
        <v>0</v>
      </c>
      <c r="B760" s="1">
        <v>4021205</v>
      </c>
      <c r="C760" s="1">
        <f t="shared" si="22"/>
        <v>4021</v>
      </c>
      <c r="D760" s="1">
        <f t="shared" si="23"/>
        <v>205</v>
      </c>
      <c r="E760" s="1" t="str">
        <f>_xlfn.XLOOKUP(C760,[2]怪物武器挂载坐标辅助表!$V:$V,[2]怪物武器挂载坐标辅助表!$X:$X)</f>
        <v>鹦鹉</v>
      </c>
      <c r="F760" s="1" t="s">
        <v>285</v>
      </c>
      <c r="G760">
        <v>-429</v>
      </c>
      <c r="H760">
        <v>-85</v>
      </c>
      <c r="I760">
        <v>6646</v>
      </c>
      <c r="J760">
        <v>-10</v>
      </c>
    </row>
    <row r="761" hidden="1" spans="1:10">
      <c r="A761" s="1" t="s">
        <v>0</v>
      </c>
      <c r="B761" s="1">
        <v>4021206</v>
      </c>
      <c r="C761" s="1">
        <f t="shared" si="22"/>
        <v>4021</v>
      </c>
      <c r="D761" s="1">
        <f t="shared" si="23"/>
        <v>206</v>
      </c>
      <c r="E761" s="1" t="str">
        <f>_xlfn.XLOOKUP(C761,[2]怪物武器挂载坐标辅助表!$V:$V,[2]怪物武器挂载坐标辅助表!$X:$X)</f>
        <v>鹦鹉</v>
      </c>
      <c r="F761" s="1" t="s">
        <v>285</v>
      </c>
      <c r="G761">
        <v>-493</v>
      </c>
      <c r="H761">
        <v>-208</v>
      </c>
      <c r="I761">
        <v>4652</v>
      </c>
      <c r="J761">
        <v>150</v>
      </c>
    </row>
    <row r="762" hidden="1" spans="1:10">
      <c r="A762" s="1" t="s">
        <v>0</v>
      </c>
      <c r="B762" s="1">
        <v>4021207</v>
      </c>
      <c r="C762" s="1">
        <f t="shared" si="22"/>
        <v>4021</v>
      </c>
      <c r="D762" s="1">
        <f t="shared" si="23"/>
        <v>207</v>
      </c>
      <c r="E762" s="1" t="str">
        <f>_xlfn.XLOOKUP(C762,[2]怪物武器挂载坐标辅助表!$V:$V,[2]怪物武器挂载坐标辅助表!$X:$X)</f>
        <v>鹦鹉</v>
      </c>
      <c r="F762" s="1" t="s">
        <v>285</v>
      </c>
      <c r="G762">
        <v>-554</v>
      </c>
      <c r="H762">
        <v>-186</v>
      </c>
      <c r="I762">
        <v>6646</v>
      </c>
      <c r="J762">
        <v>15</v>
      </c>
    </row>
    <row r="763" hidden="1" spans="1:10">
      <c r="A763" s="1" t="s">
        <v>0</v>
      </c>
      <c r="B763" s="1">
        <v>4021301</v>
      </c>
      <c r="C763" s="1">
        <f t="shared" si="22"/>
        <v>4021</v>
      </c>
      <c r="D763" s="1">
        <f t="shared" si="23"/>
        <v>301</v>
      </c>
      <c r="E763" s="1" t="str">
        <f>_xlfn.XLOOKUP(C763,[2]怪物武器挂载坐标辅助表!$V:$V,[2]怪物武器挂载坐标辅助表!$X:$X)</f>
        <v>鹦鹉</v>
      </c>
      <c r="F763" s="1" t="s">
        <v>285</v>
      </c>
      <c r="G763">
        <v>-475</v>
      </c>
      <c r="H763">
        <v>-73</v>
      </c>
      <c r="I763">
        <v>6646</v>
      </c>
      <c r="J763">
        <v>0</v>
      </c>
    </row>
    <row r="764" hidden="1" spans="1:10">
      <c r="A764" s="1" t="s">
        <v>0</v>
      </c>
      <c r="B764" s="1">
        <v>4021302</v>
      </c>
      <c r="C764" s="1">
        <f t="shared" si="22"/>
        <v>4021</v>
      </c>
      <c r="D764" s="1">
        <f t="shared" si="23"/>
        <v>302</v>
      </c>
      <c r="E764" s="1" t="str">
        <f>_xlfn.XLOOKUP(C764,[2]怪物武器挂载坐标辅助表!$V:$V,[2]怪物武器挂载坐标辅助表!$X:$X)</f>
        <v>鹦鹉</v>
      </c>
      <c r="F764" s="1" t="s">
        <v>285</v>
      </c>
      <c r="G764">
        <v>-500</v>
      </c>
      <c r="H764">
        <v>-129</v>
      </c>
      <c r="I764">
        <v>5982</v>
      </c>
      <c r="J764">
        <v>0</v>
      </c>
    </row>
    <row r="765" hidden="1" spans="1:10">
      <c r="A765" s="1" t="s">
        <v>0</v>
      </c>
      <c r="B765" s="1">
        <v>4021303</v>
      </c>
      <c r="C765" s="1">
        <f t="shared" si="22"/>
        <v>4021</v>
      </c>
      <c r="D765" s="1">
        <f t="shared" si="23"/>
        <v>303</v>
      </c>
      <c r="E765" s="1" t="str">
        <f>_xlfn.XLOOKUP(C765,[2]怪物武器挂载坐标辅助表!$V:$V,[2]怪物武器挂载坐标辅助表!$X:$X)</f>
        <v>鹦鹉</v>
      </c>
      <c r="F765" s="1" t="s">
        <v>285</v>
      </c>
      <c r="G765">
        <v>-456</v>
      </c>
      <c r="H765">
        <v>-142</v>
      </c>
      <c r="I765">
        <v>6646</v>
      </c>
      <c r="J765">
        <v>0</v>
      </c>
    </row>
    <row r="766" hidden="1" spans="1:10">
      <c r="A766" s="1" t="s">
        <v>0</v>
      </c>
      <c r="B766" s="1">
        <v>4021304</v>
      </c>
      <c r="C766" s="1">
        <f t="shared" si="22"/>
        <v>4021</v>
      </c>
      <c r="D766" s="1">
        <f t="shared" si="23"/>
        <v>304</v>
      </c>
      <c r="E766" s="1" t="str">
        <f>_xlfn.XLOOKUP(C766,[2]怪物武器挂载坐标辅助表!$V:$V,[2]怪物武器挂载坐标辅助表!$X:$X)</f>
        <v>鹦鹉</v>
      </c>
      <c r="F766" s="1" t="s">
        <v>285</v>
      </c>
      <c r="G766">
        <v>-591</v>
      </c>
      <c r="H766">
        <v>-161</v>
      </c>
      <c r="I766">
        <v>6646</v>
      </c>
      <c r="J766">
        <v>5</v>
      </c>
    </row>
    <row r="767" hidden="1" spans="1:10">
      <c r="A767" s="1" t="s">
        <v>0</v>
      </c>
      <c r="B767" s="1">
        <v>4021305</v>
      </c>
      <c r="C767" s="1">
        <f t="shared" si="22"/>
        <v>4021</v>
      </c>
      <c r="D767" s="1">
        <f t="shared" si="23"/>
        <v>305</v>
      </c>
      <c r="E767" s="1" t="str">
        <f>_xlfn.XLOOKUP(C767,[2]怪物武器挂载坐标辅助表!$V:$V,[2]怪物武器挂载坐标辅助表!$X:$X)</f>
        <v>鹦鹉</v>
      </c>
      <c r="F767" s="1" t="s">
        <v>285</v>
      </c>
      <c r="G767">
        <v>-560</v>
      </c>
      <c r="H767">
        <v>-255</v>
      </c>
      <c r="I767">
        <v>5982</v>
      </c>
      <c r="J767">
        <v>-25</v>
      </c>
    </row>
    <row r="768" hidden="1" spans="1:10">
      <c r="A768" s="1" t="s">
        <v>0</v>
      </c>
      <c r="B768" s="1">
        <v>4021401</v>
      </c>
      <c r="C768" s="1">
        <f t="shared" si="22"/>
        <v>4021</v>
      </c>
      <c r="D768" s="1">
        <f t="shared" si="23"/>
        <v>401</v>
      </c>
      <c r="E768" s="1" t="str">
        <f>_xlfn.XLOOKUP(C768,[2]怪物武器挂载坐标辅助表!$V:$V,[2]怪物武器挂载坐标辅助表!$X:$X)</f>
        <v>鹦鹉</v>
      </c>
      <c r="F768" s="1" t="s">
        <v>285</v>
      </c>
      <c r="G768">
        <v>-474</v>
      </c>
      <c r="H768">
        <v>-243</v>
      </c>
      <c r="I768">
        <v>6646</v>
      </c>
      <c r="J768">
        <v>0</v>
      </c>
    </row>
    <row r="769" hidden="1" spans="1:10">
      <c r="A769" s="1" t="s">
        <v>0</v>
      </c>
      <c r="B769" s="1">
        <v>4021402</v>
      </c>
      <c r="C769" s="1">
        <f t="shared" si="22"/>
        <v>4021</v>
      </c>
      <c r="D769" s="1">
        <f t="shared" si="23"/>
        <v>402</v>
      </c>
      <c r="E769" s="1" t="str">
        <f>_xlfn.XLOOKUP(C769,[2]怪物武器挂载坐标辅助表!$V:$V,[2]怪物武器挂载坐标辅助表!$X:$X)</f>
        <v>鹦鹉</v>
      </c>
      <c r="F769" s="1" t="s">
        <v>285</v>
      </c>
      <c r="G769">
        <v>-478</v>
      </c>
      <c r="H769">
        <v>-239</v>
      </c>
      <c r="I769">
        <v>6646</v>
      </c>
      <c r="J769">
        <v>0</v>
      </c>
    </row>
    <row r="770" hidden="1" spans="1:10">
      <c r="A770" s="1" t="s">
        <v>0</v>
      </c>
      <c r="B770" s="1">
        <v>4021403</v>
      </c>
      <c r="C770" s="1">
        <f t="shared" si="22"/>
        <v>4021</v>
      </c>
      <c r="D770" s="1">
        <f t="shared" si="23"/>
        <v>403</v>
      </c>
      <c r="E770" s="1" t="str">
        <f>_xlfn.XLOOKUP(C770,[2]怪物武器挂载坐标辅助表!$V:$V,[2]怪物武器挂载坐标辅助表!$X:$X)</f>
        <v>鹦鹉</v>
      </c>
      <c r="F770" s="1" t="s">
        <v>285</v>
      </c>
      <c r="G770">
        <v>-485</v>
      </c>
      <c r="H770">
        <v>-235</v>
      </c>
      <c r="I770">
        <v>6646</v>
      </c>
      <c r="J770">
        <v>0</v>
      </c>
    </row>
    <row r="771" hidden="1" spans="1:10">
      <c r="A771" s="1" t="s">
        <v>0</v>
      </c>
      <c r="B771" s="1">
        <v>4021404</v>
      </c>
      <c r="C771" s="1">
        <f t="shared" ref="C771:C834" si="24">ROUNDDOWN(B771/1000,0)</f>
        <v>4021</v>
      </c>
      <c r="D771" s="1">
        <f t="shared" ref="D771:D834" si="25">MOD(B771,1000)</f>
        <v>404</v>
      </c>
      <c r="E771" s="1" t="str">
        <f>_xlfn.XLOOKUP(C771,[2]怪物武器挂载坐标辅助表!$V:$V,[2]怪物武器挂载坐标辅助表!$X:$X)</f>
        <v>鹦鹉</v>
      </c>
      <c r="F771" s="1" t="s">
        <v>285</v>
      </c>
      <c r="G771">
        <v>-624</v>
      </c>
      <c r="H771">
        <v>-235</v>
      </c>
      <c r="I771">
        <v>6646</v>
      </c>
      <c r="J771">
        <v>0</v>
      </c>
    </row>
    <row r="772" hidden="1" spans="1:10">
      <c r="A772" s="1" t="s">
        <v>0</v>
      </c>
      <c r="B772" s="1">
        <v>4021405</v>
      </c>
      <c r="C772" s="1">
        <f t="shared" si="24"/>
        <v>4021</v>
      </c>
      <c r="D772" s="1">
        <f t="shared" si="25"/>
        <v>405</v>
      </c>
      <c r="E772" s="1" t="str">
        <f>_xlfn.XLOOKUP(C772,[2]怪物武器挂载坐标辅助表!$V:$V,[2]怪物武器挂载坐标辅助表!$X:$X)</f>
        <v>鹦鹉</v>
      </c>
      <c r="F772" s="1" t="s">
        <v>285</v>
      </c>
      <c r="G772">
        <v>-496</v>
      </c>
      <c r="H772">
        <v>-236</v>
      </c>
      <c r="I772">
        <v>6646</v>
      </c>
      <c r="J772">
        <v>0</v>
      </c>
    </row>
    <row r="773" hidden="1" spans="1:10">
      <c r="A773" s="1" t="s">
        <v>0</v>
      </c>
      <c r="B773" s="1">
        <v>4021406</v>
      </c>
      <c r="C773" s="1">
        <f t="shared" si="24"/>
        <v>4021</v>
      </c>
      <c r="D773" s="1">
        <f t="shared" si="25"/>
        <v>406</v>
      </c>
      <c r="E773" s="1" t="str">
        <f>_xlfn.XLOOKUP(C773,[2]怪物武器挂载坐标辅助表!$V:$V,[2]怪物武器挂载坐标辅助表!$X:$X)</f>
        <v>鹦鹉</v>
      </c>
      <c r="F773" s="1" t="s">
        <v>285</v>
      </c>
      <c r="G773">
        <v>-534</v>
      </c>
      <c r="H773">
        <v>-228</v>
      </c>
      <c r="I773">
        <v>5317</v>
      </c>
      <c r="J773">
        <v>30</v>
      </c>
    </row>
    <row r="774" hidden="1" spans="1:10">
      <c r="A774" s="1" t="s">
        <v>0</v>
      </c>
      <c r="B774" s="1">
        <v>4021407</v>
      </c>
      <c r="C774" s="1">
        <f t="shared" si="24"/>
        <v>4021</v>
      </c>
      <c r="D774" s="1">
        <f t="shared" si="25"/>
        <v>407</v>
      </c>
      <c r="E774" s="1" t="str">
        <f>_xlfn.XLOOKUP(C774,[2]怪物武器挂载坐标辅助表!$V:$V,[2]怪物武器挂载坐标辅助表!$X:$X)</f>
        <v>鹦鹉</v>
      </c>
      <c r="F774" s="1" t="s">
        <v>285</v>
      </c>
      <c r="G774">
        <v>-470</v>
      </c>
      <c r="H774">
        <v>-202</v>
      </c>
      <c r="I774">
        <v>6646</v>
      </c>
      <c r="J774">
        <v>-5</v>
      </c>
    </row>
    <row r="775" hidden="1" spans="1:10">
      <c r="A775" s="1" t="s">
        <v>0</v>
      </c>
      <c r="B775" s="1">
        <v>4021408</v>
      </c>
      <c r="C775" s="1">
        <f t="shared" si="24"/>
        <v>4021</v>
      </c>
      <c r="D775" s="1">
        <f t="shared" si="25"/>
        <v>408</v>
      </c>
      <c r="E775" s="1" t="str">
        <f>_xlfn.XLOOKUP(C775,[2]怪物武器挂载坐标辅助表!$V:$V,[2]怪物武器挂载坐标辅助表!$X:$X)</f>
        <v>鹦鹉</v>
      </c>
      <c r="F775" s="1" t="s">
        <v>285</v>
      </c>
      <c r="G775">
        <v>-408</v>
      </c>
      <c r="H775">
        <v>-283</v>
      </c>
      <c r="I775">
        <v>7311</v>
      </c>
      <c r="J775">
        <v>-15</v>
      </c>
    </row>
    <row r="776" hidden="1" spans="1:10">
      <c r="A776" s="1" t="s">
        <v>0</v>
      </c>
      <c r="B776" s="1">
        <v>4021409</v>
      </c>
      <c r="C776" s="1">
        <f t="shared" si="24"/>
        <v>4021</v>
      </c>
      <c r="D776" s="1">
        <f t="shared" si="25"/>
        <v>409</v>
      </c>
      <c r="E776" s="1" t="str">
        <f>_xlfn.XLOOKUP(C776,[2]怪物武器挂载坐标辅助表!$V:$V,[2]怪物武器挂载坐标辅助表!$X:$X)</f>
        <v>鹦鹉</v>
      </c>
      <c r="F776" s="1" t="s">
        <v>285</v>
      </c>
      <c r="G776">
        <v>-544</v>
      </c>
      <c r="H776">
        <v>-183</v>
      </c>
      <c r="I776">
        <v>4985</v>
      </c>
      <c r="J776">
        <v>-15</v>
      </c>
    </row>
    <row r="777" hidden="1" spans="1:10">
      <c r="A777" s="1" t="s">
        <v>0</v>
      </c>
      <c r="B777" s="1">
        <v>4021501</v>
      </c>
      <c r="C777" s="1">
        <f t="shared" si="24"/>
        <v>4021</v>
      </c>
      <c r="D777" s="1">
        <f t="shared" si="25"/>
        <v>501</v>
      </c>
      <c r="E777" s="1" t="str">
        <f>_xlfn.XLOOKUP(C777,[2]怪物武器挂载坐标辅助表!$V:$V,[2]怪物武器挂载坐标辅助表!$X:$X)</f>
        <v>鹦鹉</v>
      </c>
      <c r="F777" s="1" t="s">
        <v>285</v>
      </c>
      <c r="G777">
        <v>-527</v>
      </c>
      <c r="H777">
        <v>-105</v>
      </c>
      <c r="I777">
        <v>7311</v>
      </c>
      <c r="J777">
        <v>45</v>
      </c>
    </row>
    <row r="778" hidden="1" spans="1:10">
      <c r="A778" s="1" t="s">
        <v>0</v>
      </c>
      <c r="B778" s="1">
        <v>4021502</v>
      </c>
      <c r="C778" s="1">
        <f t="shared" si="24"/>
        <v>4021</v>
      </c>
      <c r="D778" s="1">
        <f t="shared" si="25"/>
        <v>502</v>
      </c>
      <c r="E778" s="1" t="str">
        <f>_xlfn.XLOOKUP(C778,[2]怪物武器挂载坐标辅助表!$V:$V,[2]怪物武器挂载坐标辅助表!$X:$X)</f>
        <v>鹦鹉</v>
      </c>
      <c r="F778" s="1" t="s">
        <v>285</v>
      </c>
      <c r="G778">
        <v>-541</v>
      </c>
      <c r="H778">
        <v>-183</v>
      </c>
      <c r="I778">
        <v>5649</v>
      </c>
      <c r="J778">
        <v>0</v>
      </c>
    </row>
    <row r="779" hidden="1" spans="1:10">
      <c r="A779" s="1" t="s">
        <v>0</v>
      </c>
      <c r="B779" s="1">
        <v>4021503</v>
      </c>
      <c r="C779" s="1">
        <f t="shared" si="24"/>
        <v>4021</v>
      </c>
      <c r="D779" s="1">
        <f t="shared" si="25"/>
        <v>503</v>
      </c>
      <c r="E779" s="1" t="str">
        <f>_xlfn.XLOOKUP(C779,[2]怪物武器挂载坐标辅助表!$V:$V,[2]怪物武器挂载坐标辅助表!$X:$X)</f>
        <v>鹦鹉</v>
      </c>
      <c r="F779" s="1" t="s">
        <v>285</v>
      </c>
      <c r="G779">
        <v>-588</v>
      </c>
      <c r="H779">
        <v>-217</v>
      </c>
      <c r="I779">
        <v>6646</v>
      </c>
      <c r="J779">
        <v>-15</v>
      </c>
    </row>
    <row r="780" hidden="1" spans="1:10">
      <c r="A780" s="1" t="s">
        <v>0</v>
      </c>
      <c r="B780" s="1">
        <v>4021504</v>
      </c>
      <c r="C780" s="1">
        <f t="shared" si="24"/>
        <v>4021</v>
      </c>
      <c r="D780" s="1">
        <f t="shared" si="25"/>
        <v>504</v>
      </c>
      <c r="E780" s="1" t="str">
        <f>_xlfn.XLOOKUP(C780,[2]怪物武器挂载坐标辅助表!$V:$V,[2]怪物武器挂载坐标辅助表!$X:$X)</f>
        <v>鹦鹉</v>
      </c>
      <c r="F780" s="1" t="s">
        <v>285</v>
      </c>
      <c r="G780">
        <v>-517</v>
      </c>
      <c r="H780">
        <v>-246</v>
      </c>
      <c r="I780">
        <v>5982</v>
      </c>
      <c r="J780">
        <v>-10</v>
      </c>
    </row>
    <row r="781" hidden="1" spans="1:10">
      <c r="A781" s="1" t="s">
        <v>0</v>
      </c>
      <c r="B781" s="1">
        <v>4021505</v>
      </c>
      <c r="C781" s="1">
        <f t="shared" si="24"/>
        <v>4021</v>
      </c>
      <c r="D781" s="1">
        <f t="shared" si="25"/>
        <v>505</v>
      </c>
      <c r="E781" s="1" t="str">
        <f>_xlfn.XLOOKUP(C781,[2]怪物武器挂载坐标辅助表!$V:$V,[2]怪物武器挂载坐标辅助表!$X:$X)</f>
        <v>鹦鹉</v>
      </c>
      <c r="F781" s="1" t="s">
        <v>285</v>
      </c>
      <c r="G781">
        <v>-588</v>
      </c>
      <c r="H781">
        <v>-249</v>
      </c>
      <c r="I781">
        <v>6646</v>
      </c>
      <c r="J781">
        <v>-5</v>
      </c>
    </row>
    <row r="782" hidden="1" spans="1:10">
      <c r="A782" s="1" t="s">
        <v>0</v>
      </c>
      <c r="B782" s="1">
        <v>4021506</v>
      </c>
      <c r="C782" s="1">
        <f t="shared" si="24"/>
        <v>4021</v>
      </c>
      <c r="D782" s="1">
        <f t="shared" si="25"/>
        <v>506</v>
      </c>
      <c r="E782" s="1" t="str">
        <f>_xlfn.XLOOKUP(C782,[2]怪物武器挂载坐标辅助表!$V:$V,[2]怪物武器挂载坐标辅助表!$X:$X)</f>
        <v>鹦鹉</v>
      </c>
      <c r="F782" s="1" t="s">
        <v>285</v>
      </c>
      <c r="G782">
        <v>-411</v>
      </c>
      <c r="H782">
        <v>-213</v>
      </c>
      <c r="I782">
        <v>5317</v>
      </c>
      <c r="J782">
        <v>0</v>
      </c>
    </row>
    <row r="783" hidden="1" spans="1:10">
      <c r="A783" s="1" t="s">
        <v>0</v>
      </c>
      <c r="B783" s="1">
        <v>4021507</v>
      </c>
      <c r="C783" s="1">
        <f t="shared" si="24"/>
        <v>4021</v>
      </c>
      <c r="D783" s="1">
        <f t="shared" si="25"/>
        <v>507</v>
      </c>
      <c r="E783" s="1" t="str">
        <f>_xlfn.XLOOKUP(C783,[2]怪物武器挂载坐标辅助表!$V:$V,[2]怪物武器挂载坐标辅助表!$X:$X)</f>
        <v>鹦鹉</v>
      </c>
      <c r="F783" s="1" t="s">
        <v>285</v>
      </c>
      <c r="G783">
        <v>-477</v>
      </c>
      <c r="H783">
        <v>-225</v>
      </c>
      <c r="I783">
        <v>6646</v>
      </c>
      <c r="J783">
        <v>5</v>
      </c>
    </row>
    <row r="784" hidden="1" spans="1:10">
      <c r="A784" s="1" t="s">
        <v>0</v>
      </c>
      <c r="B784" s="1">
        <v>4033101</v>
      </c>
      <c r="C784" s="1">
        <f t="shared" si="24"/>
        <v>4033</v>
      </c>
      <c r="D784" s="1">
        <f t="shared" si="25"/>
        <v>101</v>
      </c>
      <c r="E784" s="1" t="str">
        <f>_xlfn.XLOOKUP(C784,[2]怪物武器挂载坐标辅助表!$V:$V,[2]怪物武器挂载坐标辅助表!$X:$X)</f>
        <v>鹦鹉</v>
      </c>
      <c r="F784" s="1" t="s">
        <v>285</v>
      </c>
      <c r="G784">
        <v>-536</v>
      </c>
      <c r="H784">
        <v>-154</v>
      </c>
      <c r="I784">
        <v>7311</v>
      </c>
      <c r="J784">
        <v>0</v>
      </c>
    </row>
    <row r="785" hidden="1" spans="1:10">
      <c r="A785" s="1" t="s">
        <v>0</v>
      </c>
      <c r="B785" s="1">
        <v>4033102</v>
      </c>
      <c r="C785" s="1">
        <f t="shared" si="24"/>
        <v>4033</v>
      </c>
      <c r="D785" s="1">
        <f t="shared" si="25"/>
        <v>102</v>
      </c>
      <c r="E785" s="1" t="str">
        <f>_xlfn.XLOOKUP(C785,[2]怪物武器挂载坐标辅助表!$V:$V,[2]怪物武器挂载坐标辅助表!$X:$X)</f>
        <v>鹦鹉</v>
      </c>
      <c r="F785" s="1" t="s">
        <v>285</v>
      </c>
      <c r="G785">
        <v>-445</v>
      </c>
      <c r="H785">
        <v>-164</v>
      </c>
      <c r="I785">
        <v>7311</v>
      </c>
      <c r="J785">
        <v>-10</v>
      </c>
    </row>
    <row r="786" hidden="1" spans="1:10">
      <c r="A786" s="1" t="s">
        <v>0</v>
      </c>
      <c r="B786" s="1">
        <v>4033103</v>
      </c>
      <c r="C786" s="1">
        <f t="shared" si="24"/>
        <v>4033</v>
      </c>
      <c r="D786" s="1">
        <f t="shared" si="25"/>
        <v>103</v>
      </c>
      <c r="E786" s="1" t="str">
        <f>_xlfn.XLOOKUP(C786,[2]怪物武器挂载坐标辅助表!$V:$V,[2]怪物武器挂载坐标辅助表!$X:$X)</f>
        <v>鹦鹉</v>
      </c>
      <c r="F786" s="1" t="s">
        <v>285</v>
      </c>
      <c r="G786">
        <v>-576</v>
      </c>
      <c r="H786">
        <v>-222</v>
      </c>
      <c r="I786">
        <v>6646</v>
      </c>
      <c r="J786">
        <v>-10</v>
      </c>
    </row>
    <row r="787" hidden="1" spans="1:10">
      <c r="A787" s="1" t="s">
        <v>0</v>
      </c>
      <c r="B787" s="1">
        <v>4033104</v>
      </c>
      <c r="C787" s="1">
        <f t="shared" si="24"/>
        <v>4033</v>
      </c>
      <c r="D787" s="1">
        <f t="shared" si="25"/>
        <v>104</v>
      </c>
      <c r="E787" s="1" t="str">
        <f>_xlfn.XLOOKUP(C787,[2]怪物武器挂载坐标辅助表!$V:$V,[2]怪物武器挂载坐标辅助表!$X:$X)</f>
        <v>鹦鹉</v>
      </c>
      <c r="F787" s="1" t="s">
        <v>285</v>
      </c>
      <c r="G787">
        <v>-539</v>
      </c>
      <c r="H787">
        <v>-156</v>
      </c>
      <c r="I787">
        <v>7311</v>
      </c>
      <c r="J787">
        <v>0</v>
      </c>
    </row>
    <row r="788" hidden="1" spans="1:10">
      <c r="A788" s="1" t="s">
        <v>0</v>
      </c>
      <c r="B788" s="1">
        <v>4033105</v>
      </c>
      <c r="C788" s="1">
        <f t="shared" si="24"/>
        <v>4033</v>
      </c>
      <c r="D788" s="1">
        <f t="shared" si="25"/>
        <v>105</v>
      </c>
      <c r="E788" s="1" t="str">
        <f>_xlfn.XLOOKUP(C788,[2]怪物武器挂载坐标辅助表!$V:$V,[2]怪物武器挂载坐标辅助表!$X:$X)</f>
        <v>鹦鹉</v>
      </c>
      <c r="F788" s="1" t="s">
        <v>285</v>
      </c>
      <c r="G788">
        <v>-473</v>
      </c>
      <c r="H788">
        <v>-176</v>
      </c>
      <c r="I788">
        <v>6646</v>
      </c>
      <c r="J788">
        <v>0</v>
      </c>
    </row>
    <row r="789" hidden="1" spans="1:10">
      <c r="A789" s="1" t="s">
        <v>0</v>
      </c>
      <c r="B789" s="1">
        <v>4033106</v>
      </c>
      <c r="C789" s="1">
        <f t="shared" si="24"/>
        <v>4033</v>
      </c>
      <c r="D789" s="1">
        <f t="shared" si="25"/>
        <v>106</v>
      </c>
      <c r="E789" s="1" t="str">
        <f>_xlfn.XLOOKUP(C789,[2]怪物武器挂载坐标辅助表!$V:$V,[2]怪物武器挂载坐标辅助表!$X:$X)</f>
        <v>鹦鹉</v>
      </c>
      <c r="F789" s="1" t="s">
        <v>285</v>
      </c>
      <c r="G789">
        <v>-561</v>
      </c>
      <c r="H789">
        <v>-187</v>
      </c>
      <c r="I789">
        <v>5317</v>
      </c>
      <c r="J789">
        <v>0</v>
      </c>
    </row>
    <row r="790" hidden="1" spans="1:10">
      <c r="A790" s="1" t="s">
        <v>0</v>
      </c>
      <c r="B790" s="1">
        <v>4033201</v>
      </c>
      <c r="C790" s="1">
        <f t="shared" si="24"/>
        <v>4033</v>
      </c>
      <c r="D790" s="1">
        <f t="shared" si="25"/>
        <v>201</v>
      </c>
      <c r="E790" s="1" t="str">
        <f>_xlfn.XLOOKUP(C790,[2]怪物武器挂载坐标辅助表!$V:$V,[2]怪物武器挂载坐标辅助表!$X:$X)</f>
        <v>鹦鹉</v>
      </c>
      <c r="F790" s="1" t="s">
        <v>285</v>
      </c>
      <c r="G790">
        <v>-427</v>
      </c>
      <c r="H790">
        <v>-125</v>
      </c>
      <c r="I790">
        <v>6646</v>
      </c>
      <c r="J790">
        <v>-25</v>
      </c>
    </row>
    <row r="791" hidden="1" spans="1:10">
      <c r="A791" s="1" t="s">
        <v>0</v>
      </c>
      <c r="B791" s="1">
        <v>4033202</v>
      </c>
      <c r="C791" s="1">
        <f t="shared" si="24"/>
        <v>4033</v>
      </c>
      <c r="D791" s="1">
        <f t="shared" si="25"/>
        <v>202</v>
      </c>
      <c r="E791" s="1" t="str">
        <f>_xlfn.XLOOKUP(C791,[2]怪物武器挂载坐标辅助表!$V:$V,[2]怪物武器挂载坐标辅助表!$X:$X)</f>
        <v>鹦鹉</v>
      </c>
      <c r="F791" s="1" t="s">
        <v>285</v>
      </c>
      <c r="G791">
        <v>-406</v>
      </c>
      <c r="H791">
        <v>-168</v>
      </c>
      <c r="I791">
        <v>6646</v>
      </c>
      <c r="J791">
        <v>0</v>
      </c>
    </row>
    <row r="792" hidden="1" spans="1:10">
      <c r="A792" s="1" t="s">
        <v>0</v>
      </c>
      <c r="B792" s="1">
        <v>4033203</v>
      </c>
      <c r="C792" s="1">
        <f t="shared" si="24"/>
        <v>4033</v>
      </c>
      <c r="D792" s="1">
        <f t="shared" si="25"/>
        <v>203</v>
      </c>
      <c r="E792" s="1" t="str">
        <f>_xlfn.XLOOKUP(C792,[2]怪物武器挂载坐标辅助表!$V:$V,[2]怪物武器挂载坐标辅助表!$X:$X)</f>
        <v>鹦鹉</v>
      </c>
      <c r="F792" s="1" t="s">
        <v>285</v>
      </c>
      <c r="G792">
        <v>-435</v>
      </c>
      <c r="H792">
        <v>-188</v>
      </c>
      <c r="I792">
        <v>6646</v>
      </c>
      <c r="J792">
        <v>-10</v>
      </c>
    </row>
    <row r="793" hidden="1" spans="1:10">
      <c r="A793" s="1" t="s">
        <v>0</v>
      </c>
      <c r="B793" s="1">
        <v>4033204</v>
      </c>
      <c r="C793" s="1">
        <f t="shared" si="24"/>
        <v>4033</v>
      </c>
      <c r="D793" s="1">
        <f t="shared" si="25"/>
        <v>204</v>
      </c>
      <c r="E793" s="1" t="str">
        <f>_xlfn.XLOOKUP(C793,[2]怪物武器挂载坐标辅助表!$V:$V,[2]怪物武器挂载坐标辅助表!$X:$X)</f>
        <v>鹦鹉</v>
      </c>
      <c r="F793" s="1" t="s">
        <v>285</v>
      </c>
      <c r="G793">
        <v>-426</v>
      </c>
      <c r="H793">
        <v>-254</v>
      </c>
      <c r="I793">
        <v>3323</v>
      </c>
      <c r="J793">
        <v>0</v>
      </c>
    </row>
    <row r="794" hidden="1" spans="1:10">
      <c r="A794" s="1" t="s">
        <v>0</v>
      </c>
      <c r="B794" s="1">
        <v>4033205</v>
      </c>
      <c r="C794" s="1">
        <f t="shared" si="24"/>
        <v>4033</v>
      </c>
      <c r="D794" s="1">
        <f t="shared" si="25"/>
        <v>205</v>
      </c>
      <c r="E794" s="1" t="str">
        <f>_xlfn.XLOOKUP(C794,[2]怪物武器挂载坐标辅助表!$V:$V,[2]怪物武器挂载坐标辅助表!$X:$X)</f>
        <v>鹦鹉</v>
      </c>
      <c r="F794" s="1" t="s">
        <v>285</v>
      </c>
      <c r="G794">
        <v>-429</v>
      </c>
      <c r="H794">
        <v>-85</v>
      </c>
      <c r="I794">
        <v>6646</v>
      </c>
      <c r="J794">
        <v>-10</v>
      </c>
    </row>
    <row r="795" hidden="1" spans="1:10">
      <c r="A795" s="1" t="s">
        <v>0</v>
      </c>
      <c r="B795" s="1">
        <v>4033206</v>
      </c>
      <c r="C795" s="1">
        <f t="shared" si="24"/>
        <v>4033</v>
      </c>
      <c r="D795" s="1">
        <f t="shared" si="25"/>
        <v>206</v>
      </c>
      <c r="E795" s="1" t="str">
        <f>_xlfn.XLOOKUP(C795,[2]怪物武器挂载坐标辅助表!$V:$V,[2]怪物武器挂载坐标辅助表!$X:$X)</f>
        <v>鹦鹉</v>
      </c>
      <c r="F795" s="1" t="s">
        <v>285</v>
      </c>
      <c r="G795">
        <v>-493</v>
      </c>
      <c r="H795">
        <v>-208</v>
      </c>
      <c r="I795">
        <v>4652</v>
      </c>
      <c r="J795">
        <v>150</v>
      </c>
    </row>
    <row r="796" hidden="1" spans="1:10">
      <c r="A796" s="1" t="s">
        <v>0</v>
      </c>
      <c r="B796" s="1">
        <v>4033207</v>
      </c>
      <c r="C796" s="1">
        <f t="shared" si="24"/>
        <v>4033</v>
      </c>
      <c r="D796" s="1">
        <f t="shared" si="25"/>
        <v>207</v>
      </c>
      <c r="E796" s="1" t="str">
        <f>_xlfn.XLOOKUP(C796,[2]怪物武器挂载坐标辅助表!$V:$V,[2]怪物武器挂载坐标辅助表!$X:$X)</f>
        <v>鹦鹉</v>
      </c>
      <c r="F796" s="1" t="s">
        <v>285</v>
      </c>
      <c r="G796">
        <v>-554</v>
      </c>
      <c r="H796">
        <v>-186</v>
      </c>
      <c r="I796">
        <v>6646</v>
      </c>
      <c r="J796">
        <v>15</v>
      </c>
    </row>
    <row r="797" hidden="1" spans="1:10">
      <c r="A797" s="1" t="s">
        <v>0</v>
      </c>
      <c r="B797" s="1">
        <v>4033301</v>
      </c>
      <c r="C797" s="1">
        <f t="shared" si="24"/>
        <v>4033</v>
      </c>
      <c r="D797" s="1">
        <f t="shared" si="25"/>
        <v>301</v>
      </c>
      <c r="E797" s="1" t="str">
        <f>_xlfn.XLOOKUP(C797,[2]怪物武器挂载坐标辅助表!$V:$V,[2]怪物武器挂载坐标辅助表!$X:$X)</f>
        <v>鹦鹉</v>
      </c>
      <c r="F797" s="1" t="s">
        <v>285</v>
      </c>
      <c r="G797">
        <v>-475</v>
      </c>
      <c r="H797">
        <v>-73</v>
      </c>
      <c r="I797">
        <v>6646</v>
      </c>
      <c r="J797">
        <v>0</v>
      </c>
    </row>
    <row r="798" hidden="1" spans="1:10">
      <c r="A798" s="1" t="s">
        <v>0</v>
      </c>
      <c r="B798" s="1">
        <v>4033302</v>
      </c>
      <c r="C798" s="1">
        <f t="shared" si="24"/>
        <v>4033</v>
      </c>
      <c r="D798" s="1">
        <f t="shared" si="25"/>
        <v>302</v>
      </c>
      <c r="E798" s="1" t="str">
        <f>_xlfn.XLOOKUP(C798,[2]怪物武器挂载坐标辅助表!$V:$V,[2]怪物武器挂载坐标辅助表!$X:$X)</f>
        <v>鹦鹉</v>
      </c>
      <c r="F798" s="1" t="s">
        <v>285</v>
      </c>
      <c r="G798">
        <v>-500</v>
      </c>
      <c r="H798">
        <v>-129</v>
      </c>
      <c r="I798">
        <v>5982</v>
      </c>
      <c r="J798">
        <v>0</v>
      </c>
    </row>
    <row r="799" hidden="1" spans="1:10">
      <c r="A799" s="1" t="s">
        <v>0</v>
      </c>
      <c r="B799" s="1">
        <v>4033303</v>
      </c>
      <c r="C799" s="1">
        <f t="shared" si="24"/>
        <v>4033</v>
      </c>
      <c r="D799" s="1">
        <f t="shared" si="25"/>
        <v>303</v>
      </c>
      <c r="E799" s="1" t="str">
        <f>_xlfn.XLOOKUP(C799,[2]怪物武器挂载坐标辅助表!$V:$V,[2]怪物武器挂载坐标辅助表!$X:$X)</f>
        <v>鹦鹉</v>
      </c>
      <c r="F799" s="1" t="s">
        <v>285</v>
      </c>
      <c r="G799">
        <v>-456</v>
      </c>
      <c r="H799">
        <v>-142</v>
      </c>
      <c r="I799">
        <v>6646</v>
      </c>
      <c r="J799">
        <v>0</v>
      </c>
    </row>
    <row r="800" hidden="1" spans="1:10">
      <c r="A800" s="1" t="s">
        <v>0</v>
      </c>
      <c r="B800" s="1">
        <v>4033304</v>
      </c>
      <c r="C800" s="1">
        <f t="shared" si="24"/>
        <v>4033</v>
      </c>
      <c r="D800" s="1">
        <f t="shared" si="25"/>
        <v>304</v>
      </c>
      <c r="E800" s="1" t="str">
        <f>_xlfn.XLOOKUP(C800,[2]怪物武器挂载坐标辅助表!$V:$V,[2]怪物武器挂载坐标辅助表!$X:$X)</f>
        <v>鹦鹉</v>
      </c>
      <c r="F800" s="1" t="s">
        <v>285</v>
      </c>
      <c r="G800">
        <v>-591</v>
      </c>
      <c r="H800">
        <v>-161</v>
      </c>
      <c r="I800">
        <v>6646</v>
      </c>
      <c r="J800">
        <v>5</v>
      </c>
    </row>
    <row r="801" hidden="1" spans="1:10">
      <c r="A801" s="1" t="s">
        <v>0</v>
      </c>
      <c r="B801" s="1">
        <v>4033305</v>
      </c>
      <c r="C801" s="1">
        <f t="shared" si="24"/>
        <v>4033</v>
      </c>
      <c r="D801" s="1">
        <f t="shared" si="25"/>
        <v>305</v>
      </c>
      <c r="E801" s="1" t="str">
        <f>_xlfn.XLOOKUP(C801,[2]怪物武器挂载坐标辅助表!$V:$V,[2]怪物武器挂载坐标辅助表!$X:$X)</f>
        <v>鹦鹉</v>
      </c>
      <c r="F801" s="1" t="s">
        <v>285</v>
      </c>
      <c r="G801">
        <v>-560</v>
      </c>
      <c r="H801">
        <v>-255</v>
      </c>
      <c r="I801">
        <v>5982</v>
      </c>
      <c r="J801">
        <v>-25</v>
      </c>
    </row>
    <row r="802" hidden="1" spans="1:10">
      <c r="A802" s="1" t="s">
        <v>0</v>
      </c>
      <c r="B802" s="1">
        <v>4033401</v>
      </c>
      <c r="C802" s="1">
        <f t="shared" si="24"/>
        <v>4033</v>
      </c>
      <c r="D802" s="1">
        <f t="shared" si="25"/>
        <v>401</v>
      </c>
      <c r="E802" s="1" t="str">
        <f>_xlfn.XLOOKUP(C802,[2]怪物武器挂载坐标辅助表!$V:$V,[2]怪物武器挂载坐标辅助表!$X:$X)</f>
        <v>鹦鹉</v>
      </c>
      <c r="F802" s="1" t="s">
        <v>285</v>
      </c>
      <c r="G802">
        <v>-474</v>
      </c>
      <c r="H802">
        <v>-243</v>
      </c>
      <c r="I802">
        <v>6646</v>
      </c>
      <c r="J802">
        <v>0</v>
      </c>
    </row>
    <row r="803" hidden="1" spans="1:10">
      <c r="A803" s="1" t="s">
        <v>0</v>
      </c>
      <c r="B803" s="1">
        <v>4033402</v>
      </c>
      <c r="C803" s="1">
        <f t="shared" si="24"/>
        <v>4033</v>
      </c>
      <c r="D803" s="1">
        <f t="shared" si="25"/>
        <v>402</v>
      </c>
      <c r="E803" s="1" t="str">
        <f>_xlfn.XLOOKUP(C803,[2]怪物武器挂载坐标辅助表!$V:$V,[2]怪物武器挂载坐标辅助表!$X:$X)</f>
        <v>鹦鹉</v>
      </c>
      <c r="F803" s="1" t="s">
        <v>285</v>
      </c>
      <c r="G803">
        <v>-478</v>
      </c>
      <c r="H803">
        <v>-239</v>
      </c>
      <c r="I803">
        <v>6646</v>
      </c>
      <c r="J803">
        <v>0</v>
      </c>
    </row>
    <row r="804" hidden="1" spans="1:10">
      <c r="A804" s="1" t="s">
        <v>0</v>
      </c>
      <c r="B804" s="1">
        <v>4033403</v>
      </c>
      <c r="C804" s="1">
        <f t="shared" si="24"/>
        <v>4033</v>
      </c>
      <c r="D804" s="1">
        <f t="shared" si="25"/>
        <v>403</v>
      </c>
      <c r="E804" s="1" t="str">
        <f>_xlfn.XLOOKUP(C804,[2]怪物武器挂载坐标辅助表!$V:$V,[2]怪物武器挂载坐标辅助表!$X:$X)</f>
        <v>鹦鹉</v>
      </c>
      <c r="F804" s="1" t="s">
        <v>285</v>
      </c>
      <c r="G804">
        <v>-485</v>
      </c>
      <c r="H804">
        <v>-235</v>
      </c>
      <c r="I804">
        <v>6646</v>
      </c>
      <c r="J804">
        <v>0</v>
      </c>
    </row>
    <row r="805" hidden="1" spans="1:10">
      <c r="A805" s="1" t="s">
        <v>0</v>
      </c>
      <c r="B805" s="1">
        <v>4033404</v>
      </c>
      <c r="C805" s="1">
        <f t="shared" si="24"/>
        <v>4033</v>
      </c>
      <c r="D805" s="1">
        <f t="shared" si="25"/>
        <v>404</v>
      </c>
      <c r="E805" s="1" t="str">
        <f>_xlfn.XLOOKUP(C805,[2]怪物武器挂载坐标辅助表!$V:$V,[2]怪物武器挂载坐标辅助表!$X:$X)</f>
        <v>鹦鹉</v>
      </c>
      <c r="F805" s="1" t="s">
        <v>285</v>
      </c>
      <c r="G805">
        <v>-624</v>
      </c>
      <c r="H805">
        <v>-235</v>
      </c>
      <c r="I805">
        <v>6646</v>
      </c>
      <c r="J805">
        <v>0</v>
      </c>
    </row>
    <row r="806" hidden="1" spans="1:10">
      <c r="A806" s="1" t="s">
        <v>0</v>
      </c>
      <c r="B806" s="1">
        <v>4033405</v>
      </c>
      <c r="C806" s="1">
        <f t="shared" si="24"/>
        <v>4033</v>
      </c>
      <c r="D806" s="1">
        <f t="shared" si="25"/>
        <v>405</v>
      </c>
      <c r="E806" s="1" t="str">
        <f>_xlfn.XLOOKUP(C806,[2]怪物武器挂载坐标辅助表!$V:$V,[2]怪物武器挂载坐标辅助表!$X:$X)</f>
        <v>鹦鹉</v>
      </c>
      <c r="F806" s="1" t="s">
        <v>285</v>
      </c>
      <c r="G806">
        <v>-496</v>
      </c>
      <c r="H806">
        <v>-236</v>
      </c>
      <c r="I806">
        <v>6646</v>
      </c>
      <c r="J806">
        <v>0</v>
      </c>
    </row>
    <row r="807" hidden="1" spans="1:10">
      <c r="A807" s="1" t="s">
        <v>0</v>
      </c>
      <c r="B807" s="1">
        <v>4033406</v>
      </c>
      <c r="C807" s="1">
        <f t="shared" si="24"/>
        <v>4033</v>
      </c>
      <c r="D807" s="1">
        <f t="shared" si="25"/>
        <v>406</v>
      </c>
      <c r="E807" s="1" t="str">
        <f>_xlfn.XLOOKUP(C807,[2]怪物武器挂载坐标辅助表!$V:$V,[2]怪物武器挂载坐标辅助表!$X:$X)</f>
        <v>鹦鹉</v>
      </c>
      <c r="F807" s="1" t="s">
        <v>285</v>
      </c>
      <c r="G807">
        <v>-534</v>
      </c>
      <c r="H807">
        <v>-228</v>
      </c>
      <c r="I807">
        <v>5317</v>
      </c>
      <c r="J807">
        <v>30</v>
      </c>
    </row>
    <row r="808" hidden="1" spans="1:10">
      <c r="A808" s="1" t="s">
        <v>0</v>
      </c>
      <c r="B808" s="1">
        <v>4033407</v>
      </c>
      <c r="C808" s="1">
        <f t="shared" si="24"/>
        <v>4033</v>
      </c>
      <c r="D808" s="1">
        <f t="shared" si="25"/>
        <v>407</v>
      </c>
      <c r="E808" s="1" t="str">
        <f>_xlfn.XLOOKUP(C808,[2]怪物武器挂载坐标辅助表!$V:$V,[2]怪物武器挂载坐标辅助表!$X:$X)</f>
        <v>鹦鹉</v>
      </c>
      <c r="F808" s="1" t="s">
        <v>285</v>
      </c>
      <c r="G808">
        <v>-470</v>
      </c>
      <c r="H808">
        <v>-202</v>
      </c>
      <c r="I808">
        <v>6646</v>
      </c>
      <c r="J808">
        <v>-5</v>
      </c>
    </row>
    <row r="809" hidden="1" spans="1:10">
      <c r="A809" s="1" t="s">
        <v>0</v>
      </c>
      <c r="B809" s="1">
        <v>4033408</v>
      </c>
      <c r="C809" s="1">
        <f t="shared" si="24"/>
        <v>4033</v>
      </c>
      <c r="D809" s="1">
        <f t="shared" si="25"/>
        <v>408</v>
      </c>
      <c r="E809" s="1" t="str">
        <f>_xlfn.XLOOKUP(C809,[2]怪物武器挂载坐标辅助表!$V:$V,[2]怪物武器挂载坐标辅助表!$X:$X)</f>
        <v>鹦鹉</v>
      </c>
      <c r="F809" s="1" t="s">
        <v>285</v>
      </c>
      <c r="G809">
        <v>-408</v>
      </c>
      <c r="H809">
        <v>-283</v>
      </c>
      <c r="I809">
        <v>7311</v>
      </c>
      <c r="J809">
        <v>-15</v>
      </c>
    </row>
    <row r="810" hidden="1" spans="1:10">
      <c r="A810" s="1" t="s">
        <v>0</v>
      </c>
      <c r="B810" s="1">
        <v>4033409</v>
      </c>
      <c r="C810" s="1">
        <f t="shared" si="24"/>
        <v>4033</v>
      </c>
      <c r="D810" s="1">
        <f t="shared" si="25"/>
        <v>409</v>
      </c>
      <c r="E810" s="1" t="str">
        <f>_xlfn.XLOOKUP(C810,[2]怪物武器挂载坐标辅助表!$V:$V,[2]怪物武器挂载坐标辅助表!$X:$X)</f>
        <v>鹦鹉</v>
      </c>
      <c r="F810" s="1" t="s">
        <v>285</v>
      </c>
      <c r="G810">
        <v>-544</v>
      </c>
      <c r="H810">
        <v>-183</v>
      </c>
      <c r="I810">
        <v>4985</v>
      </c>
      <c r="J810">
        <v>-15</v>
      </c>
    </row>
    <row r="811" hidden="1" spans="1:10">
      <c r="A811" s="1" t="s">
        <v>0</v>
      </c>
      <c r="B811" s="1">
        <v>4033501</v>
      </c>
      <c r="C811" s="1">
        <f t="shared" si="24"/>
        <v>4033</v>
      </c>
      <c r="D811" s="1">
        <f t="shared" si="25"/>
        <v>501</v>
      </c>
      <c r="E811" s="1" t="str">
        <f>_xlfn.XLOOKUP(C811,[2]怪物武器挂载坐标辅助表!$V:$V,[2]怪物武器挂载坐标辅助表!$X:$X)</f>
        <v>鹦鹉</v>
      </c>
      <c r="F811" s="1" t="s">
        <v>285</v>
      </c>
      <c r="G811">
        <v>-527</v>
      </c>
      <c r="H811">
        <v>-105</v>
      </c>
      <c r="I811">
        <v>7311</v>
      </c>
      <c r="J811">
        <v>45</v>
      </c>
    </row>
    <row r="812" hidden="1" spans="1:10">
      <c r="A812" s="1" t="s">
        <v>0</v>
      </c>
      <c r="B812" s="1">
        <v>4033502</v>
      </c>
      <c r="C812" s="1">
        <f t="shared" si="24"/>
        <v>4033</v>
      </c>
      <c r="D812" s="1">
        <f t="shared" si="25"/>
        <v>502</v>
      </c>
      <c r="E812" s="1" t="str">
        <f>_xlfn.XLOOKUP(C812,[2]怪物武器挂载坐标辅助表!$V:$V,[2]怪物武器挂载坐标辅助表!$X:$X)</f>
        <v>鹦鹉</v>
      </c>
      <c r="F812" s="1" t="s">
        <v>285</v>
      </c>
      <c r="G812">
        <v>-541</v>
      </c>
      <c r="H812">
        <v>-183</v>
      </c>
      <c r="I812">
        <v>5649</v>
      </c>
      <c r="J812">
        <v>0</v>
      </c>
    </row>
    <row r="813" hidden="1" spans="1:10">
      <c r="A813" s="1" t="s">
        <v>0</v>
      </c>
      <c r="B813" s="1">
        <v>4033503</v>
      </c>
      <c r="C813" s="1">
        <f t="shared" si="24"/>
        <v>4033</v>
      </c>
      <c r="D813" s="1">
        <f t="shared" si="25"/>
        <v>503</v>
      </c>
      <c r="E813" s="1" t="str">
        <f>_xlfn.XLOOKUP(C813,[2]怪物武器挂载坐标辅助表!$V:$V,[2]怪物武器挂载坐标辅助表!$X:$X)</f>
        <v>鹦鹉</v>
      </c>
      <c r="F813" s="1" t="s">
        <v>285</v>
      </c>
      <c r="G813">
        <v>-588</v>
      </c>
      <c r="H813">
        <v>-217</v>
      </c>
      <c r="I813">
        <v>6646</v>
      </c>
      <c r="J813">
        <v>-15</v>
      </c>
    </row>
    <row r="814" hidden="1" spans="1:10">
      <c r="A814" s="1" t="s">
        <v>0</v>
      </c>
      <c r="B814" s="1">
        <v>4033504</v>
      </c>
      <c r="C814" s="1">
        <f t="shared" si="24"/>
        <v>4033</v>
      </c>
      <c r="D814" s="1">
        <f t="shared" si="25"/>
        <v>504</v>
      </c>
      <c r="E814" s="1" t="str">
        <f>_xlfn.XLOOKUP(C814,[2]怪物武器挂载坐标辅助表!$V:$V,[2]怪物武器挂载坐标辅助表!$X:$X)</f>
        <v>鹦鹉</v>
      </c>
      <c r="F814" s="1" t="s">
        <v>285</v>
      </c>
      <c r="G814">
        <v>-517</v>
      </c>
      <c r="H814">
        <v>-246</v>
      </c>
      <c r="I814">
        <v>5982</v>
      </c>
      <c r="J814">
        <v>-10</v>
      </c>
    </row>
    <row r="815" hidden="1" spans="1:10">
      <c r="A815" s="1" t="s">
        <v>0</v>
      </c>
      <c r="B815" s="1">
        <v>4033505</v>
      </c>
      <c r="C815" s="1">
        <f t="shared" si="24"/>
        <v>4033</v>
      </c>
      <c r="D815" s="1">
        <f t="shared" si="25"/>
        <v>505</v>
      </c>
      <c r="E815" s="1" t="str">
        <f>_xlfn.XLOOKUP(C815,[2]怪物武器挂载坐标辅助表!$V:$V,[2]怪物武器挂载坐标辅助表!$X:$X)</f>
        <v>鹦鹉</v>
      </c>
      <c r="F815" s="1" t="s">
        <v>285</v>
      </c>
      <c r="G815">
        <v>-588</v>
      </c>
      <c r="H815">
        <v>-249</v>
      </c>
      <c r="I815">
        <v>6646</v>
      </c>
      <c r="J815">
        <v>-5</v>
      </c>
    </row>
    <row r="816" hidden="1" spans="1:10">
      <c r="A816" s="1" t="s">
        <v>0</v>
      </c>
      <c r="B816" s="1">
        <v>4033506</v>
      </c>
      <c r="C816" s="1">
        <f t="shared" si="24"/>
        <v>4033</v>
      </c>
      <c r="D816" s="1">
        <f t="shared" si="25"/>
        <v>506</v>
      </c>
      <c r="E816" s="1" t="str">
        <f>_xlfn.XLOOKUP(C816,[2]怪物武器挂载坐标辅助表!$V:$V,[2]怪物武器挂载坐标辅助表!$X:$X)</f>
        <v>鹦鹉</v>
      </c>
      <c r="F816" s="1" t="s">
        <v>285</v>
      </c>
      <c r="G816">
        <v>-411</v>
      </c>
      <c r="H816">
        <v>-213</v>
      </c>
      <c r="I816">
        <v>5317</v>
      </c>
      <c r="J816">
        <v>0</v>
      </c>
    </row>
    <row r="817" hidden="1" spans="1:10">
      <c r="A817" s="1" t="s">
        <v>0</v>
      </c>
      <c r="B817" s="1">
        <v>4033507</v>
      </c>
      <c r="C817" s="1">
        <f t="shared" si="24"/>
        <v>4033</v>
      </c>
      <c r="D817" s="1">
        <f t="shared" si="25"/>
        <v>507</v>
      </c>
      <c r="E817" s="1" t="str">
        <f>_xlfn.XLOOKUP(C817,[2]怪物武器挂载坐标辅助表!$V:$V,[2]怪物武器挂载坐标辅助表!$X:$X)</f>
        <v>鹦鹉</v>
      </c>
      <c r="F817" s="1" t="s">
        <v>285</v>
      </c>
      <c r="G817">
        <v>-477</v>
      </c>
      <c r="H817">
        <v>-225</v>
      </c>
      <c r="I817">
        <v>6646</v>
      </c>
      <c r="J817">
        <v>5</v>
      </c>
    </row>
    <row r="818" hidden="1" spans="1:10">
      <c r="A818" s="1" t="s">
        <v>0</v>
      </c>
      <c r="B818" s="1">
        <v>4022101</v>
      </c>
      <c r="C818" s="1">
        <f t="shared" si="24"/>
        <v>4022</v>
      </c>
      <c r="D818" s="1">
        <f t="shared" si="25"/>
        <v>101</v>
      </c>
      <c r="E818" s="1" t="str">
        <f>_xlfn.XLOOKUP(C818,[2]怪物武器挂载坐标辅助表!$V:$V,[2]怪物武器挂载坐标辅助表!$X:$X)</f>
        <v>蜥蜴</v>
      </c>
      <c r="F818" s="1" t="s">
        <v>285</v>
      </c>
      <c r="G818">
        <v>-492</v>
      </c>
      <c r="H818">
        <v>-85</v>
      </c>
      <c r="I818">
        <v>6463</v>
      </c>
      <c r="J818">
        <v>0</v>
      </c>
    </row>
    <row r="819" hidden="1" spans="1:10">
      <c r="A819" s="1" t="s">
        <v>0</v>
      </c>
      <c r="B819" s="1">
        <v>4022102</v>
      </c>
      <c r="C819" s="1">
        <f t="shared" si="24"/>
        <v>4022</v>
      </c>
      <c r="D819" s="1">
        <f t="shared" si="25"/>
        <v>102</v>
      </c>
      <c r="E819" s="1" t="str">
        <f>_xlfn.XLOOKUP(C819,[2]怪物武器挂载坐标辅助表!$V:$V,[2]怪物武器挂载坐标辅助表!$X:$X)</f>
        <v>蜥蜴</v>
      </c>
      <c r="F819" s="1" t="s">
        <v>285</v>
      </c>
      <c r="G819">
        <v>-411</v>
      </c>
      <c r="H819">
        <v>-94</v>
      </c>
      <c r="I819">
        <v>6463</v>
      </c>
      <c r="J819">
        <v>-10</v>
      </c>
    </row>
    <row r="820" hidden="1" spans="1:10">
      <c r="A820" s="1" t="s">
        <v>0</v>
      </c>
      <c r="B820" s="1">
        <v>4022103</v>
      </c>
      <c r="C820" s="1">
        <f t="shared" si="24"/>
        <v>4022</v>
      </c>
      <c r="D820" s="1">
        <f t="shared" si="25"/>
        <v>103</v>
      </c>
      <c r="E820" s="1" t="str">
        <f>_xlfn.XLOOKUP(C820,[2]怪物武器挂载坐标辅助表!$V:$V,[2]怪物武器挂载坐标辅助表!$X:$X)</f>
        <v>蜥蜴</v>
      </c>
      <c r="F820" s="1" t="s">
        <v>285</v>
      </c>
      <c r="G820">
        <v>-527</v>
      </c>
      <c r="H820">
        <v>-145</v>
      </c>
      <c r="I820">
        <v>5876</v>
      </c>
      <c r="J820">
        <v>-10</v>
      </c>
    </row>
    <row r="821" hidden="1" spans="1:10">
      <c r="A821" s="1" t="s">
        <v>0</v>
      </c>
      <c r="B821" s="1">
        <v>4022104</v>
      </c>
      <c r="C821" s="1">
        <f t="shared" si="24"/>
        <v>4022</v>
      </c>
      <c r="D821" s="1">
        <f t="shared" si="25"/>
        <v>104</v>
      </c>
      <c r="E821" s="1" t="str">
        <f>_xlfn.XLOOKUP(C821,[2]怪物武器挂载坐标辅助表!$V:$V,[2]怪物武器挂载坐标辅助表!$X:$X)</f>
        <v>蜥蜴</v>
      </c>
      <c r="F821" s="1" t="s">
        <v>285</v>
      </c>
      <c r="G821">
        <v>-494</v>
      </c>
      <c r="H821">
        <v>-86</v>
      </c>
      <c r="I821">
        <v>6463</v>
      </c>
      <c r="J821">
        <v>0</v>
      </c>
    </row>
    <row r="822" hidden="1" spans="1:10">
      <c r="A822" s="1" t="s">
        <v>0</v>
      </c>
      <c r="B822" s="1">
        <v>4022105</v>
      </c>
      <c r="C822" s="1">
        <f t="shared" si="24"/>
        <v>4022</v>
      </c>
      <c r="D822" s="1">
        <f t="shared" si="25"/>
        <v>105</v>
      </c>
      <c r="E822" s="1" t="str">
        <f>_xlfn.XLOOKUP(C822,[2]怪物武器挂载坐标辅助表!$V:$V,[2]怪物武器挂载坐标辅助表!$X:$X)</f>
        <v>蜥蜴</v>
      </c>
      <c r="F822" s="1" t="s">
        <v>285</v>
      </c>
      <c r="G822">
        <v>-436</v>
      </c>
      <c r="H822">
        <v>-104</v>
      </c>
      <c r="I822">
        <v>5876</v>
      </c>
      <c r="J822">
        <v>0</v>
      </c>
    </row>
    <row r="823" hidden="1" spans="1:10">
      <c r="A823" s="1" t="s">
        <v>0</v>
      </c>
      <c r="B823" s="1">
        <v>4022106</v>
      </c>
      <c r="C823" s="1">
        <f t="shared" si="24"/>
        <v>4022</v>
      </c>
      <c r="D823" s="1">
        <f t="shared" si="25"/>
        <v>106</v>
      </c>
      <c r="E823" s="1" t="str">
        <f>_xlfn.XLOOKUP(C823,[2]怪物武器挂载坐标辅助表!$V:$V,[2]怪物武器挂载坐标辅助表!$X:$X)</f>
        <v>蜥蜴</v>
      </c>
      <c r="F823" s="1" t="s">
        <v>285</v>
      </c>
      <c r="G823">
        <v>-514</v>
      </c>
      <c r="H823">
        <v>-113</v>
      </c>
      <c r="I823">
        <v>4700</v>
      </c>
      <c r="J823">
        <v>0</v>
      </c>
    </row>
    <row r="824" hidden="1" spans="1:10">
      <c r="A824" s="1" t="s">
        <v>0</v>
      </c>
      <c r="B824" s="1">
        <v>4022201</v>
      </c>
      <c r="C824" s="1">
        <f t="shared" si="24"/>
        <v>4022</v>
      </c>
      <c r="D824" s="1">
        <f t="shared" si="25"/>
        <v>201</v>
      </c>
      <c r="E824" s="1" t="str">
        <f>_xlfn.XLOOKUP(C824,[2]怪物武器挂载坐标辅助表!$V:$V,[2]怪物武器挂载坐标辅助表!$X:$X)</f>
        <v>蜥蜴</v>
      </c>
      <c r="F824" s="1" t="s">
        <v>285</v>
      </c>
      <c r="G824">
        <v>-396</v>
      </c>
      <c r="H824">
        <v>-59</v>
      </c>
      <c r="I824">
        <v>5876</v>
      </c>
      <c r="J824">
        <v>-25</v>
      </c>
    </row>
    <row r="825" hidden="1" spans="1:10">
      <c r="A825" s="1" t="s">
        <v>0</v>
      </c>
      <c r="B825" s="1">
        <v>4022202</v>
      </c>
      <c r="C825" s="1">
        <f t="shared" si="24"/>
        <v>4022</v>
      </c>
      <c r="D825" s="1">
        <f t="shared" si="25"/>
        <v>202</v>
      </c>
      <c r="E825" s="1" t="str">
        <f>_xlfn.XLOOKUP(C825,[2]怪物武器挂载坐标辅助表!$V:$V,[2]怪物武器挂载坐标辅助表!$X:$X)</f>
        <v>蜥蜴</v>
      </c>
      <c r="F825" s="1" t="s">
        <v>285</v>
      </c>
      <c r="G825">
        <v>-377</v>
      </c>
      <c r="H825">
        <v>-97</v>
      </c>
      <c r="I825">
        <v>5876</v>
      </c>
      <c r="J825">
        <v>0</v>
      </c>
    </row>
    <row r="826" hidden="1" spans="1:10">
      <c r="A826" s="1" t="s">
        <v>0</v>
      </c>
      <c r="B826" s="1">
        <v>4022203</v>
      </c>
      <c r="C826" s="1">
        <f t="shared" si="24"/>
        <v>4022</v>
      </c>
      <c r="D826" s="1">
        <f t="shared" si="25"/>
        <v>203</v>
      </c>
      <c r="E826" s="1" t="str">
        <f>_xlfn.XLOOKUP(C826,[2]怪物武器挂载坐标辅助表!$V:$V,[2]怪物武器挂载坐标辅助表!$X:$X)</f>
        <v>蜥蜴</v>
      </c>
      <c r="F826" s="1" t="s">
        <v>285</v>
      </c>
      <c r="G826">
        <v>-403</v>
      </c>
      <c r="H826">
        <v>-115</v>
      </c>
      <c r="I826">
        <v>5876</v>
      </c>
      <c r="J826">
        <v>-10</v>
      </c>
    </row>
    <row r="827" hidden="1" spans="1:10">
      <c r="A827" s="1" t="s">
        <v>0</v>
      </c>
      <c r="B827" s="1">
        <v>4022204</v>
      </c>
      <c r="C827" s="1">
        <f t="shared" si="24"/>
        <v>4022</v>
      </c>
      <c r="D827" s="1">
        <f t="shared" si="25"/>
        <v>204</v>
      </c>
      <c r="E827" s="1" t="str">
        <f>_xlfn.XLOOKUP(C827,[2]怪物武器挂载坐标辅助表!$V:$V,[2]怪物武器挂载坐标辅助表!$X:$X)</f>
        <v>蜥蜴</v>
      </c>
      <c r="F827" s="1" t="s">
        <v>285</v>
      </c>
      <c r="G827">
        <v>-395</v>
      </c>
      <c r="H827">
        <v>-173</v>
      </c>
      <c r="I827">
        <v>2938</v>
      </c>
      <c r="J827">
        <v>0</v>
      </c>
    </row>
    <row r="828" hidden="1" spans="1:10">
      <c r="A828" s="1" t="s">
        <v>0</v>
      </c>
      <c r="B828" s="1">
        <v>4022205</v>
      </c>
      <c r="C828" s="1">
        <f t="shared" si="24"/>
        <v>4022</v>
      </c>
      <c r="D828" s="1">
        <f t="shared" si="25"/>
        <v>205</v>
      </c>
      <c r="E828" s="1" t="str">
        <f>_xlfn.XLOOKUP(C828,[2]怪物武器挂载坐标辅助表!$V:$V,[2]怪物武器挂载坐标辅助表!$X:$X)</f>
        <v>蜥蜴</v>
      </c>
      <c r="F828" s="1" t="s">
        <v>285</v>
      </c>
      <c r="G828">
        <v>-397</v>
      </c>
      <c r="H828">
        <v>-23</v>
      </c>
      <c r="I828">
        <v>5876</v>
      </c>
      <c r="J828">
        <v>-10</v>
      </c>
    </row>
    <row r="829" hidden="1" spans="1:10">
      <c r="A829" s="1" t="s">
        <v>0</v>
      </c>
      <c r="B829" s="1">
        <v>4022206</v>
      </c>
      <c r="C829" s="1">
        <f t="shared" si="24"/>
        <v>4022</v>
      </c>
      <c r="D829" s="1">
        <f t="shared" si="25"/>
        <v>206</v>
      </c>
      <c r="E829" s="1" t="str">
        <f>_xlfn.XLOOKUP(C829,[2]怪物武器挂载坐标辅助表!$V:$V,[2]怪物武器挂载坐标辅助表!$X:$X)</f>
        <v>蜥蜴</v>
      </c>
      <c r="F829" s="1" t="s">
        <v>285</v>
      </c>
      <c r="G829">
        <v>-454</v>
      </c>
      <c r="H829">
        <v>-132</v>
      </c>
      <c r="I829">
        <v>4113</v>
      </c>
      <c r="J829">
        <v>150</v>
      </c>
    </row>
    <row r="830" hidden="1" spans="1:10">
      <c r="A830" s="1" t="s">
        <v>0</v>
      </c>
      <c r="B830" s="1">
        <v>4022207</v>
      </c>
      <c r="C830" s="1">
        <f t="shared" si="24"/>
        <v>4022</v>
      </c>
      <c r="D830" s="1">
        <f t="shared" si="25"/>
        <v>207</v>
      </c>
      <c r="E830" s="1" t="str">
        <f>_xlfn.XLOOKUP(C830,[2]怪物武器挂载坐标辅助表!$V:$V,[2]怪物武器挂载坐标辅助表!$X:$X)</f>
        <v>蜥蜴</v>
      </c>
      <c r="F830" s="1" t="s">
        <v>285</v>
      </c>
      <c r="G830">
        <v>-508</v>
      </c>
      <c r="H830">
        <v>-113</v>
      </c>
      <c r="I830">
        <v>5876</v>
      </c>
      <c r="J830">
        <v>15</v>
      </c>
    </row>
    <row r="831" hidden="1" spans="1:10">
      <c r="A831" s="1" t="s">
        <v>0</v>
      </c>
      <c r="B831" s="1">
        <v>4022301</v>
      </c>
      <c r="C831" s="1">
        <f t="shared" si="24"/>
        <v>4022</v>
      </c>
      <c r="D831" s="1">
        <f t="shared" si="25"/>
        <v>301</v>
      </c>
      <c r="E831" s="1" t="str">
        <f>_xlfn.XLOOKUP(C831,[2]怪物武器挂载坐标辅助表!$V:$V,[2]怪物武器挂载坐标辅助表!$X:$X)</f>
        <v>蜥蜴</v>
      </c>
      <c r="F831" s="1" t="s">
        <v>285</v>
      </c>
      <c r="G831">
        <v>-438</v>
      </c>
      <c r="H831">
        <v>-13</v>
      </c>
      <c r="I831">
        <v>5876</v>
      </c>
      <c r="J831">
        <v>0</v>
      </c>
    </row>
    <row r="832" hidden="1" spans="1:10">
      <c r="A832" s="1" t="s">
        <v>0</v>
      </c>
      <c r="B832" s="1">
        <v>4022302</v>
      </c>
      <c r="C832" s="1">
        <f t="shared" si="24"/>
        <v>4022</v>
      </c>
      <c r="D832" s="1">
        <f t="shared" si="25"/>
        <v>302</v>
      </c>
      <c r="E832" s="1" t="str">
        <f>_xlfn.XLOOKUP(C832,[2]怪物武器挂载坐标辅助表!$V:$V,[2]怪物武器挂载坐标辅助表!$X:$X)</f>
        <v>蜥蜴</v>
      </c>
      <c r="F832" s="1" t="s">
        <v>285</v>
      </c>
      <c r="G832">
        <v>-460</v>
      </c>
      <c r="H832">
        <v>-62</v>
      </c>
      <c r="I832">
        <v>5288</v>
      </c>
      <c r="J832">
        <v>0</v>
      </c>
    </row>
    <row r="833" hidden="1" spans="1:10">
      <c r="A833" s="1" t="s">
        <v>0</v>
      </c>
      <c r="B833" s="1">
        <v>4022303</v>
      </c>
      <c r="C833" s="1">
        <f t="shared" si="24"/>
        <v>4022</v>
      </c>
      <c r="D833" s="1">
        <f t="shared" si="25"/>
        <v>303</v>
      </c>
      <c r="E833" s="1" t="str">
        <f>_xlfn.XLOOKUP(C833,[2]怪物武器挂载坐标辅助表!$V:$V,[2]怪物武器挂载坐标辅助表!$X:$X)</f>
        <v>蜥蜴</v>
      </c>
      <c r="F833" s="1" t="s">
        <v>285</v>
      </c>
      <c r="G833">
        <v>-421</v>
      </c>
      <c r="H833">
        <v>-74</v>
      </c>
      <c r="I833">
        <v>5876</v>
      </c>
      <c r="J833">
        <v>0</v>
      </c>
    </row>
    <row r="834" hidden="1" spans="1:10">
      <c r="A834" s="1" t="s">
        <v>0</v>
      </c>
      <c r="B834" s="1">
        <v>4022304</v>
      </c>
      <c r="C834" s="1">
        <f t="shared" si="24"/>
        <v>4022</v>
      </c>
      <c r="D834" s="1">
        <f t="shared" si="25"/>
        <v>304</v>
      </c>
      <c r="E834" s="1" t="str">
        <f>_xlfn.XLOOKUP(C834,[2]怪物武器挂载坐标辅助表!$V:$V,[2]怪物武器挂载坐标辅助表!$X:$X)</f>
        <v>蜥蜴</v>
      </c>
      <c r="F834" s="1" t="s">
        <v>285</v>
      </c>
      <c r="G834">
        <v>-541</v>
      </c>
      <c r="H834">
        <v>-91</v>
      </c>
      <c r="I834">
        <v>5876</v>
      </c>
      <c r="J834">
        <v>5</v>
      </c>
    </row>
    <row r="835" hidden="1" spans="1:10">
      <c r="A835" s="1" t="s">
        <v>0</v>
      </c>
      <c r="B835" s="1">
        <v>4022305</v>
      </c>
      <c r="C835" s="1">
        <f t="shared" ref="C835:C898" si="26">ROUNDDOWN(B835/1000,0)</f>
        <v>4022</v>
      </c>
      <c r="D835" s="1">
        <f t="shared" ref="D835:D898" si="27">MOD(B835,1000)</f>
        <v>305</v>
      </c>
      <c r="E835" s="1" t="str">
        <f>_xlfn.XLOOKUP(C835,[2]怪物武器挂载坐标辅助表!$V:$V,[2]怪物武器挂载坐标辅助表!$X:$X)</f>
        <v>蜥蜴</v>
      </c>
      <c r="F835" s="1" t="s">
        <v>285</v>
      </c>
      <c r="G835">
        <v>-513</v>
      </c>
      <c r="H835">
        <v>-174</v>
      </c>
      <c r="I835">
        <v>5288</v>
      </c>
      <c r="J835">
        <v>-25</v>
      </c>
    </row>
    <row r="836" hidden="1" spans="1:10">
      <c r="A836" s="1" t="s">
        <v>0</v>
      </c>
      <c r="B836" s="1">
        <v>4022401</v>
      </c>
      <c r="C836" s="1">
        <f t="shared" si="26"/>
        <v>4022</v>
      </c>
      <c r="D836" s="1">
        <f t="shared" si="27"/>
        <v>401</v>
      </c>
      <c r="E836" s="1" t="str">
        <f>_xlfn.XLOOKUP(C836,[2]怪物武器挂载坐标辅助表!$V:$V,[2]怪物武器挂载坐标辅助表!$X:$X)</f>
        <v>蜥蜴</v>
      </c>
      <c r="F836" s="1" t="s">
        <v>285</v>
      </c>
      <c r="G836">
        <v>-437</v>
      </c>
      <c r="H836">
        <v>-163</v>
      </c>
      <c r="I836">
        <v>5876</v>
      </c>
      <c r="J836">
        <v>0</v>
      </c>
    </row>
    <row r="837" hidden="1" spans="1:10">
      <c r="A837" s="1" t="s">
        <v>0</v>
      </c>
      <c r="B837" s="1">
        <v>4022402</v>
      </c>
      <c r="C837" s="1">
        <f t="shared" si="26"/>
        <v>4022</v>
      </c>
      <c r="D837" s="1">
        <f t="shared" si="27"/>
        <v>402</v>
      </c>
      <c r="E837" s="1" t="str">
        <f>_xlfn.XLOOKUP(C837,[2]怪物武器挂载坐标辅助表!$V:$V,[2]怪物武器挂载坐标辅助表!$X:$X)</f>
        <v>蜥蜴</v>
      </c>
      <c r="F837" s="1" t="s">
        <v>285</v>
      </c>
      <c r="G837">
        <v>-441</v>
      </c>
      <c r="H837">
        <v>-160</v>
      </c>
      <c r="I837">
        <v>5876</v>
      </c>
      <c r="J837">
        <v>0</v>
      </c>
    </row>
    <row r="838" hidden="1" spans="1:10">
      <c r="A838" s="1" t="s">
        <v>0</v>
      </c>
      <c r="B838" s="1">
        <v>4022403</v>
      </c>
      <c r="C838" s="1">
        <f t="shared" si="26"/>
        <v>4022</v>
      </c>
      <c r="D838" s="1">
        <f t="shared" si="27"/>
        <v>403</v>
      </c>
      <c r="E838" s="1" t="str">
        <f>_xlfn.XLOOKUP(C838,[2]怪物武器挂载坐标辅助表!$V:$V,[2]怪物武器挂载坐标辅助表!$X:$X)</f>
        <v>蜥蜴</v>
      </c>
      <c r="F838" s="1" t="s">
        <v>285</v>
      </c>
      <c r="G838">
        <v>-447</v>
      </c>
      <c r="H838">
        <v>-156</v>
      </c>
      <c r="I838">
        <v>5876</v>
      </c>
      <c r="J838">
        <v>0</v>
      </c>
    </row>
    <row r="839" hidden="1" spans="1:10">
      <c r="A839" s="1" t="s">
        <v>0</v>
      </c>
      <c r="B839" s="1">
        <v>4022404</v>
      </c>
      <c r="C839" s="1">
        <f t="shared" si="26"/>
        <v>4022</v>
      </c>
      <c r="D839" s="1">
        <f t="shared" si="27"/>
        <v>404</v>
      </c>
      <c r="E839" s="1" t="str">
        <f>_xlfn.XLOOKUP(C839,[2]怪物武器挂载坐标辅助表!$V:$V,[2]怪物武器挂载坐标辅助表!$X:$X)</f>
        <v>蜥蜴</v>
      </c>
      <c r="F839" s="1" t="s">
        <v>285</v>
      </c>
      <c r="G839">
        <v>-570</v>
      </c>
      <c r="H839">
        <v>-156</v>
      </c>
      <c r="I839">
        <v>5876</v>
      </c>
      <c r="J839">
        <v>0</v>
      </c>
    </row>
    <row r="840" hidden="1" spans="1:10">
      <c r="A840" s="1" t="s">
        <v>0</v>
      </c>
      <c r="B840" s="1">
        <v>4022405</v>
      </c>
      <c r="C840" s="1">
        <f t="shared" si="26"/>
        <v>4022</v>
      </c>
      <c r="D840" s="1">
        <f t="shared" si="27"/>
        <v>405</v>
      </c>
      <c r="E840" s="1" t="str">
        <f>_xlfn.XLOOKUP(C840,[2]怪物武器挂载坐标辅助表!$V:$V,[2]怪物武器挂载坐标辅助表!$X:$X)</f>
        <v>蜥蜴</v>
      </c>
      <c r="F840" s="1" t="s">
        <v>285</v>
      </c>
      <c r="G840">
        <v>-457</v>
      </c>
      <c r="H840">
        <v>-157</v>
      </c>
      <c r="I840">
        <v>5876</v>
      </c>
      <c r="J840">
        <v>0</v>
      </c>
    </row>
    <row r="841" hidden="1" spans="1:10">
      <c r="A841" s="1" t="s">
        <v>0</v>
      </c>
      <c r="B841" s="1">
        <v>4022406</v>
      </c>
      <c r="C841" s="1">
        <f t="shared" si="26"/>
        <v>4022</v>
      </c>
      <c r="D841" s="1">
        <f t="shared" si="27"/>
        <v>406</v>
      </c>
      <c r="E841" s="1" t="str">
        <f>_xlfn.XLOOKUP(C841,[2]怪物武器挂载坐标辅助表!$V:$V,[2]怪物武器挂载坐标辅助表!$X:$X)</f>
        <v>蜥蜴</v>
      </c>
      <c r="F841" s="1" t="s">
        <v>285</v>
      </c>
      <c r="G841">
        <v>-490</v>
      </c>
      <c r="H841">
        <v>-150</v>
      </c>
      <c r="I841">
        <v>4700</v>
      </c>
      <c r="J841">
        <v>30</v>
      </c>
    </row>
    <row r="842" hidden="1" spans="1:10">
      <c r="A842" s="1" t="s">
        <v>0</v>
      </c>
      <c r="B842" s="1">
        <v>4022407</v>
      </c>
      <c r="C842" s="1">
        <f t="shared" si="26"/>
        <v>4022</v>
      </c>
      <c r="D842" s="1">
        <f t="shared" si="27"/>
        <v>407</v>
      </c>
      <c r="E842" s="1" t="str">
        <f>_xlfn.XLOOKUP(C842,[2]怪物武器挂载坐标辅助表!$V:$V,[2]怪物武器挂载坐标辅助表!$X:$X)</f>
        <v>蜥蜴</v>
      </c>
      <c r="F842" s="1" t="s">
        <v>285</v>
      </c>
      <c r="G842">
        <v>-434</v>
      </c>
      <c r="H842">
        <v>-126</v>
      </c>
      <c r="I842">
        <v>5876</v>
      </c>
      <c r="J842">
        <v>-5</v>
      </c>
    </row>
    <row r="843" hidden="1" spans="1:10">
      <c r="A843" s="1" t="s">
        <v>0</v>
      </c>
      <c r="B843" s="1">
        <v>4022408</v>
      </c>
      <c r="C843" s="1">
        <f t="shared" si="26"/>
        <v>4022</v>
      </c>
      <c r="D843" s="1">
        <f t="shared" si="27"/>
        <v>408</v>
      </c>
      <c r="E843" s="1" t="str">
        <f>_xlfn.XLOOKUP(C843,[2]怪物武器挂载坐标辅助表!$V:$V,[2]怪物武器挂载坐标辅助表!$X:$X)</f>
        <v>蜥蜴</v>
      </c>
      <c r="F843" s="1" t="s">
        <v>285</v>
      </c>
      <c r="G843">
        <v>-379</v>
      </c>
      <c r="H843">
        <v>-199</v>
      </c>
      <c r="I843">
        <v>6463</v>
      </c>
      <c r="J843">
        <v>-15</v>
      </c>
    </row>
    <row r="844" hidden="1" spans="1:10">
      <c r="A844" s="1" t="s">
        <v>0</v>
      </c>
      <c r="B844" s="1">
        <v>4022409</v>
      </c>
      <c r="C844" s="1">
        <f t="shared" si="26"/>
        <v>4022</v>
      </c>
      <c r="D844" s="1">
        <f t="shared" si="27"/>
        <v>409</v>
      </c>
      <c r="E844" s="1" t="str">
        <f>_xlfn.XLOOKUP(C844,[2]怪物武器挂载坐标辅助表!$V:$V,[2]怪物武器挂载坐标辅助表!$X:$X)</f>
        <v>蜥蜴</v>
      </c>
      <c r="F844" s="1" t="s">
        <v>285</v>
      </c>
      <c r="G844">
        <v>-499</v>
      </c>
      <c r="H844">
        <v>-110</v>
      </c>
      <c r="I844">
        <v>4407</v>
      </c>
      <c r="J844">
        <v>-15</v>
      </c>
    </row>
    <row r="845" hidden="1" spans="1:10">
      <c r="A845" s="1" t="s">
        <v>0</v>
      </c>
      <c r="B845" s="1">
        <v>4022501</v>
      </c>
      <c r="C845" s="1">
        <f t="shared" si="26"/>
        <v>4022</v>
      </c>
      <c r="D845" s="1">
        <f t="shared" si="27"/>
        <v>501</v>
      </c>
      <c r="E845" s="1" t="str">
        <f>_xlfn.XLOOKUP(C845,[2]怪物武器挂载坐标辅助表!$V:$V,[2]怪物武器挂载坐标辅助表!$X:$X)</f>
        <v>蜥蜴</v>
      </c>
      <c r="F845" s="1" t="s">
        <v>285</v>
      </c>
      <c r="G845">
        <v>-484</v>
      </c>
      <c r="H845">
        <v>-41</v>
      </c>
      <c r="I845">
        <v>6463</v>
      </c>
      <c r="J845">
        <v>45</v>
      </c>
    </row>
    <row r="846" hidden="1" spans="1:10">
      <c r="A846" s="1" t="s">
        <v>0</v>
      </c>
      <c r="B846" s="1">
        <v>4022502</v>
      </c>
      <c r="C846" s="1">
        <f t="shared" si="26"/>
        <v>4022</v>
      </c>
      <c r="D846" s="1">
        <f t="shared" si="27"/>
        <v>502</v>
      </c>
      <c r="E846" s="1" t="str">
        <f>_xlfn.XLOOKUP(C846,[2]怪物武器挂载坐标辅助表!$V:$V,[2]怪物武器挂载坐标辅助表!$X:$X)</f>
        <v>蜥蜴</v>
      </c>
      <c r="F846" s="1" t="s">
        <v>285</v>
      </c>
      <c r="G846">
        <v>-496</v>
      </c>
      <c r="H846">
        <v>-110</v>
      </c>
      <c r="I846">
        <v>4994</v>
      </c>
      <c r="J846">
        <v>0</v>
      </c>
    </row>
    <row r="847" hidden="1" spans="1:10">
      <c r="A847" s="1" t="s">
        <v>0</v>
      </c>
      <c r="B847" s="1">
        <v>4022503</v>
      </c>
      <c r="C847" s="1">
        <f t="shared" si="26"/>
        <v>4022</v>
      </c>
      <c r="D847" s="1">
        <f t="shared" si="27"/>
        <v>503</v>
      </c>
      <c r="E847" s="1" t="str">
        <f>_xlfn.XLOOKUP(C847,[2]怪物武器挂载坐标辅助表!$V:$V,[2]怪物武器挂载坐标辅助表!$X:$X)</f>
        <v>蜥蜴</v>
      </c>
      <c r="F847" s="1" t="s">
        <v>285</v>
      </c>
      <c r="G847">
        <v>-538</v>
      </c>
      <c r="H847">
        <v>-140</v>
      </c>
      <c r="I847">
        <v>5876</v>
      </c>
      <c r="J847">
        <v>-15</v>
      </c>
    </row>
    <row r="848" hidden="1" spans="1:10">
      <c r="A848" s="1" t="s">
        <v>0</v>
      </c>
      <c r="B848" s="1">
        <v>4022504</v>
      </c>
      <c r="C848" s="1">
        <f t="shared" si="26"/>
        <v>4022</v>
      </c>
      <c r="D848" s="1">
        <f t="shared" si="27"/>
        <v>504</v>
      </c>
      <c r="E848" s="1" t="str">
        <f>_xlfn.XLOOKUP(C848,[2]怪物武器挂载坐标辅助表!$V:$V,[2]怪物武器挂载坐标辅助表!$X:$X)</f>
        <v>蜥蜴</v>
      </c>
      <c r="F848" s="1" t="s">
        <v>285</v>
      </c>
      <c r="G848">
        <v>-475</v>
      </c>
      <c r="H848">
        <v>-166</v>
      </c>
      <c r="I848">
        <v>5288</v>
      </c>
      <c r="J848">
        <v>-10</v>
      </c>
    </row>
    <row r="849" hidden="1" spans="1:10">
      <c r="A849" s="1" t="s">
        <v>0</v>
      </c>
      <c r="B849" s="1">
        <v>4022505</v>
      </c>
      <c r="C849" s="1">
        <f t="shared" si="26"/>
        <v>4022</v>
      </c>
      <c r="D849" s="1">
        <f t="shared" si="27"/>
        <v>505</v>
      </c>
      <c r="E849" s="1" t="str">
        <f>_xlfn.XLOOKUP(C849,[2]怪物武器挂载坐标辅助表!$V:$V,[2]怪物武器挂载坐标辅助表!$X:$X)</f>
        <v>蜥蜴</v>
      </c>
      <c r="F849" s="1" t="s">
        <v>285</v>
      </c>
      <c r="G849">
        <v>-538</v>
      </c>
      <c r="H849">
        <v>-168</v>
      </c>
      <c r="I849">
        <v>5876</v>
      </c>
      <c r="J849">
        <v>-5</v>
      </c>
    </row>
    <row r="850" hidden="1" spans="1:10">
      <c r="A850" s="1" t="s">
        <v>0</v>
      </c>
      <c r="B850" s="1">
        <v>4022506</v>
      </c>
      <c r="C850" s="1">
        <f t="shared" si="26"/>
        <v>4022</v>
      </c>
      <c r="D850" s="1">
        <f t="shared" si="27"/>
        <v>506</v>
      </c>
      <c r="E850" s="1" t="str">
        <f>_xlfn.XLOOKUP(C850,[2]怪物武器挂载坐标辅助表!$V:$V,[2]怪物武器挂载坐标辅助表!$X:$X)</f>
        <v>蜥蜴</v>
      </c>
      <c r="F850" s="1" t="s">
        <v>285</v>
      </c>
      <c r="G850">
        <v>-381</v>
      </c>
      <c r="H850">
        <v>-136</v>
      </c>
      <c r="I850">
        <v>4700</v>
      </c>
      <c r="J850">
        <v>0</v>
      </c>
    </row>
    <row r="851" hidden="1" spans="1:10">
      <c r="A851" s="1" t="s">
        <v>0</v>
      </c>
      <c r="B851" s="1">
        <v>4022507</v>
      </c>
      <c r="C851" s="1">
        <f t="shared" si="26"/>
        <v>4022</v>
      </c>
      <c r="D851" s="1">
        <f t="shared" si="27"/>
        <v>507</v>
      </c>
      <c r="E851" s="1" t="str">
        <f>_xlfn.XLOOKUP(C851,[2]怪物武器挂载坐标辅助表!$V:$V,[2]怪物武器挂载坐标辅助表!$X:$X)</f>
        <v>蜥蜴</v>
      </c>
      <c r="F851" s="1" t="s">
        <v>285</v>
      </c>
      <c r="G851">
        <v>-440</v>
      </c>
      <c r="H851">
        <v>-148</v>
      </c>
      <c r="I851">
        <v>5876</v>
      </c>
      <c r="J851">
        <v>5</v>
      </c>
    </row>
    <row r="852" hidden="1" spans="1:10">
      <c r="A852" s="1" t="s">
        <v>0</v>
      </c>
      <c r="B852" s="1">
        <v>4023101</v>
      </c>
      <c r="C852" s="1">
        <f t="shared" si="26"/>
        <v>4023</v>
      </c>
      <c r="D852" s="1">
        <f t="shared" si="27"/>
        <v>101</v>
      </c>
      <c r="E852" s="1" t="str">
        <f>_xlfn.XLOOKUP(C852,[2]怪物武器挂载坐标辅助表!$V:$V,[2]怪物武器挂载坐标辅助表!$X:$X)</f>
        <v>蜥蜴</v>
      </c>
      <c r="F852" s="1" t="s">
        <v>285</v>
      </c>
      <c r="G852">
        <v>-492</v>
      </c>
      <c r="H852">
        <v>-85</v>
      </c>
      <c r="I852">
        <v>6463</v>
      </c>
      <c r="J852">
        <v>0</v>
      </c>
    </row>
    <row r="853" hidden="1" spans="1:10">
      <c r="A853" s="1" t="s">
        <v>0</v>
      </c>
      <c r="B853" s="1">
        <v>4023102</v>
      </c>
      <c r="C853" s="1">
        <f t="shared" si="26"/>
        <v>4023</v>
      </c>
      <c r="D853" s="1">
        <f t="shared" si="27"/>
        <v>102</v>
      </c>
      <c r="E853" s="1" t="str">
        <f>_xlfn.XLOOKUP(C853,[2]怪物武器挂载坐标辅助表!$V:$V,[2]怪物武器挂载坐标辅助表!$X:$X)</f>
        <v>蜥蜴</v>
      </c>
      <c r="F853" s="1" t="s">
        <v>285</v>
      </c>
      <c r="G853">
        <v>-411</v>
      </c>
      <c r="H853">
        <v>-94</v>
      </c>
      <c r="I853">
        <v>6463</v>
      </c>
      <c r="J853">
        <v>-10</v>
      </c>
    </row>
    <row r="854" hidden="1" spans="1:10">
      <c r="A854" s="1" t="s">
        <v>0</v>
      </c>
      <c r="B854" s="1">
        <v>4023103</v>
      </c>
      <c r="C854" s="1">
        <f t="shared" si="26"/>
        <v>4023</v>
      </c>
      <c r="D854" s="1">
        <f t="shared" si="27"/>
        <v>103</v>
      </c>
      <c r="E854" s="1" t="str">
        <f>_xlfn.XLOOKUP(C854,[2]怪物武器挂载坐标辅助表!$V:$V,[2]怪物武器挂载坐标辅助表!$X:$X)</f>
        <v>蜥蜴</v>
      </c>
      <c r="F854" s="1" t="s">
        <v>285</v>
      </c>
      <c r="G854">
        <v>-527</v>
      </c>
      <c r="H854">
        <v>-145</v>
      </c>
      <c r="I854">
        <v>5876</v>
      </c>
      <c r="J854">
        <v>-10</v>
      </c>
    </row>
    <row r="855" hidden="1" spans="1:10">
      <c r="A855" s="1" t="s">
        <v>0</v>
      </c>
      <c r="B855" s="1">
        <v>4023104</v>
      </c>
      <c r="C855" s="1">
        <f t="shared" si="26"/>
        <v>4023</v>
      </c>
      <c r="D855" s="1">
        <f t="shared" si="27"/>
        <v>104</v>
      </c>
      <c r="E855" s="1" t="str">
        <f>_xlfn.XLOOKUP(C855,[2]怪物武器挂载坐标辅助表!$V:$V,[2]怪物武器挂载坐标辅助表!$X:$X)</f>
        <v>蜥蜴</v>
      </c>
      <c r="F855" s="1" t="s">
        <v>285</v>
      </c>
      <c r="G855">
        <v>-494</v>
      </c>
      <c r="H855">
        <v>-86</v>
      </c>
      <c r="I855">
        <v>6463</v>
      </c>
      <c r="J855">
        <v>0</v>
      </c>
    </row>
    <row r="856" hidden="1" spans="1:10">
      <c r="A856" s="1" t="s">
        <v>0</v>
      </c>
      <c r="B856" s="1">
        <v>4023105</v>
      </c>
      <c r="C856" s="1">
        <f t="shared" si="26"/>
        <v>4023</v>
      </c>
      <c r="D856" s="1">
        <f t="shared" si="27"/>
        <v>105</v>
      </c>
      <c r="E856" s="1" t="str">
        <f>_xlfn.XLOOKUP(C856,[2]怪物武器挂载坐标辅助表!$V:$V,[2]怪物武器挂载坐标辅助表!$X:$X)</f>
        <v>蜥蜴</v>
      </c>
      <c r="F856" s="1" t="s">
        <v>285</v>
      </c>
      <c r="G856">
        <v>-436</v>
      </c>
      <c r="H856">
        <v>-104</v>
      </c>
      <c r="I856">
        <v>5876</v>
      </c>
      <c r="J856">
        <v>0</v>
      </c>
    </row>
    <row r="857" hidden="1" spans="1:10">
      <c r="A857" s="1" t="s">
        <v>0</v>
      </c>
      <c r="B857" s="1">
        <v>4023106</v>
      </c>
      <c r="C857" s="1">
        <f t="shared" si="26"/>
        <v>4023</v>
      </c>
      <c r="D857" s="1">
        <f t="shared" si="27"/>
        <v>106</v>
      </c>
      <c r="E857" s="1" t="str">
        <f>_xlfn.XLOOKUP(C857,[2]怪物武器挂载坐标辅助表!$V:$V,[2]怪物武器挂载坐标辅助表!$X:$X)</f>
        <v>蜥蜴</v>
      </c>
      <c r="F857" s="1" t="s">
        <v>285</v>
      </c>
      <c r="G857">
        <v>-514</v>
      </c>
      <c r="H857">
        <v>-113</v>
      </c>
      <c r="I857">
        <v>4700</v>
      </c>
      <c r="J857">
        <v>0</v>
      </c>
    </row>
    <row r="858" hidden="1" spans="1:10">
      <c r="A858" s="1" t="s">
        <v>0</v>
      </c>
      <c r="B858" s="1">
        <v>4023201</v>
      </c>
      <c r="C858" s="1">
        <f t="shared" si="26"/>
        <v>4023</v>
      </c>
      <c r="D858" s="1">
        <f t="shared" si="27"/>
        <v>201</v>
      </c>
      <c r="E858" s="1" t="str">
        <f>_xlfn.XLOOKUP(C858,[2]怪物武器挂载坐标辅助表!$V:$V,[2]怪物武器挂载坐标辅助表!$X:$X)</f>
        <v>蜥蜴</v>
      </c>
      <c r="F858" s="1" t="s">
        <v>285</v>
      </c>
      <c r="G858">
        <v>-396</v>
      </c>
      <c r="H858">
        <v>-59</v>
      </c>
      <c r="I858">
        <v>5876</v>
      </c>
      <c r="J858">
        <v>-25</v>
      </c>
    </row>
    <row r="859" hidden="1" spans="1:10">
      <c r="A859" s="1" t="s">
        <v>0</v>
      </c>
      <c r="B859" s="1">
        <v>4023202</v>
      </c>
      <c r="C859" s="1">
        <f t="shared" si="26"/>
        <v>4023</v>
      </c>
      <c r="D859" s="1">
        <f t="shared" si="27"/>
        <v>202</v>
      </c>
      <c r="E859" s="1" t="str">
        <f>_xlfn.XLOOKUP(C859,[2]怪物武器挂载坐标辅助表!$V:$V,[2]怪物武器挂载坐标辅助表!$X:$X)</f>
        <v>蜥蜴</v>
      </c>
      <c r="F859" s="1" t="s">
        <v>285</v>
      </c>
      <c r="G859">
        <v>-377</v>
      </c>
      <c r="H859">
        <v>-97</v>
      </c>
      <c r="I859">
        <v>5876</v>
      </c>
      <c r="J859">
        <v>0</v>
      </c>
    </row>
    <row r="860" hidden="1" spans="1:10">
      <c r="A860" s="1" t="s">
        <v>0</v>
      </c>
      <c r="B860" s="1">
        <v>4023203</v>
      </c>
      <c r="C860" s="1">
        <f t="shared" si="26"/>
        <v>4023</v>
      </c>
      <c r="D860" s="1">
        <f t="shared" si="27"/>
        <v>203</v>
      </c>
      <c r="E860" s="1" t="str">
        <f>_xlfn.XLOOKUP(C860,[2]怪物武器挂载坐标辅助表!$V:$V,[2]怪物武器挂载坐标辅助表!$X:$X)</f>
        <v>蜥蜴</v>
      </c>
      <c r="F860" s="1" t="s">
        <v>285</v>
      </c>
      <c r="G860">
        <v>-403</v>
      </c>
      <c r="H860">
        <v>-115</v>
      </c>
      <c r="I860">
        <v>5876</v>
      </c>
      <c r="J860">
        <v>-10</v>
      </c>
    </row>
    <row r="861" hidden="1" spans="1:10">
      <c r="A861" s="1" t="s">
        <v>0</v>
      </c>
      <c r="B861" s="1">
        <v>4023204</v>
      </c>
      <c r="C861" s="1">
        <f t="shared" si="26"/>
        <v>4023</v>
      </c>
      <c r="D861" s="1">
        <f t="shared" si="27"/>
        <v>204</v>
      </c>
      <c r="E861" s="1" t="str">
        <f>_xlfn.XLOOKUP(C861,[2]怪物武器挂载坐标辅助表!$V:$V,[2]怪物武器挂载坐标辅助表!$X:$X)</f>
        <v>蜥蜴</v>
      </c>
      <c r="F861" s="1" t="s">
        <v>285</v>
      </c>
      <c r="G861">
        <v>-395</v>
      </c>
      <c r="H861">
        <v>-173</v>
      </c>
      <c r="I861">
        <v>2938</v>
      </c>
      <c r="J861">
        <v>0</v>
      </c>
    </row>
    <row r="862" hidden="1" spans="1:10">
      <c r="A862" s="1" t="s">
        <v>0</v>
      </c>
      <c r="B862" s="1">
        <v>4023205</v>
      </c>
      <c r="C862" s="1">
        <f t="shared" si="26"/>
        <v>4023</v>
      </c>
      <c r="D862" s="1">
        <f t="shared" si="27"/>
        <v>205</v>
      </c>
      <c r="E862" s="1" t="str">
        <f>_xlfn.XLOOKUP(C862,[2]怪物武器挂载坐标辅助表!$V:$V,[2]怪物武器挂载坐标辅助表!$X:$X)</f>
        <v>蜥蜴</v>
      </c>
      <c r="F862" s="1" t="s">
        <v>285</v>
      </c>
      <c r="G862">
        <v>-397</v>
      </c>
      <c r="H862">
        <v>-23</v>
      </c>
      <c r="I862">
        <v>5876</v>
      </c>
      <c r="J862">
        <v>-10</v>
      </c>
    </row>
    <row r="863" hidden="1" spans="1:10">
      <c r="A863" s="1" t="s">
        <v>0</v>
      </c>
      <c r="B863" s="1">
        <v>4023206</v>
      </c>
      <c r="C863" s="1">
        <f t="shared" si="26"/>
        <v>4023</v>
      </c>
      <c r="D863" s="1">
        <f t="shared" si="27"/>
        <v>206</v>
      </c>
      <c r="E863" s="1" t="str">
        <f>_xlfn.XLOOKUP(C863,[2]怪物武器挂载坐标辅助表!$V:$V,[2]怪物武器挂载坐标辅助表!$X:$X)</f>
        <v>蜥蜴</v>
      </c>
      <c r="F863" s="1" t="s">
        <v>285</v>
      </c>
      <c r="G863">
        <v>-454</v>
      </c>
      <c r="H863">
        <v>-132</v>
      </c>
      <c r="I863">
        <v>4113</v>
      </c>
      <c r="J863">
        <v>150</v>
      </c>
    </row>
    <row r="864" hidden="1" spans="1:10">
      <c r="A864" s="1" t="s">
        <v>0</v>
      </c>
      <c r="B864" s="1">
        <v>4023207</v>
      </c>
      <c r="C864" s="1">
        <f t="shared" si="26"/>
        <v>4023</v>
      </c>
      <c r="D864" s="1">
        <f t="shared" si="27"/>
        <v>207</v>
      </c>
      <c r="E864" s="1" t="str">
        <f>_xlfn.XLOOKUP(C864,[2]怪物武器挂载坐标辅助表!$V:$V,[2]怪物武器挂载坐标辅助表!$X:$X)</f>
        <v>蜥蜴</v>
      </c>
      <c r="F864" s="1" t="s">
        <v>285</v>
      </c>
      <c r="G864">
        <v>-508</v>
      </c>
      <c r="H864">
        <v>-113</v>
      </c>
      <c r="I864">
        <v>5876</v>
      </c>
      <c r="J864">
        <v>15</v>
      </c>
    </row>
    <row r="865" hidden="1" spans="1:10">
      <c r="A865" s="1" t="s">
        <v>0</v>
      </c>
      <c r="B865" s="1">
        <v>4023301</v>
      </c>
      <c r="C865" s="1">
        <f t="shared" si="26"/>
        <v>4023</v>
      </c>
      <c r="D865" s="1">
        <f t="shared" si="27"/>
        <v>301</v>
      </c>
      <c r="E865" s="1" t="str">
        <f>_xlfn.XLOOKUP(C865,[2]怪物武器挂载坐标辅助表!$V:$V,[2]怪物武器挂载坐标辅助表!$X:$X)</f>
        <v>蜥蜴</v>
      </c>
      <c r="F865" s="1" t="s">
        <v>285</v>
      </c>
      <c r="G865">
        <v>-438</v>
      </c>
      <c r="H865">
        <v>-13</v>
      </c>
      <c r="I865">
        <v>5876</v>
      </c>
      <c r="J865">
        <v>0</v>
      </c>
    </row>
    <row r="866" hidden="1" spans="1:10">
      <c r="A866" s="1" t="s">
        <v>0</v>
      </c>
      <c r="B866" s="1">
        <v>4023302</v>
      </c>
      <c r="C866" s="1">
        <f t="shared" si="26"/>
        <v>4023</v>
      </c>
      <c r="D866" s="1">
        <f t="shared" si="27"/>
        <v>302</v>
      </c>
      <c r="E866" s="1" t="str">
        <f>_xlfn.XLOOKUP(C866,[2]怪物武器挂载坐标辅助表!$V:$V,[2]怪物武器挂载坐标辅助表!$X:$X)</f>
        <v>蜥蜴</v>
      </c>
      <c r="F866" s="1" t="s">
        <v>285</v>
      </c>
      <c r="G866">
        <v>-460</v>
      </c>
      <c r="H866">
        <v>-62</v>
      </c>
      <c r="I866">
        <v>5288</v>
      </c>
      <c r="J866">
        <v>0</v>
      </c>
    </row>
    <row r="867" hidden="1" spans="1:10">
      <c r="A867" s="1" t="s">
        <v>0</v>
      </c>
      <c r="B867" s="1">
        <v>4023303</v>
      </c>
      <c r="C867" s="1">
        <f t="shared" si="26"/>
        <v>4023</v>
      </c>
      <c r="D867" s="1">
        <f t="shared" si="27"/>
        <v>303</v>
      </c>
      <c r="E867" s="1" t="str">
        <f>_xlfn.XLOOKUP(C867,[2]怪物武器挂载坐标辅助表!$V:$V,[2]怪物武器挂载坐标辅助表!$X:$X)</f>
        <v>蜥蜴</v>
      </c>
      <c r="F867" s="1" t="s">
        <v>285</v>
      </c>
      <c r="G867">
        <v>-421</v>
      </c>
      <c r="H867">
        <v>-74</v>
      </c>
      <c r="I867">
        <v>5876</v>
      </c>
      <c r="J867">
        <v>0</v>
      </c>
    </row>
    <row r="868" hidden="1" spans="1:10">
      <c r="A868" s="1" t="s">
        <v>0</v>
      </c>
      <c r="B868" s="1">
        <v>4023304</v>
      </c>
      <c r="C868" s="1">
        <f t="shared" si="26"/>
        <v>4023</v>
      </c>
      <c r="D868" s="1">
        <f t="shared" si="27"/>
        <v>304</v>
      </c>
      <c r="E868" s="1" t="str">
        <f>_xlfn.XLOOKUP(C868,[2]怪物武器挂载坐标辅助表!$V:$V,[2]怪物武器挂载坐标辅助表!$X:$X)</f>
        <v>蜥蜴</v>
      </c>
      <c r="F868" s="1" t="s">
        <v>285</v>
      </c>
      <c r="G868">
        <v>-541</v>
      </c>
      <c r="H868">
        <v>-91</v>
      </c>
      <c r="I868">
        <v>5876</v>
      </c>
      <c r="J868">
        <v>5</v>
      </c>
    </row>
    <row r="869" hidden="1" spans="1:10">
      <c r="A869" s="1" t="s">
        <v>0</v>
      </c>
      <c r="B869" s="1">
        <v>4023305</v>
      </c>
      <c r="C869" s="1">
        <f t="shared" si="26"/>
        <v>4023</v>
      </c>
      <c r="D869" s="1">
        <f t="shared" si="27"/>
        <v>305</v>
      </c>
      <c r="E869" s="1" t="str">
        <f>_xlfn.XLOOKUP(C869,[2]怪物武器挂载坐标辅助表!$V:$V,[2]怪物武器挂载坐标辅助表!$X:$X)</f>
        <v>蜥蜴</v>
      </c>
      <c r="F869" s="1" t="s">
        <v>285</v>
      </c>
      <c r="G869">
        <v>-513</v>
      </c>
      <c r="H869">
        <v>-174</v>
      </c>
      <c r="I869">
        <v>5288</v>
      </c>
      <c r="J869">
        <v>-25</v>
      </c>
    </row>
    <row r="870" hidden="1" spans="1:10">
      <c r="A870" s="1" t="s">
        <v>0</v>
      </c>
      <c r="B870" s="1">
        <v>4023401</v>
      </c>
      <c r="C870" s="1">
        <f t="shared" si="26"/>
        <v>4023</v>
      </c>
      <c r="D870" s="1">
        <f t="shared" si="27"/>
        <v>401</v>
      </c>
      <c r="E870" s="1" t="str">
        <f>_xlfn.XLOOKUP(C870,[2]怪物武器挂载坐标辅助表!$V:$V,[2]怪物武器挂载坐标辅助表!$X:$X)</f>
        <v>蜥蜴</v>
      </c>
      <c r="F870" s="1" t="s">
        <v>285</v>
      </c>
      <c r="G870">
        <v>-437</v>
      </c>
      <c r="H870">
        <v>-163</v>
      </c>
      <c r="I870">
        <v>5876</v>
      </c>
      <c r="J870">
        <v>0</v>
      </c>
    </row>
    <row r="871" hidden="1" spans="1:10">
      <c r="A871" s="1" t="s">
        <v>0</v>
      </c>
      <c r="B871" s="1">
        <v>4023402</v>
      </c>
      <c r="C871" s="1">
        <f t="shared" si="26"/>
        <v>4023</v>
      </c>
      <c r="D871" s="1">
        <f t="shared" si="27"/>
        <v>402</v>
      </c>
      <c r="E871" s="1" t="str">
        <f>_xlfn.XLOOKUP(C871,[2]怪物武器挂载坐标辅助表!$V:$V,[2]怪物武器挂载坐标辅助表!$X:$X)</f>
        <v>蜥蜴</v>
      </c>
      <c r="F871" s="1" t="s">
        <v>285</v>
      </c>
      <c r="G871">
        <v>-441</v>
      </c>
      <c r="H871">
        <v>-160</v>
      </c>
      <c r="I871">
        <v>5876</v>
      </c>
      <c r="J871">
        <v>0</v>
      </c>
    </row>
    <row r="872" hidden="1" spans="1:10">
      <c r="A872" s="1" t="s">
        <v>0</v>
      </c>
      <c r="B872" s="1">
        <v>4023403</v>
      </c>
      <c r="C872" s="1">
        <f t="shared" si="26"/>
        <v>4023</v>
      </c>
      <c r="D872" s="1">
        <f t="shared" si="27"/>
        <v>403</v>
      </c>
      <c r="E872" s="1" t="str">
        <f>_xlfn.XLOOKUP(C872,[2]怪物武器挂载坐标辅助表!$V:$V,[2]怪物武器挂载坐标辅助表!$X:$X)</f>
        <v>蜥蜴</v>
      </c>
      <c r="F872" s="1" t="s">
        <v>285</v>
      </c>
      <c r="G872">
        <v>-447</v>
      </c>
      <c r="H872">
        <v>-156</v>
      </c>
      <c r="I872">
        <v>5876</v>
      </c>
      <c r="J872">
        <v>0</v>
      </c>
    </row>
    <row r="873" hidden="1" spans="1:10">
      <c r="A873" s="1" t="s">
        <v>0</v>
      </c>
      <c r="B873" s="1">
        <v>4023404</v>
      </c>
      <c r="C873" s="1">
        <f t="shared" si="26"/>
        <v>4023</v>
      </c>
      <c r="D873" s="1">
        <f t="shared" si="27"/>
        <v>404</v>
      </c>
      <c r="E873" s="1" t="str">
        <f>_xlfn.XLOOKUP(C873,[2]怪物武器挂载坐标辅助表!$V:$V,[2]怪物武器挂载坐标辅助表!$X:$X)</f>
        <v>蜥蜴</v>
      </c>
      <c r="F873" s="1" t="s">
        <v>285</v>
      </c>
      <c r="G873">
        <v>-570</v>
      </c>
      <c r="H873">
        <v>-156</v>
      </c>
      <c r="I873">
        <v>5876</v>
      </c>
      <c r="J873">
        <v>0</v>
      </c>
    </row>
    <row r="874" hidden="1" spans="1:10">
      <c r="A874" s="1" t="s">
        <v>0</v>
      </c>
      <c r="B874" s="1">
        <v>4023405</v>
      </c>
      <c r="C874" s="1">
        <f t="shared" si="26"/>
        <v>4023</v>
      </c>
      <c r="D874" s="1">
        <f t="shared" si="27"/>
        <v>405</v>
      </c>
      <c r="E874" s="1" t="str">
        <f>_xlfn.XLOOKUP(C874,[2]怪物武器挂载坐标辅助表!$V:$V,[2]怪物武器挂载坐标辅助表!$X:$X)</f>
        <v>蜥蜴</v>
      </c>
      <c r="F874" s="1" t="s">
        <v>285</v>
      </c>
      <c r="G874">
        <v>-457</v>
      </c>
      <c r="H874">
        <v>-157</v>
      </c>
      <c r="I874">
        <v>5876</v>
      </c>
      <c r="J874">
        <v>0</v>
      </c>
    </row>
    <row r="875" hidden="1" spans="1:10">
      <c r="A875" s="1" t="s">
        <v>0</v>
      </c>
      <c r="B875" s="1">
        <v>4023406</v>
      </c>
      <c r="C875" s="1">
        <f t="shared" si="26"/>
        <v>4023</v>
      </c>
      <c r="D875" s="1">
        <f t="shared" si="27"/>
        <v>406</v>
      </c>
      <c r="E875" s="1" t="str">
        <f>_xlfn.XLOOKUP(C875,[2]怪物武器挂载坐标辅助表!$V:$V,[2]怪物武器挂载坐标辅助表!$X:$X)</f>
        <v>蜥蜴</v>
      </c>
      <c r="F875" s="1" t="s">
        <v>285</v>
      </c>
      <c r="G875">
        <v>-490</v>
      </c>
      <c r="H875">
        <v>-150</v>
      </c>
      <c r="I875">
        <v>4700</v>
      </c>
      <c r="J875">
        <v>30</v>
      </c>
    </row>
    <row r="876" hidden="1" spans="1:10">
      <c r="A876" s="1" t="s">
        <v>0</v>
      </c>
      <c r="B876" s="1">
        <v>4023407</v>
      </c>
      <c r="C876" s="1">
        <f t="shared" si="26"/>
        <v>4023</v>
      </c>
      <c r="D876" s="1">
        <f t="shared" si="27"/>
        <v>407</v>
      </c>
      <c r="E876" s="1" t="str">
        <f>_xlfn.XLOOKUP(C876,[2]怪物武器挂载坐标辅助表!$V:$V,[2]怪物武器挂载坐标辅助表!$X:$X)</f>
        <v>蜥蜴</v>
      </c>
      <c r="F876" s="1" t="s">
        <v>285</v>
      </c>
      <c r="G876">
        <v>-434</v>
      </c>
      <c r="H876">
        <v>-126</v>
      </c>
      <c r="I876">
        <v>5876</v>
      </c>
      <c r="J876">
        <v>-5</v>
      </c>
    </row>
    <row r="877" hidden="1" spans="1:10">
      <c r="A877" s="1" t="s">
        <v>0</v>
      </c>
      <c r="B877" s="1">
        <v>4023408</v>
      </c>
      <c r="C877" s="1">
        <f t="shared" si="26"/>
        <v>4023</v>
      </c>
      <c r="D877" s="1">
        <f t="shared" si="27"/>
        <v>408</v>
      </c>
      <c r="E877" s="1" t="str">
        <f>_xlfn.XLOOKUP(C877,[2]怪物武器挂载坐标辅助表!$V:$V,[2]怪物武器挂载坐标辅助表!$X:$X)</f>
        <v>蜥蜴</v>
      </c>
      <c r="F877" s="1" t="s">
        <v>285</v>
      </c>
      <c r="G877">
        <v>-379</v>
      </c>
      <c r="H877">
        <v>-199</v>
      </c>
      <c r="I877">
        <v>6463</v>
      </c>
      <c r="J877">
        <v>-15</v>
      </c>
    </row>
    <row r="878" hidden="1" spans="1:10">
      <c r="A878" s="1" t="s">
        <v>0</v>
      </c>
      <c r="B878" s="1">
        <v>4023409</v>
      </c>
      <c r="C878" s="1">
        <f t="shared" si="26"/>
        <v>4023</v>
      </c>
      <c r="D878" s="1">
        <f t="shared" si="27"/>
        <v>409</v>
      </c>
      <c r="E878" s="1" t="str">
        <f>_xlfn.XLOOKUP(C878,[2]怪物武器挂载坐标辅助表!$V:$V,[2]怪物武器挂载坐标辅助表!$X:$X)</f>
        <v>蜥蜴</v>
      </c>
      <c r="F878" s="1" t="s">
        <v>285</v>
      </c>
      <c r="G878">
        <v>-499</v>
      </c>
      <c r="H878">
        <v>-110</v>
      </c>
      <c r="I878">
        <v>4407</v>
      </c>
      <c r="J878">
        <v>-15</v>
      </c>
    </row>
    <row r="879" hidden="1" spans="1:10">
      <c r="A879" s="1" t="s">
        <v>0</v>
      </c>
      <c r="B879" s="1">
        <v>4023501</v>
      </c>
      <c r="C879" s="1">
        <f t="shared" si="26"/>
        <v>4023</v>
      </c>
      <c r="D879" s="1">
        <f t="shared" si="27"/>
        <v>501</v>
      </c>
      <c r="E879" s="1" t="str">
        <f>_xlfn.XLOOKUP(C879,[2]怪物武器挂载坐标辅助表!$V:$V,[2]怪物武器挂载坐标辅助表!$X:$X)</f>
        <v>蜥蜴</v>
      </c>
      <c r="F879" s="1" t="s">
        <v>285</v>
      </c>
      <c r="G879">
        <v>-484</v>
      </c>
      <c r="H879">
        <v>-41</v>
      </c>
      <c r="I879">
        <v>6463</v>
      </c>
      <c r="J879">
        <v>45</v>
      </c>
    </row>
    <row r="880" hidden="1" spans="1:10">
      <c r="A880" s="1" t="s">
        <v>0</v>
      </c>
      <c r="B880" s="1">
        <v>4023502</v>
      </c>
      <c r="C880" s="1">
        <f t="shared" si="26"/>
        <v>4023</v>
      </c>
      <c r="D880" s="1">
        <f t="shared" si="27"/>
        <v>502</v>
      </c>
      <c r="E880" s="1" t="str">
        <f>_xlfn.XLOOKUP(C880,[2]怪物武器挂载坐标辅助表!$V:$V,[2]怪物武器挂载坐标辅助表!$X:$X)</f>
        <v>蜥蜴</v>
      </c>
      <c r="F880" s="1" t="s">
        <v>285</v>
      </c>
      <c r="G880">
        <v>-496</v>
      </c>
      <c r="H880">
        <v>-110</v>
      </c>
      <c r="I880">
        <v>4994</v>
      </c>
      <c r="J880">
        <v>0</v>
      </c>
    </row>
    <row r="881" hidden="1" spans="1:10">
      <c r="A881" s="1" t="s">
        <v>0</v>
      </c>
      <c r="B881" s="1">
        <v>4023503</v>
      </c>
      <c r="C881" s="1">
        <f t="shared" si="26"/>
        <v>4023</v>
      </c>
      <c r="D881" s="1">
        <f t="shared" si="27"/>
        <v>503</v>
      </c>
      <c r="E881" s="1" t="str">
        <f>_xlfn.XLOOKUP(C881,[2]怪物武器挂载坐标辅助表!$V:$V,[2]怪物武器挂载坐标辅助表!$X:$X)</f>
        <v>蜥蜴</v>
      </c>
      <c r="F881" s="1" t="s">
        <v>285</v>
      </c>
      <c r="G881">
        <v>-538</v>
      </c>
      <c r="H881">
        <v>-140</v>
      </c>
      <c r="I881">
        <v>5876</v>
      </c>
      <c r="J881">
        <v>-15</v>
      </c>
    </row>
    <row r="882" hidden="1" spans="1:10">
      <c r="A882" s="1" t="s">
        <v>0</v>
      </c>
      <c r="B882" s="1">
        <v>4023504</v>
      </c>
      <c r="C882" s="1">
        <f t="shared" si="26"/>
        <v>4023</v>
      </c>
      <c r="D882" s="1">
        <f t="shared" si="27"/>
        <v>504</v>
      </c>
      <c r="E882" s="1" t="str">
        <f>_xlfn.XLOOKUP(C882,[2]怪物武器挂载坐标辅助表!$V:$V,[2]怪物武器挂载坐标辅助表!$X:$X)</f>
        <v>蜥蜴</v>
      </c>
      <c r="F882" s="1" t="s">
        <v>285</v>
      </c>
      <c r="G882">
        <v>-475</v>
      </c>
      <c r="H882">
        <v>-166</v>
      </c>
      <c r="I882">
        <v>5288</v>
      </c>
      <c r="J882">
        <v>-10</v>
      </c>
    </row>
    <row r="883" hidden="1" spans="1:10">
      <c r="A883" s="1" t="s">
        <v>0</v>
      </c>
      <c r="B883" s="1">
        <v>4023505</v>
      </c>
      <c r="C883" s="1">
        <f t="shared" si="26"/>
        <v>4023</v>
      </c>
      <c r="D883" s="1">
        <f t="shared" si="27"/>
        <v>505</v>
      </c>
      <c r="E883" s="1" t="str">
        <f>_xlfn.XLOOKUP(C883,[2]怪物武器挂载坐标辅助表!$V:$V,[2]怪物武器挂载坐标辅助表!$X:$X)</f>
        <v>蜥蜴</v>
      </c>
      <c r="F883" s="1" t="s">
        <v>285</v>
      </c>
      <c r="G883">
        <v>-538</v>
      </c>
      <c r="H883">
        <v>-168</v>
      </c>
      <c r="I883">
        <v>5876</v>
      </c>
      <c r="J883">
        <v>-5</v>
      </c>
    </row>
    <row r="884" hidden="1" spans="1:10">
      <c r="A884" s="1" t="s">
        <v>0</v>
      </c>
      <c r="B884" s="1">
        <v>4023506</v>
      </c>
      <c r="C884" s="1">
        <f t="shared" si="26"/>
        <v>4023</v>
      </c>
      <c r="D884" s="1">
        <f t="shared" si="27"/>
        <v>506</v>
      </c>
      <c r="E884" s="1" t="str">
        <f>_xlfn.XLOOKUP(C884,[2]怪物武器挂载坐标辅助表!$V:$V,[2]怪物武器挂载坐标辅助表!$X:$X)</f>
        <v>蜥蜴</v>
      </c>
      <c r="F884" s="1" t="s">
        <v>285</v>
      </c>
      <c r="G884">
        <v>-381</v>
      </c>
      <c r="H884">
        <v>-136</v>
      </c>
      <c r="I884">
        <v>4700</v>
      </c>
      <c r="J884">
        <v>0</v>
      </c>
    </row>
    <row r="885" hidden="1" spans="1:10">
      <c r="A885" s="1" t="s">
        <v>0</v>
      </c>
      <c r="B885" s="1">
        <v>4023507</v>
      </c>
      <c r="C885" s="1">
        <f t="shared" si="26"/>
        <v>4023</v>
      </c>
      <c r="D885" s="1">
        <f t="shared" si="27"/>
        <v>507</v>
      </c>
      <c r="E885" s="1" t="str">
        <f>_xlfn.XLOOKUP(C885,[2]怪物武器挂载坐标辅助表!$V:$V,[2]怪物武器挂载坐标辅助表!$X:$X)</f>
        <v>蜥蜴</v>
      </c>
      <c r="F885" s="1" t="s">
        <v>285</v>
      </c>
      <c r="G885">
        <v>-440</v>
      </c>
      <c r="H885">
        <v>-148</v>
      </c>
      <c r="I885">
        <v>5876</v>
      </c>
      <c r="J885">
        <v>5</v>
      </c>
    </row>
    <row r="886" hidden="1" spans="1:10">
      <c r="A886" s="1" t="s">
        <v>0</v>
      </c>
      <c r="B886" s="1">
        <v>4031101</v>
      </c>
      <c r="C886" s="1">
        <f t="shared" si="26"/>
        <v>4031</v>
      </c>
      <c r="D886" s="1">
        <f t="shared" si="27"/>
        <v>101</v>
      </c>
      <c r="E886" s="1" t="str">
        <f>_xlfn.XLOOKUP(C886,[2]怪物武器挂载坐标辅助表!$V:$V,[2]怪物武器挂载坐标辅助表!$X:$X)</f>
        <v>蜥蜴</v>
      </c>
      <c r="F886" s="1" t="s">
        <v>285</v>
      </c>
      <c r="G886">
        <v>-492</v>
      </c>
      <c r="H886">
        <v>-85</v>
      </c>
      <c r="I886">
        <v>6463</v>
      </c>
      <c r="J886">
        <v>0</v>
      </c>
    </row>
    <row r="887" hidden="1" spans="1:10">
      <c r="A887" s="1" t="s">
        <v>0</v>
      </c>
      <c r="B887" s="1">
        <v>4031102</v>
      </c>
      <c r="C887" s="1">
        <f t="shared" si="26"/>
        <v>4031</v>
      </c>
      <c r="D887" s="1">
        <f t="shared" si="27"/>
        <v>102</v>
      </c>
      <c r="E887" s="1" t="str">
        <f>_xlfn.XLOOKUP(C887,[2]怪物武器挂载坐标辅助表!$V:$V,[2]怪物武器挂载坐标辅助表!$X:$X)</f>
        <v>蜥蜴</v>
      </c>
      <c r="F887" s="1" t="s">
        <v>285</v>
      </c>
      <c r="G887">
        <v>-411</v>
      </c>
      <c r="H887">
        <v>-94</v>
      </c>
      <c r="I887">
        <v>6463</v>
      </c>
      <c r="J887">
        <v>-10</v>
      </c>
    </row>
    <row r="888" hidden="1" spans="1:10">
      <c r="A888" s="1" t="s">
        <v>0</v>
      </c>
      <c r="B888" s="1">
        <v>4031103</v>
      </c>
      <c r="C888" s="1">
        <f t="shared" si="26"/>
        <v>4031</v>
      </c>
      <c r="D888" s="1">
        <f t="shared" si="27"/>
        <v>103</v>
      </c>
      <c r="E888" s="1" t="str">
        <f>_xlfn.XLOOKUP(C888,[2]怪物武器挂载坐标辅助表!$V:$V,[2]怪物武器挂载坐标辅助表!$X:$X)</f>
        <v>蜥蜴</v>
      </c>
      <c r="F888" s="1" t="s">
        <v>285</v>
      </c>
      <c r="G888">
        <v>-527</v>
      </c>
      <c r="H888">
        <v>-145</v>
      </c>
      <c r="I888">
        <v>5876</v>
      </c>
      <c r="J888">
        <v>-10</v>
      </c>
    </row>
    <row r="889" hidden="1" spans="1:10">
      <c r="A889" s="1" t="s">
        <v>0</v>
      </c>
      <c r="B889" s="1">
        <v>4031104</v>
      </c>
      <c r="C889" s="1">
        <f t="shared" si="26"/>
        <v>4031</v>
      </c>
      <c r="D889" s="1">
        <f t="shared" si="27"/>
        <v>104</v>
      </c>
      <c r="E889" s="1" t="str">
        <f>_xlfn.XLOOKUP(C889,[2]怪物武器挂载坐标辅助表!$V:$V,[2]怪物武器挂载坐标辅助表!$X:$X)</f>
        <v>蜥蜴</v>
      </c>
      <c r="F889" s="1" t="s">
        <v>285</v>
      </c>
      <c r="G889">
        <v>-494</v>
      </c>
      <c r="H889">
        <v>-86</v>
      </c>
      <c r="I889">
        <v>6463</v>
      </c>
      <c r="J889">
        <v>0</v>
      </c>
    </row>
    <row r="890" hidden="1" spans="1:10">
      <c r="A890" s="1" t="s">
        <v>0</v>
      </c>
      <c r="B890" s="1">
        <v>4031105</v>
      </c>
      <c r="C890" s="1">
        <f t="shared" si="26"/>
        <v>4031</v>
      </c>
      <c r="D890" s="1">
        <f t="shared" si="27"/>
        <v>105</v>
      </c>
      <c r="E890" s="1" t="str">
        <f>_xlfn.XLOOKUP(C890,[2]怪物武器挂载坐标辅助表!$V:$V,[2]怪物武器挂载坐标辅助表!$X:$X)</f>
        <v>蜥蜴</v>
      </c>
      <c r="F890" s="1" t="s">
        <v>285</v>
      </c>
      <c r="G890">
        <v>-436</v>
      </c>
      <c r="H890">
        <v>-104</v>
      </c>
      <c r="I890">
        <v>5876</v>
      </c>
      <c r="J890">
        <v>0</v>
      </c>
    </row>
    <row r="891" hidden="1" spans="1:10">
      <c r="A891" s="1" t="s">
        <v>0</v>
      </c>
      <c r="B891" s="1">
        <v>4031106</v>
      </c>
      <c r="C891" s="1">
        <f t="shared" si="26"/>
        <v>4031</v>
      </c>
      <c r="D891" s="1">
        <f t="shared" si="27"/>
        <v>106</v>
      </c>
      <c r="E891" s="1" t="str">
        <f>_xlfn.XLOOKUP(C891,[2]怪物武器挂载坐标辅助表!$V:$V,[2]怪物武器挂载坐标辅助表!$X:$X)</f>
        <v>蜥蜴</v>
      </c>
      <c r="F891" s="1" t="s">
        <v>285</v>
      </c>
      <c r="G891">
        <v>-514</v>
      </c>
      <c r="H891">
        <v>-113</v>
      </c>
      <c r="I891">
        <v>4700</v>
      </c>
      <c r="J891">
        <v>0</v>
      </c>
    </row>
    <row r="892" hidden="1" spans="1:10">
      <c r="A892" s="1" t="s">
        <v>0</v>
      </c>
      <c r="B892" s="1">
        <v>4031201</v>
      </c>
      <c r="C892" s="1">
        <f t="shared" si="26"/>
        <v>4031</v>
      </c>
      <c r="D892" s="1">
        <f t="shared" si="27"/>
        <v>201</v>
      </c>
      <c r="E892" s="1" t="str">
        <f>_xlfn.XLOOKUP(C892,[2]怪物武器挂载坐标辅助表!$V:$V,[2]怪物武器挂载坐标辅助表!$X:$X)</f>
        <v>蜥蜴</v>
      </c>
      <c r="F892" s="1" t="s">
        <v>285</v>
      </c>
      <c r="G892">
        <v>-396</v>
      </c>
      <c r="H892">
        <v>-59</v>
      </c>
      <c r="I892">
        <v>5876</v>
      </c>
      <c r="J892">
        <v>-25</v>
      </c>
    </row>
    <row r="893" hidden="1" spans="1:10">
      <c r="A893" s="1" t="s">
        <v>0</v>
      </c>
      <c r="B893" s="1">
        <v>4031202</v>
      </c>
      <c r="C893" s="1">
        <f t="shared" si="26"/>
        <v>4031</v>
      </c>
      <c r="D893" s="1">
        <f t="shared" si="27"/>
        <v>202</v>
      </c>
      <c r="E893" s="1" t="str">
        <f>_xlfn.XLOOKUP(C893,[2]怪物武器挂载坐标辅助表!$V:$V,[2]怪物武器挂载坐标辅助表!$X:$X)</f>
        <v>蜥蜴</v>
      </c>
      <c r="F893" s="1" t="s">
        <v>285</v>
      </c>
      <c r="G893">
        <v>-377</v>
      </c>
      <c r="H893">
        <v>-97</v>
      </c>
      <c r="I893">
        <v>5876</v>
      </c>
      <c r="J893">
        <v>0</v>
      </c>
    </row>
    <row r="894" hidden="1" spans="1:10">
      <c r="A894" s="1" t="s">
        <v>0</v>
      </c>
      <c r="B894" s="1">
        <v>4031203</v>
      </c>
      <c r="C894" s="1">
        <f t="shared" si="26"/>
        <v>4031</v>
      </c>
      <c r="D894" s="1">
        <f t="shared" si="27"/>
        <v>203</v>
      </c>
      <c r="E894" s="1" t="str">
        <f>_xlfn.XLOOKUP(C894,[2]怪物武器挂载坐标辅助表!$V:$V,[2]怪物武器挂载坐标辅助表!$X:$X)</f>
        <v>蜥蜴</v>
      </c>
      <c r="F894" s="1" t="s">
        <v>285</v>
      </c>
      <c r="G894">
        <v>-403</v>
      </c>
      <c r="H894">
        <v>-115</v>
      </c>
      <c r="I894">
        <v>5876</v>
      </c>
      <c r="J894">
        <v>-10</v>
      </c>
    </row>
    <row r="895" hidden="1" spans="1:10">
      <c r="A895" s="1" t="s">
        <v>0</v>
      </c>
      <c r="B895" s="1">
        <v>4031204</v>
      </c>
      <c r="C895" s="1">
        <f t="shared" si="26"/>
        <v>4031</v>
      </c>
      <c r="D895" s="1">
        <f t="shared" si="27"/>
        <v>204</v>
      </c>
      <c r="E895" s="1" t="str">
        <f>_xlfn.XLOOKUP(C895,[2]怪物武器挂载坐标辅助表!$V:$V,[2]怪物武器挂载坐标辅助表!$X:$X)</f>
        <v>蜥蜴</v>
      </c>
      <c r="F895" s="1" t="s">
        <v>285</v>
      </c>
      <c r="G895">
        <v>-395</v>
      </c>
      <c r="H895">
        <v>-173</v>
      </c>
      <c r="I895">
        <v>2938</v>
      </c>
      <c r="J895">
        <v>0</v>
      </c>
    </row>
    <row r="896" hidden="1" spans="1:10">
      <c r="A896" s="1" t="s">
        <v>0</v>
      </c>
      <c r="B896" s="1">
        <v>4031205</v>
      </c>
      <c r="C896" s="1">
        <f t="shared" si="26"/>
        <v>4031</v>
      </c>
      <c r="D896" s="1">
        <f t="shared" si="27"/>
        <v>205</v>
      </c>
      <c r="E896" s="1" t="str">
        <f>_xlfn.XLOOKUP(C896,[2]怪物武器挂载坐标辅助表!$V:$V,[2]怪物武器挂载坐标辅助表!$X:$X)</f>
        <v>蜥蜴</v>
      </c>
      <c r="F896" s="1" t="s">
        <v>285</v>
      </c>
      <c r="G896">
        <v>-397</v>
      </c>
      <c r="H896">
        <v>-23</v>
      </c>
      <c r="I896">
        <v>5876</v>
      </c>
      <c r="J896">
        <v>-10</v>
      </c>
    </row>
    <row r="897" hidden="1" spans="1:10">
      <c r="A897" s="1" t="s">
        <v>0</v>
      </c>
      <c r="B897" s="1">
        <v>4031206</v>
      </c>
      <c r="C897" s="1">
        <f t="shared" si="26"/>
        <v>4031</v>
      </c>
      <c r="D897" s="1">
        <f t="shared" si="27"/>
        <v>206</v>
      </c>
      <c r="E897" s="1" t="str">
        <f>_xlfn.XLOOKUP(C897,[2]怪物武器挂载坐标辅助表!$V:$V,[2]怪物武器挂载坐标辅助表!$X:$X)</f>
        <v>蜥蜴</v>
      </c>
      <c r="F897" s="1" t="s">
        <v>285</v>
      </c>
      <c r="G897">
        <v>-454</v>
      </c>
      <c r="H897">
        <v>-132</v>
      </c>
      <c r="I897">
        <v>4113</v>
      </c>
      <c r="J897">
        <v>150</v>
      </c>
    </row>
    <row r="898" hidden="1" spans="1:10">
      <c r="A898" s="1" t="s">
        <v>0</v>
      </c>
      <c r="B898" s="1">
        <v>4031207</v>
      </c>
      <c r="C898" s="1">
        <f t="shared" si="26"/>
        <v>4031</v>
      </c>
      <c r="D898" s="1">
        <f t="shared" si="27"/>
        <v>207</v>
      </c>
      <c r="E898" s="1" t="str">
        <f>_xlfn.XLOOKUP(C898,[2]怪物武器挂载坐标辅助表!$V:$V,[2]怪物武器挂载坐标辅助表!$X:$X)</f>
        <v>蜥蜴</v>
      </c>
      <c r="F898" s="1" t="s">
        <v>285</v>
      </c>
      <c r="G898">
        <v>-508</v>
      </c>
      <c r="H898">
        <v>-113</v>
      </c>
      <c r="I898">
        <v>5876</v>
      </c>
      <c r="J898">
        <v>15</v>
      </c>
    </row>
    <row r="899" hidden="1" spans="1:10">
      <c r="A899" s="1" t="s">
        <v>0</v>
      </c>
      <c r="B899" s="1">
        <v>4031301</v>
      </c>
      <c r="C899" s="1">
        <f t="shared" ref="C899:C919" si="28">ROUNDDOWN(B899/1000,0)</f>
        <v>4031</v>
      </c>
      <c r="D899" s="1">
        <f t="shared" ref="D899:D919" si="29">MOD(B899,1000)</f>
        <v>301</v>
      </c>
      <c r="E899" s="1" t="str">
        <f>_xlfn.XLOOKUP(C899,[2]怪物武器挂载坐标辅助表!$V:$V,[2]怪物武器挂载坐标辅助表!$X:$X)</f>
        <v>蜥蜴</v>
      </c>
      <c r="F899" s="1" t="s">
        <v>285</v>
      </c>
      <c r="G899">
        <v>-438</v>
      </c>
      <c r="H899">
        <v>-13</v>
      </c>
      <c r="I899">
        <v>5876</v>
      </c>
      <c r="J899">
        <v>0</v>
      </c>
    </row>
    <row r="900" hidden="1" spans="1:10">
      <c r="A900" s="1" t="s">
        <v>0</v>
      </c>
      <c r="B900" s="1">
        <v>4031302</v>
      </c>
      <c r="C900" s="1">
        <f t="shared" si="28"/>
        <v>4031</v>
      </c>
      <c r="D900" s="1">
        <f t="shared" si="29"/>
        <v>302</v>
      </c>
      <c r="E900" s="1" t="str">
        <f>_xlfn.XLOOKUP(C900,[2]怪物武器挂载坐标辅助表!$V:$V,[2]怪物武器挂载坐标辅助表!$X:$X)</f>
        <v>蜥蜴</v>
      </c>
      <c r="F900" s="1" t="s">
        <v>285</v>
      </c>
      <c r="G900">
        <v>-460</v>
      </c>
      <c r="H900">
        <v>-62</v>
      </c>
      <c r="I900">
        <v>5288</v>
      </c>
      <c r="J900">
        <v>0</v>
      </c>
    </row>
    <row r="901" hidden="1" spans="1:10">
      <c r="A901" s="1" t="s">
        <v>0</v>
      </c>
      <c r="B901" s="1">
        <v>4031303</v>
      </c>
      <c r="C901" s="1">
        <f t="shared" si="28"/>
        <v>4031</v>
      </c>
      <c r="D901" s="1">
        <f t="shared" si="29"/>
        <v>303</v>
      </c>
      <c r="E901" s="1" t="str">
        <f>_xlfn.XLOOKUP(C901,[2]怪物武器挂载坐标辅助表!$V:$V,[2]怪物武器挂载坐标辅助表!$X:$X)</f>
        <v>蜥蜴</v>
      </c>
      <c r="F901" s="1" t="s">
        <v>285</v>
      </c>
      <c r="G901">
        <v>-421</v>
      </c>
      <c r="H901">
        <v>-74</v>
      </c>
      <c r="I901">
        <v>5876</v>
      </c>
      <c r="J901">
        <v>0</v>
      </c>
    </row>
    <row r="902" hidden="1" spans="1:10">
      <c r="A902" s="1" t="s">
        <v>0</v>
      </c>
      <c r="B902" s="1">
        <v>4031304</v>
      </c>
      <c r="C902" s="1">
        <f t="shared" si="28"/>
        <v>4031</v>
      </c>
      <c r="D902" s="1">
        <f t="shared" si="29"/>
        <v>304</v>
      </c>
      <c r="E902" s="1" t="str">
        <f>_xlfn.XLOOKUP(C902,[2]怪物武器挂载坐标辅助表!$V:$V,[2]怪物武器挂载坐标辅助表!$X:$X)</f>
        <v>蜥蜴</v>
      </c>
      <c r="F902" s="1" t="s">
        <v>285</v>
      </c>
      <c r="G902">
        <v>-541</v>
      </c>
      <c r="H902">
        <v>-91</v>
      </c>
      <c r="I902">
        <v>5876</v>
      </c>
      <c r="J902">
        <v>5</v>
      </c>
    </row>
    <row r="903" hidden="1" spans="1:10">
      <c r="A903" s="1" t="s">
        <v>0</v>
      </c>
      <c r="B903" s="1">
        <v>4031305</v>
      </c>
      <c r="C903" s="1">
        <f t="shared" si="28"/>
        <v>4031</v>
      </c>
      <c r="D903" s="1">
        <f t="shared" si="29"/>
        <v>305</v>
      </c>
      <c r="E903" s="1" t="str">
        <f>_xlfn.XLOOKUP(C903,[2]怪物武器挂载坐标辅助表!$V:$V,[2]怪物武器挂载坐标辅助表!$X:$X)</f>
        <v>蜥蜴</v>
      </c>
      <c r="F903" s="1" t="s">
        <v>285</v>
      </c>
      <c r="G903">
        <v>-513</v>
      </c>
      <c r="H903">
        <v>-174</v>
      </c>
      <c r="I903">
        <v>5288</v>
      </c>
      <c r="J903">
        <v>-25</v>
      </c>
    </row>
    <row r="904" hidden="1" spans="1:10">
      <c r="A904" s="1" t="s">
        <v>0</v>
      </c>
      <c r="B904" s="1">
        <v>4031401</v>
      </c>
      <c r="C904" s="1">
        <f t="shared" si="28"/>
        <v>4031</v>
      </c>
      <c r="D904" s="1">
        <f t="shared" si="29"/>
        <v>401</v>
      </c>
      <c r="E904" s="1" t="str">
        <f>_xlfn.XLOOKUP(C904,[2]怪物武器挂载坐标辅助表!$V:$V,[2]怪物武器挂载坐标辅助表!$X:$X)</f>
        <v>蜥蜴</v>
      </c>
      <c r="F904" s="1" t="s">
        <v>285</v>
      </c>
      <c r="G904">
        <v>-437</v>
      </c>
      <c r="H904">
        <v>-163</v>
      </c>
      <c r="I904">
        <v>5876</v>
      </c>
      <c r="J904">
        <v>0</v>
      </c>
    </row>
    <row r="905" hidden="1" spans="1:10">
      <c r="A905" s="1" t="s">
        <v>0</v>
      </c>
      <c r="B905" s="1">
        <v>4031402</v>
      </c>
      <c r="C905" s="1">
        <f t="shared" si="28"/>
        <v>4031</v>
      </c>
      <c r="D905" s="1">
        <f t="shared" si="29"/>
        <v>402</v>
      </c>
      <c r="E905" s="1" t="str">
        <f>_xlfn.XLOOKUP(C905,[2]怪物武器挂载坐标辅助表!$V:$V,[2]怪物武器挂载坐标辅助表!$X:$X)</f>
        <v>蜥蜴</v>
      </c>
      <c r="F905" s="1" t="s">
        <v>285</v>
      </c>
      <c r="G905">
        <v>-441</v>
      </c>
      <c r="H905">
        <v>-160</v>
      </c>
      <c r="I905">
        <v>5876</v>
      </c>
      <c r="J905">
        <v>0</v>
      </c>
    </row>
    <row r="906" hidden="1" spans="1:10">
      <c r="A906" s="1" t="s">
        <v>0</v>
      </c>
      <c r="B906" s="1">
        <v>4031403</v>
      </c>
      <c r="C906" s="1">
        <f t="shared" si="28"/>
        <v>4031</v>
      </c>
      <c r="D906" s="1">
        <f t="shared" si="29"/>
        <v>403</v>
      </c>
      <c r="E906" s="1" t="str">
        <f>_xlfn.XLOOKUP(C906,[2]怪物武器挂载坐标辅助表!$V:$V,[2]怪物武器挂载坐标辅助表!$X:$X)</f>
        <v>蜥蜴</v>
      </c>
      <c r="F906" s="1" t="s">
        <v>285</v>
      </c>
      <c r="G906">
        <v>-447</v>
      </c>
      <c r="H906">
        <v>-156</v>
      </c>
      <c r="I906">
        <v>5876</v>
      </c>
      <c r="J906">
        <v>0</v>
      </c>
    </row>
    <row r="907" hidden="1" spans="1:10">
      <c r="A907" s="1" t="s">
        <v>0</v>
      </c>
      <c r="B907" s="1">
        <v>4031404</v>
      </c>
      <c r="C907" s="1">
        <f t="shared" si="28"/>
        <v>4031</v>
      </c>
      <c r="D907" s="1">
        <f t="shared" si="29"/>
        <v>404</v>
      </c>
      <c r="E907" s="1" t="str">
        <f>_xlfn.XLOOKUP(C907,[2]怪物武器挂载坐标辅助表!$V:$V,[2]怪物武器挂载坐标辅助表!$X:$X)</f>
        <v>蜥蜴</v>
      </c>
      <c r="F907" s="1" t="s">
        <v>285</v>
      </c>
      <c r="G907">
        <v>-570</v>
      </c>
      <c r="H907">
        <v>-156</v>
      </c>
      <c r="I907">
        <v>5876</v>
      </c>
      <c r="J907">
        <v>0</v>
      </c>
    </row>
    <row r="908" hidden="1" spans="1:10">
      <c r="A908" s="1" t="s">
        <v>0</v>
      </c>
      <c r="B908" s="1">
        <v>4031405</v>
      </c>
      <c r="C908" s="1">
        <f t="shared" si="28"/>
        <v>4031</v>
      </c>
      <c r="D908" s="1">
        <f t="shared" si="29"/>
        <v>405</v>
      </c>
      <c r="E908" s="1" t="str">
        <f>_xlfn.XLOOKUP(C908,[2]怪物武器挂载坐标辅助表!$V:$V,[2]怪物武器挂载坐标辅助表!$X:$X)</f>
        <v>蜥蜴</v>
      </c>
      <c r="F908" s="1" t="s">
        <v>285</v>
      </c>
      <c r="G908">
        <v>-457</v>
      </c>
      <c r="H908">
        <v>-157</v>
      </c>
      <c r="I908">
        <v>5876</v>
      </c>
      <c r="J908">
        <v>0</v>
      </c>
    </row>
    <row r="909" hidden="1" spans="1:10">
      <c r="A909" s="1" t="s">
        <v>0</v>
      </c>
      <c r="B909" s="1">
        <v>4031406</v>
      </c>
      <c r="C909" s="1">
        <f t="shared" si="28"/>
        <v>4031</v>
      </c>
      <c r="D909" s="1">
        <f t="shared" si="29"/>
        <v>406</v>
      </c>
      <c r="E909" s="1" t="str">
        <f>_xlfn.XLOOKUP(C909,[2]怪物武器挂载坐标辅助表!$V:$V,[2]怪物武器挂载坐标辅助表!$X:$X)</f>
        <v>蜥蜴</v>
      </c>
      <c r="F909" s="1" t="s">
        <v>285</v>
      </c>
      <c r="G909">
        <v>-490</v>
      </c>
      <c r="H909">
        <v>-150</v>
      </c>
      <c r="I909">
        <v>4700</v>
      </c>
      <c r="J909">
        <v>30</v>
      </c>
    </row>
    <row r="910" hidden="1" spans="1:10">
      <c r="A910" s="1" t="s">
        <v>0</v>
      </c>
      <c r="B910" s="1">
        <v>4031407</v>
      </c>
      <c r="C910" s="1">
        <f t="shared" si="28"/>
        <v>4031</v>
      </c>
      <c r="D910" s="1">
        <f t="shared" si="29"/>
        <v>407</v>
      </c>
      <c r="E910" s="1" t="str">
        <f>_xlfn.XLOOKUP(C910,[2]怪物武器挂载坐标辅助表!$V:$V,[2]怪物武器挂载坐标辅助表!$X:$X)</f>
        <v>蜥蜴</v>
      </c>
      <c r="F910" s="1" t="s">
        <v>285</v>
      </c>
      <c r="G910">
        <v>-434</v>
      </c>
      <c r="H910">
        <v>-126</v>
      </c>
      <c r="I910">
        <v>5876</v>
      </c>
      <c r="J910">
        <v>-5</v>
      </c>
    </row>
    <row r="911" hidden="1" spans="1:10">
      <c r="A911" s="1" t="s">
        <v>0</v>
      </c>
      <c r="B911" s="1">
        <v>4031408</v>
      </c>
      <c r="C911" s="1">
        <f t="shared" si="28"/>
        <v>4031</v>
      </c>
      <c r="D911" s="1">
        <f t="shared" si="29"/>
        <v>408</v>
      </c>
      <c r="E911" s="1" t="str">
        <f>_xlfn.XLOOKUP(C911,[2]怪物武器挂载坐标辅助表!$V:$V,[2]怪物武器挂载坐标辅助表!$X:$X)</f>
        <v>蜥蜴</v>
      </c>
      <c r="F911" s="1" t="s">
        <v>285</v>
      </c>
      <c r="G911">
        <v>-379</v>
      </c>
      <c r="H911">
        <v>-199</v>
      </c>
      <c r="I911">
        <v>6463</v>
      </c>
      <c r="J911">
        <v>-15</v>
      </c>
    </row>
    <row r="912" hidden="1" spans="1:10">
      <c r="A912" s="1" t="s">
        <v>0</v>
      </c>
      <c r="B912" s="1">
        <v>4031409</v>
      </c>
      <c r="C912" s="1">
        <f t="shared" si="28"/>
        <v>4031</v>
      </c>
      <c r="D912" s="1">
        <f t="shared" si="29"/>
        <v>409</v>
      </c>
      <c r="E912" s="1" t="str">
        <f>_xlfn.XLOOKUP(C912,[2]怪物武器挂载坐标辅助表!$V:$V,[2]怪物武器挂载坐标辅助表!$X:$X)</f>
        <v>蜥蜴</v>
      </c>
      <c r="F912" s="1" t="s">
        <v>285</v>
      </c>
      <c r="G912">
        <v>-499</v>
      </c>
      <c r="H912">
        <v>-110</v>
      </c>
      <c r="I912">
        <v>4407</v>
      </c>
      <c r="J912">
        <v>-15</v>
      </c>
    </row>
    <row r="913" hidden="1" spans="1:10">
      <c r="A913" s="1" t="s">
        <v>0</v>
      </c>
      <c r="B913" s="1">
        <v>4031501</v>
      </c>
      <c r="C913" s="1">
        <f t="shared" si="28"/>
        <v>4031</v>
      </c>
      <c r="D913" s="1">
        <f t="shared" si="29"/>
        <v>501</v>
      </c>
      <c r="E913" s="1" t="str">
        <f>_xlfn.XLOOKUP(C913,[2]怪物武器挂载坐标辅助表!$V:$V,[2]怪物武器挂载坐标辅助表!$X:$X)</f>
        <v>蜥蜴</v>
      </c>
      <c r="F913" s="1" t="s">
        <v>285</v>
      </c>
      <c r="G913">
        <v>-484</v>
      </c>
      <c r="H913">
        <v>-41</v>
      </c>
      <c r="I913">
        <v>6463</v>
      </c>
      <c r="J913">
        <v>45</v>
      </c>
    </row>
    <row r="914" hidden="1" spans="1:10">
      <c r="A914" s="1" t="s">
        <v>0</v>
      </c>
      <c r="B914" s="1">
        <v>4031502</v>
      </c>
      <c r="C914" s="1">
        <f t="shared" si="28"/>
        <v>4031</v>
      </c>
      <c r="D914" s="1">
        <f t="shared" si="29"/>
        <v>502</v>
      </c>
      <c r="E914" s="1" t="str">
        <f>_xlfn.XLOOKUP(C914,[2]怪物武器挂载坐标辅助表!$V:$V,[2]怪物武器挂载坐标辅助表!$X:$X)</f>
        <v>蜥蜴</v>
      </c>
      <c r="F914" s="1" t="s">
        <v>285</v>
      </c>
      <c r="G914">
        <v>-496</v>
      </c>
      <c r="H914">
        <v>-110</v>
      </c>
      <c r="I914">
        <v>4994</v>
      </c>
      <c r="J914">
        <v>0</v>
      </c>
    </row>
    <row r="915" hidden="1" spans="1:10">
      <c r="A915" s="1" t="s">
        <v>0</v>
      </c>
      <c r="B915" s="1">
        <v>4031503</v>
      </c>
      <c r="C915" s="1">
        <f t="shared" si="28"/>
        <v>4031</v>
      </c>
      <c r="D915" s="1">
        <f t="shared" si="29"/>
        <v>503</v>
      </c>
      <c r="E915" s="1" t="str">
        <f>_xlfn.XLOOKUP(C915,[2]怪物武器挂载坐标辅助表!$V:$V,[2]怪物武器挂载坐标辅助表!$X:$X)</f>
        <v>蜥蜴</v>
      </c>
      <c r="F915" s="1" t="s">
        <v>285</v>
      </c>
      <c r="G915">
        <v>-538</v>
      </c>
      <c r="H915">
        <v>-140</v>
      </c>
      <c r="I915">
        <v>5876</v>
      </c>
      <c r="J915">
        <v>-15</v>
      </c>
    </row>
    <row r="916" hidden="1" spans="1:10">
      <c r="A916" s="1" t="s">
        <v>0</v>
      </c>
      <c r="B916" s="1">
        <v>4031504</v>
      </c>
      <c r="C916" s="1">
        <f t="shared" si="28"/>
        <v>4031</v>
      </c>
      <c r="D916" s="1">
        <f t="shared" si="29"/>
        <v>504</v>
      </c>
      <c r="E916" s="1" t="str">
        <f>_xlfn.XLOOKUP(C916,[2]怪物武器挂载坐标辅助表!$V:$V,[2]怪物武器挂载坐标辅助表!$X:$X)</f>
        <v>蜥蜴</v>
      </c>
      <c r="F916" s="1" t="s">
        <v>285</v>
      </c>
      <c r="G916">
        <v>-475</v>
      </c>
      <c r="H916">
        <v>-166</v>
      </c>
      <c r="I916">
        <v>5288</v>
      </c>
      <c r="J916">
        <v>-10</v>
      </c>
    </row>
    <row r="917" hidden="1" spans="1:10">
      <c r="A917" s="1" t="s">
        <v>0</v>
      </c>
      <c r="B917" s="1">
        <v>4031505</v>
      </c>
      <c r="C917" s="1">
        <f t="shared" si="28"/>
        <v>4031</v>
      </c>
      <c r="D917" s="1">
        <f t="shared" si="29"/>
        <v>505</v>
      </c>
      <c r="E917" s="1" t="str">
        <f>_xlfn.XLOOKUP(C917,[2]怪物武器挂载坐标辅助表!$V:$V,[2]怪物武器挂载坐标辅助表!$X:$X)</f>
        <v>蜥蜴</v>
      </c>
      <c r="F917" s="1" t="s">
        <v>285</v>
      </c>
      <c r="G917">
        <v>-538</v>
      </c>
      <c r="H917">
        <v>-168</v>
      </c>
      <c r="I917">
        <v>5876</v>
      </c>
      <c r="J917">
        <v>-5</v>
      </c>
    </row>
    <row r="918" hidden="1" spans="1:10">
      <c r="A918" s="1" t="s">
        <v>0</v>
      </c>
      <c r="B918" s="1">
        <v>4031506</v>
      </c>
      <c r="C918" s="1">
        <f t="shared" si="28"/>
        <v>4031</v>
      </c>
      <c r="D918" s="1">
        <f t="shared" si="29"/>
        <v>506</v>
      </c>
      <c r="E918" s="1" t="str">
        <f>_xlfn.XLOOKUP(C918,[2]怪物武器挂载坐标辅助表!$V:$V,[2]怪物武器挂载坐标辅助表!$X:$X)</f>
        <v>蜥蜴</v>
      </c>
      <c r="F918" s="1" t="s">
        <v>285</v>
      </c>
      <c r="G918">
        <v>-381</v>
      </c>
      <c r="H918">
        <v>-136</v>
      </c>
      <c r="I918">
        <v>4700</v>
      </c>
      <c r="J918">
        <v>0</v>
      </c>
    </row>
    <row r="919" hidden="1" spans="1:10">
      <c r="A919" s="1" t="s">
        <v>0</v>
      </c>
      <c r="B919" s="1">
        <v>4031507</v>
      </c>
      <c r="C919" s="1">
        <f t="shared" si="28"/>
        <v>4031</v>
      </c>
      <c r="D919" s="1">
        <f t="shared" si="29"/>
        <v>507</v>
      </c>
      <c r="E919" s="1" t="str">
        <f>_xlfn.XLOOKUP(C919,[2]怪物武器挂载坐标辅助表!$V:$V,[2]怪物武器挂载坐标辅助表!$X:$X)</f>
        <v>蜥蜴</v>
      </c>
      <c r="F919" s="1" t="s">
        <v>285</v>
      </c>
      <c r="G919">
        <v>-440</v>
      </c>
      <c r="H919">
        <v>-148</v>
      </c>
      <c r="I919">
        <v>5876</v>
      </c>
      <c r="J919">
        <v>5</v>
      </c>
    </row>
  </sheetData>
  <autoFilter xmlns:etc="http://www.wps.cn/officeDocument/2017/etCustomData" ref="A1:J919" etc:filterBottomFollowUsedRange="0">
    <filterColumn colId="2">
      <customFilters>
        <customFilter operator="equal" val="1011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monster|怪物</vt:lpstr>
      <vt:lpstr>monster_attr|怪物属性</vt:lpstr>
      <vt:lpstr>monster_model|怪物模型</vt:lpstr>
      <vt:lpstr>monster_feature|怪物特性</vt:lpstr>
      <vt:lpstr>monster_type|怪物类型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听弦断。</cp:lastModifiedBy>
  <dcterms:created xsi:type="dcterms:W3CDTF">2023-07-03T03:08:00Z</dcterms:created>
  <dcterms:modified xsi:type="dcterms:W3CDTF">2025-07-03T07:41:33Z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2A2AD3399012429F9E8E7AE58A7B4C7A_13</vt:lpwstr>
  </property>
  <property fmtid="{D5CDD505-2E9C-101B-9397-08002B2CF9AE}" pid="3" name="KSOProductBuildVer">
    <vt:lpwstr>2052-12.1.0.21541</vt:lpwstr>
  </property>
</Properties>
</file>