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7945" windowHeight="12375" activeTab="3"/>
  </bookViews>
  <sheets>
    <sheet name="scene|场景" sheetId="1" r:id="rId1"/>
    <sheet name="scene_module|场景组件" sheetId="3" r:id="rId2"/>
    <sheet name="environment|环境" sheetId="4" r:id="rId3"/>
    <sheet name="scene_boss|Boss场景" sheetId="6" r:id="rId4"/>
    <sheet name="Sheet1" sheetId="7" r:id="rId5"/>
  </sheets>
  <definedNames>
    <definedName name="_xlnm._FilterDatabase" localSheetId="0" hidden="1">'scene|场景'!$A$1:$J$82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蓝霸符</author>
    <author>冷淡雾峰</author>
  </authors>
  <commentList>
    <comment ref="C4" authorId="0">
      <text>
        <r>
          <rPr>
            <b/>
            <sz val="9"/>
            <rFont val="宋体"/>
            <charset val="134"/>
          </rPr>
          <t>蓝霸符:</t>
        </r>
        <r>
          <rPr>
            <sz val="9"/>
            <rFont val="宋体"/>
            <charset val="134"/>
          </rPr>
          <t xml:space="preserve">
关联map_module中type=3的id</t>
        </r>
      </text>
    </comment>
    <comment ref="E4" authorId="1">
      <text>
        <r>
          <rPr>
            <b/>
            <sz val="9"/>
            <rFont val="宋体"/>
            <charset val="134"/>
          </rPr>
          <t>冷淡雾峰:</t>
        </r>
        <r>
          <rPr>
            <sz val="9"/>
            <rFont val="宋体"/>
            <charset val="134"/>
          </rPr>
          <t xml:space="preserve">
module_refresh的group
</t>
        </r>
      </text>
    </comment>
    <comment ref="I4" authorId="0">
      <text>
        <r>
          <rPr>
            <b/>
            <sz val="9"/>
            <rFont val="宋体"/>
            <charset val="134"/>
          </rPr>
          <t>蓝霸符:</t>
        </r>
        <r>
          <rPr>
            <sz val="9"/>
            <rFont val="宋体"/>
            <charset val="134"/>
          </rPr>
          <t xml:space="preserve">
关联monster_template表id</t>
        </r>
      </text>
    </comment>
  </commentList>
</comments>
</file>

<file path=xl/comments2.xml><?xml version="1.0" encoding="utf-8"?>
<comments xmlns="http://schemas.openxmlformats.org/spreadsheetml/2006/main">
  <authors>
    <author>蓝霸符</author>
    <author>忘忧</author>
    <author>1q</author>
    <author>冷淡雾峰</author>
  </authors>
  <commentList>
    <comment ref="D4" authorId="0">
      <text>
        <r>
          <rPr>
            <b/>
            <sz val="9"/>
            <rFont val="宋体"/>
            <charset val="134"/>
          </rPr>
          <t>蓝霸符:</t>
        </r>
        <r>
          <rPr>
            <sz val="9"/>
            <rFont val="宋体"/>
            <charset val="134"/>
          </rPr>
          <t xml:space="preserve">
1-地形
2-障碍物
3-地图</t>
        </r>
      </text>
    </comment>
    <comment ref="E4" authorId="1">
      <text>
        <r>
          <rPr>
            <b/>
            <sz val="9"/>
            <rFont val="宋体"/>
            <charset val="134"/>
          </rPr>
          <t>忘忧:</t>
        </r>
        <r>
          <rPr>
            <sz val="9"/>
            <rFont val="宋体"/>
            <charset val="134"/>
          </rPr>
          <t xml:space="preserve">
201 地形-火
202 地形-水
203 地形-电
204 地形-油
301 障碍物-油
302 障碍物-木
303 障碍物-电</t>
        </r>
      </text>
    </comment>
    <comment ref="F4" authorId="0">
      <text>
        <r>
          <rPr>
            <b/>
            <sz val="9"/>
            <rFont val="宋体"/>
            <charset val="134"/>
          </rPr>
          <t>蓝霸符:</t>
        </r>
        <r>
          <rPr>
            <sz val="9"/>
            <rFont val="宋体"/>
            <charset val="134"/>
          </rPr>
          <t xml:space="preserve">
0-不刷新
1-刷新</t>
        </r>
      </text>
    </comment>
    <comment ref="G4" authorId="2">
      <text>
        <r>
          <rPr>
            <b/>
            <sz val="9"/>
            <rFont val="宋体"/>
            <charset val="134"/>
          </rPr>
          <t xml:space="preserve">冷淡雾峰:
</t>
        </r>
        <r>
          <rPr>
            <sz val="9"/>
            <rFont val="宋体"/>
            <charset val="134"/>
          </rPr>
          <t>关联skill表
地形在生成的时候会生成同样大小的弹幕</t>
        </r>
      </text>
    </comment>
    <comment ref="I4" authorId="3">
      <text>
        <r>
          <rPr>
            <b/>
            <sz val="9"/>
            <rFont val="宋体"/>
            <charset val="134"/>
          </rPr>
          <t>冷淡雾峰:</t>
        </r>
        <r>
          <rPr>
            <sz val="9"/>
            <rFont val="宋体"/>
            <charset val="134"/>
          </rPr>
          <t xml:space="preserve">
与拥挤算法结合
怪物寻路消耗
取值范围：5-255</t>
        </r>
      </text>
    </comment>
    <comment ref="J4" authorId="3">
      <text>
        <r>
          <rPr>
            <b/>
            <sz val="9"/>
            <rFont val="宋体"/>
            <charset val="134"/>
          </rPr>
          <t>冷淡雾峰:</t>
        </r>
        <r>
          <rPr>
            <sz val="9"/>
            <rFont val="宋体"/>
            <charset val="134"/>
          </rPr>
          <t xml:space="preserve">
每次受伤生命值-1
</t>
        </r>
      </text>
    </comment>
    <comment ref="K4" authorId="0">
      <text>
        <r>
          <rPr>
            <b/>
            <sz val="9"/>
            <rFont val="宋体"/>
            <charset val="134"/>
          </rPr>
          <t>蓝霸符:</t>
        </r>
        <r>
          <rPr>
            <sz val="9"/>
            <rFont val="宋体"/>
            <charset val="134"/>
          </rPr>
          <t xml:space="preserve">
单位：ms
若为空，则为无限。</t>
        </r>
      </text>
    </comment>
    <comment ref="M4" authorId="3">
      <text>
        <r>
          <rPr>
            <b/>
            <sz val="9"/>
            <rFont val="宋体"/>
            <charset val="134"/>
          </rPr>
          <t>冷淡雾峰:</t>
        </r>
        <r>
          <rPr>
            <sz val="9"/>
            <rFont val="宋体"/>
            <charset val="134"/>
          </rPr>
          <t xml:space="preserve">
障碍物血量&lt;=参数1时掉落道具
参数2为battle_drop表id</t>
        </r>
      </text>
    </comment>
    <comment ref="N4" authorId="3">
      <text>
        <r>
          <rPr>
            <b/>
            <sz val="9"/>
            <rFont val="宋体"/>
            <charset val="134"/>
          </rPr>
          <t xml:space="preserve">冷淡雾峰:
</t>
        </r>
        <r>
          <rPr>
            <sz val="9"/>
            <rFont val="宋体"/>
            <charset val="134"/>
          </rPr>
          <t>障碍物受伤的时候，会进行左右的抖动
会绕着x轴中间 Y轴参数5的位置进行左右旋转，旋转的幅度为参数3
同时障碍物本身会左右抖动，抖动的幅度为参数4
参数1：抖动的总时间
参数2：抖动的次数
参数3：左右晃动的角度
参数4：左右晃动的毫米数
参数5：抖动的Y轴万分比</t>
        </r>
      </text>
    </comment>
    <comment ref="P4" authorId="3">
      <text>
        <r>
          <rPr>
            <b/>
            <sz val="9"/>
            <rFont val="宋体"/>
            <charset val="134"/>
          </rPr>
          <t>冷淡雾峰:</t>
        </r>
        <r>
          <rPr>
            <sz val="9"/>
            <rFont val="宋体"/>
            <charset val="134"/>
          </rPr>
          <t xml:space="preserve">
反弹速度万分比
弹性越大 反弹速度越大
切角越小 反弹速度越大</t>
        </r>
      </text>
    </comment>
    <comment ref="Q4" authorId="2">
      <text>
        <r>
          <rPr>
            <b/>
            <sz val="9"/>
            <rFont val="宋体"/>
            <charset val="134"/>
          </rPr>
          <t>冷淡雾峰:</t>
        </r>
        <r>
          <rPr>
            <sz val="9"/>
            <rFont val="宋体"/>
            <charset val="134"/>
          </rPr>
          <t xml:space="preserve">
障碍物对碰撞的撞击系数 百万分比</t>
        </r>
      </text>
    </comment>
    <comment ref="R4" authorId="3">
      <text>
        <r>
          <rPr>
            <b/>
            <sz val="9"/>
            <rFont val="宋体"/>
            <charset val="134"/>
          </rPr>
          <t>冷淡雾峰:</t>
        </r>
        <r>
          <rPr>
            <sz val="9"/>
            <rFont val="宋体"/>
            <charset val="134"/>
          </rPr>
          <t xml:space="preserve">
默认为0，质量无限大
</t>
        </r>
      </text>
    </comment>
    <comment ref="S4" authorId="0">
      <text>
        <r>
          <rPr>
            <b/>
            <sz val="9"/>
            <rFont val="宋体"/>
            <charset val="134"/>
          </rPr>
          <t>蓝霸符:</t>
        </r>
        <r>
          <rPr>
            <sz val="9"/>
            <rFont val="宋体"/>
            <charset val="134"/>
          </rPr>
          <t xml:space="preserve">
1-左右封闭
2-上下封闭
3-全封闭
4-全开放</t>
        </r>
      </text>
    </comment>
    <comment ref="U4" authorId="0">
      <text>
        <r>
          <rPr>
            <b/>
            <sz val="9"/>
            <rFont val="宋体"/>
            <charset val="134"/>
          </rPr>
          <t>蓝霸符:</t>
        </r>
        <r>
          <rPr>
            <sz val="9"/>
            <rFont val="宋体"/>
            <charset val="134"/>
          </rPr>
          <t xml:space="preserve">
当类型为地图时，作为中间图片</t>
        </r>
      </text>
    </comment>
    <comment ref="V4" authorId="0">
      <text>
        <r>
          <rPr>
            <b/>
            <sz val="9"/>
            <rFont val="宋体"/>
            <charset val="134"/>
          </rPr>
          <t>蓝霸符:</t>
        </r>
        <r>
          <rPr>
            <sz val="9"/>
            <rFont val="宋体"/>
            <charset val="134"/>
          </rPr>
          <t xml:space="preserve">
横;纵
注：目前障碍物的宽高比例是由预制件控制的。宽高比例不可以动态修改只能为预设值</t>
        </r>
      </text>
    </comment>
    <comment ref="Y4" authorId="3">
      <text>
        <r>
          <rPr>
            <b/>
            <sz val="9"/>
            <rFont val="宋体"/>
            <charset val="134"/>
          </rPr>
          <t>冷淡雾峰:</t>
        </r>
        <r>
          <rPr>
            <sz val="9"/>
            <rFont val="宋体"/>
            <charset val="134"/>
          </rPr>
          <t xml:space="preserve">
加了_flip的表示为翻转图片</t>
        </r>
      </text>
    </comment>
    <comment ref="Z4" authorId="3">
      <text>
        <r>
          <rPr>
            <b/>
            <sz val="9"/>
            <rFont val="宋体"/>
            <charset val="134"/>
          </rPr>
          <t>冷淡雾峰:</t>
        </r>
        <r>
          <rPr>
            <sz val="9"/>
            <rFont val="宋体"/>
            <charset val="134"/>
          </rPr>
          <t xml:space="preserve">
加了_flip的表示为翻转图片
</t>
        </r>
      </text>
    </comment>
    <comment ref="AA4" authorId="3">
      <text>
        <r>
          <rPr>
            <b/>
            <sz val="9"/>
            <rFont val="宋体"/>
            <charset val="134"/>
          </rPr>
          <t>冷淡雾峰:</t>
        </r>
        <r>
          <rPr>
            <sz val="9"/>
            <rFont val="宋体"/>
            <charset val="134"/>
          </rPr>
          <t xml:space="preserve">
11 地图类型为1 左中右3张图，
左侧使用字段中的图片以上下拼接的方式拼接为一张图，右侧同理，中间是用pic字段图片。</t>
        </r>
      </text>
    </comment>
    <comment ref="AD4" authorId="0">
      <text>
        <r>
          <rPr>
            <b/>
            <sz val="9"/>
            <rFont val="宋体"/>
            <charset val="134"/>
          </rPr>
          <t>蓝霸符:</t>
        </r>
        <r>
          <rPr>
            <sz val="9"/>
            <rFont val="宋体"/>
            <charset val="134"/>
          </rPr>
          <t xml:space="preserve">
例：7000:ruin1;3000:ruin2
障碍物100%生命值显示pic，70%生命值显示ruin1，30%生命值显示ruin2</t>
        </r>
      </text>
    </comment>
    <comment ref="AE4" authorId="0">
      <text>
        <r>
          <rPr>
            <b/>
            <sz val="9"/>
            <rFont val="宋体"/>
            <charset val="134"/>
          </rPr>
          <t>蓝霸符:</t>
        </r>
        <r>
          <rPr>
            <sz val="9"/>
            <rFont val="宋体"/>
            <charset val="134"/>
          </rPr>
          <t xml:space="preserve">
单位：ms(毫秒)</t>
        </r>
      </text>
    </comment>
  </commentList>
</comments>
</file>

<file path=xl/comments3.xml><?xml version="1.0" encoding="utf-8"?>
<comments xmlns="http://schemas.openxmlformats.org/spreadsheetml/2006/main">
  <authors>
    <author>冷淡雾峰</author>
    <author>忘忧</author>
  </authors>
  <commentList>
    <comment ref="A4" authorId="0">
      <text>
        <r>
          <rPr>
            <b/>
            <sz val="9"/>
            <rFont val="宋体"/>
            <charset val="134"/>
          </rPr>
          <t>冷淡雾峰:</t>
        </r>
        <r>
          <rPr>
            <sz val="9"/>
            <rFont val="宋体"/>
            <charset val="134"/>
          </rPr>
          <t xml:space="preserve">
开头的数字代表对应类型</t>
        </r>
      </text>
    </comment>
    <comment ref="C4" authorId="0">
      <text>
        <r>
          <rPr>
            <b/>
            <sz val="9"/>
            <rFont val="宋体"/>
            <charset val="134"/>
          </rPr>
          <t>冷淡雾峰:</t>
        </r>
        <r>
          <rPr>
            <sz val="9"/>
            <rFont val="宋体"/>
            <charset val="134"/>
          </rPr>
          <t xml:space="preserve">
1：天气
2：时间</t>
        </r>
      </text>
    </comment>
    <comment ref="A5" authorId="1">
      <text>
        <r>
          <rPr>
            <b/>
            <sz val="9"/>
            <rFont val="宋体"/>
            <charset val="134"/>
          </rPr>
          <t>忘忧:</t>
        </r>
        <r>
          <rPr>
            <sz val="9"/>
            <rFont val="宋体"/>
            <charset val="134"/>
          </rPr>
          <t xml:space="preserve">
环境类型1若未填写，则默认值为100</t>
        </r>
      </text>
    </comment>
    <comment ref="A11" authorId="1">
      <text>
        <r>
          <rPr>
            <b/>
            <sz val="9"/>
            <rFont val="宋体"/>
            <charset val="134"/>
          </rPr>
          <t>忘忧:</t>
        </r>
        <r>
          <rPr>
            <sz val="9"/>
            <rFont val="宋体"/>
            <charset val="134"/>
          </rPr>
          <t xml:space="preserve">
环境类型2若未填写，则默认值为200</t>
        </r>
      </text>
    </comment>
  </commentList>
</comments>
</file>

<file path=xl/comments4.xml><?xml version="1.0" encoding="utf-8"?>
<comments xmlns="http://schemas.openxmlformats.org/spreadsheetml/2006/main">
  <authors>
    <author>冷淡雾峰</author>
  </authors>
  <commentList>
    <comment ref="C4" authorId="0">
      <text>
        <r>
          <rPr>
            <b/>
            <sz val="9"/>
            <rFont val="宋体"/>
            <charset val="134"/>
          </rPr>
          <t>冷淡雾峰:</t>
        </r>
        <r>
          <rPr>
            <sz val="9"/>
            <rFont val="宋体"/>
            <charset val="134"/>
          </rPr>
          <t xml:space="preserve">
具体参考 战斗场景.xlsx  2.Boss战场景类型
1:墙壁
   无参数
2:尖刺
   参数1=固定万分比伤害
   参数2=固定推力
3:擂台
   参数1=固定推力
   参数2=BOSS攻击力万分比
4:电网
   参数1=麻痹持续时间
   参数2=固定推力
5:镜面
   参数1=传送时间
6:流水线
   参数1=生成间隔
   参数2=障碍物id
   参数3=生成特效id</t>
        </r>
      </text>
    </comment>
    <comment ref="D4" authorId="0">
      <text>
        <r>
          <rPr>
            <b/>
            <sz val="9"/>
            <rFont val="宋体"/>
            <charset val="134"/>
          </rPr>
          <t>冷淡雾峰:</t>
        </r>
        <r>
          <rPr>
            <sz val="9"/>
            <rFont val="宋体"/>
            <charset val="134"/>
          </rPr>
          <t xml:space="preserve">
修改为边缘的宽度
最外层障碍物写死为120000</t>
        </r>
      </text>
    </comment>
    <comment ref="F4" authorId="0">
      <text>
        <r>
          <rPr>
            <b/>
            <sz val="9"/>
            <rFont val="宋体"/>
            <charset val="134"/>
          </rPr>
          <t>冷淡雾峰:</t>
        </r>
        <r>
          <rPr>
            <sz val="9"/>
            <rFont val="宋体"/>
            <charset val="134"/>
          </rPr>
          <t xml:space="preserve">
空气墙贴图
无限地图第一个为上下 第二个为左右
</t>
        </r>
      </text>
    </comment>
    <comment ref="I4" authorId="0">
      <text>
        <r>
          <rPr>
            <b/>
            <sz val="9"/>
            <rFont val="宋体"/>
            <charset val="134"/>
          </rPr>
          <t>冷淡雾峰:</t>
        </r>
        <r>
          <rPr>
            <sz val="9"/>
            <rFont val="宋体"/>
            <charset val="134"/>
          </rPr>
          <t xml:space="preserve">
待删除</t>
        </r>
      </text>
    </comment>
    <comment ref="J4" authorId="0">
      <text>
        <r>
          <rPr>
            <b/>
            <sz val="9"/>
            <rFont val="宋体"/>
            <charset val="134"/>
          </rPr>
          <t>冷淡雾峰:</t>
        </r>
        <r>
          <rPr>
            <sz val="9"/>
            <rFont val="宋体"/>
            <charset val="134"/>
          </rPr>
          <t xml:space="preserve">
待删除
</t>
        </r>
      </text>
    </comment>
  </commentList>
</comments>
</file>

<file path=xl/sharedStrings.xml><?xml version="1.0" encoding="utf-8"?>
<sst xmlns="http://schemas.openxmlformats.org/spreadsheetml/2006/main" count="732" uniqueCount="323">
  <si>
    <t>id</t>
  </si>
  <si>
    <t>map_id</t>
  </si>
  <si>
    <t>module_template_id</t>
  </si>
  <si>
    <t>module_template_para</t>
  </si>
  <si>
    <t>camera</t>
  </si>
  <si>
    <t>anecdote_group</t>
  </si>
  <si>
    <t>environment_id</t>
  </si>
  <si>
    <t>monster_template_id</t>
  </si>
  <si>
    <t>monster_template_para</t>
  </si>
  <si>
    <t>int</t>
  </si>
  <si>
    <t>array1_int</t>
  </si>
  <si>
    <t>all</t>
  </si>
  <si>
    <t>client</t>
  </si>
  <si>
    <t>场景id</t>
  </si>
  <si>
    <t>备注</t>
  </si>
  <si>
    <t>地图id</t>
  </si>
  <si>
    <t>组件模版id</t>
  </si>
  <si>
    <t>组件模版参数</t>
  </si>
  <si>
    <t>摄像机初始高度</t>
  </si>
  <si>
    <t>轶事组</t>
  </si>
  <si>
    <t>环境id</t>
  </si>
  <si>
    <t>怪物刷新模板id</t>
  </si>
  <si>
    <t>怪物刷新模板参数</t>
  </si>
  <si>
    <t>测试</t>
  </si>
  <si>
    <t>1012101;1013401;1013303;1323302;2501000;1013201;1013301;1013401;1332102;1413101;1312202;1013201;1013201;1331402;4501000</t>
  </si>
  <si>
    <t>2003;2002</t>
  </si>
  <si>
    <t>1012101;1013401;1013303;1323302;1501000;1013201;1013301;1013401;1332102;1502000;1312202;1013201;1013201;1331402;1503000</t>
  </si>
  <si>
    <t>2005;2004</t>
  </si>
  <si>
    <t>1012101;1013401;1013303;1323302;2501000;1013201;1013301;1013401;1332102;2502000;1312202;1013201;1013201;1331402;2503000</t>
  </si>
  <si>
    <t>1012101;1013401;1013303;1323302;4501000;1013201;1013301;1013401;1332102;4502000;1312202;1013201;1013201;1331402;4503000</t>
  </si>
  <si>
    <t>2006;2007;2008</t>
  </si>
  <si>
    <t>1012101;1013401;1013303;1323302;4502000;1013201;1013301;1013401;1332102;2503000;1312202;1013201;1013201;1331402;4501000</t>
  </si>
  <si>
    <t>2010;2011</t>
  </si>
  <si>
    <t>2012;2013</t>
  </si>
  <si>
    <t>2014;2015;2016;2017</t>
  </si>
  <si>
    <t>2019;2020</t>
  </si>
  <si>
    <t>2023;2024;2025</t>
  </si>
  <si>
    <t>2026;2027;2028</t>
  </si>
  <si>
    <t>14;15</t>
  </si>
  <si>
    <t>1013101;1011101;1012101;2011101;2012101;2013101;4011101;4013101;4022101;1021102;1022102;1023102;2022102;2021102;2031102;4012102;4021102;4023102;1032103;1031103;1033103;2023103;2032103;2033103;4032103;4033103;4031103;1013104;1011104;1012104;2011104;2012104;2013104;4011104;4013104;4022104;1021105;1022105;1023105;2022105;2021105;2031105;4012105;4021105;4023105;1032106;1031106;1033106;2023106;2032106;2033106;4032106;4033106;4031106;1411101;1013201;1011201;1012201;2011201;2012201;2013201;4011201;4013201;4022201;1013202;1022202;1023202;2022202;2021202;2031202;4012202;4021202;4023202;1013203;1031203;1033203;2023203;2032203;2033203;4032203;4033203;4031203;1013204;1011204;1012204;2011204;2012204;2013204;4011204;4013204;4022204;1013205;1022205;1023205;2022205;2021205;2031205;4012205;4021205;4023205;1013206;1031206;1033206;2023206;2032206;2033206;4032206;4033206;4031206;1013207;1011207;1012207;2011207;2012207;2013207;4011207;4013207;4022207;1412101;1013301;1011301;1012301;2011301;2012301;2013301;4011301;4013301;4022301;1013302;1022302;1323302;2022302;2021302;2031302;4012302;4021302;4023302;1013303;1031303;1033303;2023303;2032303;2033303;4032303;4033303;4031303;1013304;1011304;1012304;2011304;2012304;2013304;4011304;4013304;4022304;1013305;1022305;1023305;2022305;2021305;2031305;4012305;4021305;4023305;2411101;1013401;1011401;1012401;2011401;2012401;2013401;4011401;4013401;4022401;1013402;1022402;1023402;2022402;2021402;2031402;4012402;4021402;4023402;1013403;1031403;1033403;2023403;2032403;2033403;4032403;4033403;4031403;1013404;1011404;1012404;2011404;2012404;2013404;4011404;4013404;4022404;1013405;1022405;1023405;2022405;2021405;2031405;4012405;4021405;4023405;1013406;1031406;1033406;2023406;2032406;2033406;4032406;4033406;4031406;1013407;1011407;1012407;2011407;2012407;2013407;4011407;4013407;4022407;1013408;1022408;1023408;2022408;2021408;2031408;4012408;4021408;4023408;1013409;1031409;1033409;2023409;2032409;2033409;4032409;4033409;4031409;2412101;1013501;1011501;1012501;2011501;2012501;2013501;4011501;4013501;4022501;1013502;1022502;1023502;2022502;2021502;2031502;4012502;4021502;4023502;1013503;1031503;1033503;2023503;2032503;2033503;4032503;4033503;4031503;1013504;1011504;1012504;2011504;2012504;2013504;4011504;4013504;4022504;1013505;1022505;1023505;2022505;2021505;2031505;4012505;4021505;4023505;1013506;1031506;1033506;2023506;2032506;2033506;4032506;4033506;4031506;2413101</t>
  </si>
  <si>
    <t>1013102;1013102;1013102;1013102;1013102;1013102;1013102;1013102;1013102;1013102;1013102;1013102;1013102;1013102;1013102</t>
  </si>
  <si>
    <t>1012101;1013401;1013303;1323302;1413101;1013201;1013301;1013401;1332102;1413101;1312202;1013201;1013201;1331402;4501000</t>
  </si>
  <si>
    <t>1013201;1013202;1013203</t>
  </si>
  <si>
    <t>1013105;1013106;1013101</t>
  </si>
  <si>
    <t>1013102;1013103;1013204</t>
  </si>
  <si>
    <t>1013205;1013206;1013207</t>
  </si>
  <si>
    <t>1013301;1013301;1013301</t>
  </si>
  <si>
    <t>1013302;1013302;1013302</t>
  </si>
  <si>
    <t>1013401;1013401;1013401</t>
  </si>
  <si>
    <t>1013101;1011101;1012101;2011101;2012101;2013101;4011101;4013101;4022101;1021102;1022102;1023102;2022102;2021102;2031102;4012102;4021102;4023102;1032103;1031103;1033103;2023103;2032103;2033103;4032103;4033103;4031103;1013104;1011104;1012104;2011104;2012104;2013104;4011104;4013104;4022104;1021105;1022105;1023105;2022105;2021105;2031105;4012105;4021105;4023105;1032106;1031106;1033106;2023106;2032106;2033106;4032106;4033106;4031106;1013201;1011201;1012201;2011201;2012201;2013201;4011201;4013201;4022201;1013202;1022202;1023202;2022202;2021202;2031202;4012202;4021202;4023202;1013203;1031203;1033203;2023203;2032203;2033203;4032203;4033203;4031203;1013204;1011204;1012204;2011204;2012204;2013204;4011204;4013204;4022204;1013205;1022205;1023205;2022205;2021205;2031205;4012205;4021205;4023205;1013206;1031206;1033206;2023206;2032206;2033206;4032206;4033206;4031206;1013207;1011207;1012207;2011207;2012207;2013207;4011207;4013207;4022207;1013301;1011301;1012301;2011301;2012301;2013301;4011301;4013301;4022301;1013302;1022302;1323302;2022302;2021302;2031302;4012302;4021302;4023302;1013303;1031303;1033303;2023303;2032303;2033303;4032303;4033303;4031303;1013304;1011304;1012304;2011304;2012304;2013304;4011304;4013304;4022304;1013305;1022305;1023305;2022305;2021305;2031305;4012305;4021305;4023305;1013401;1011401;1012401;2011401;2012401;2013401;4011401;4013401;4022401;1013402;1022402;1023402;2022402;2021402;2031402;4012402;4021402;4023402;1013403;1031403;1033403;2023403;2032403;2033403;4032403;4033403;4031403;1013404;1011404;1012404;2011404;2012404;2013404;4011404;4013404;4022404;1013405;1022405;1023405;2022405;2021405;2031405;4012405;4021405;4023405;1013406;1031406;1033406;2023406;2032406;2033406;4032406;4033406;4031406;1013407;1011407;1012407;2011407;2012407;2013407;4011407;4013407;4022407;1013408;1022408;1023408;2022408;2021408;2031408;4012408;4021408;4023408;1013409;1031409;1033409;2023409;2032409;2033409;4032409;4033409;4031409;1013501;1011501;1012501;2011501;2012501;2013501;4011501;4013501;4022501;1013502;1022502;1023502;2022502;2021502;2031502;4012502;4021502;4023502;1013503;1031503;1033503;2023503;2032503;2033503;4032503;4033503;4031503;1013504;1011504;1012504;2011504;2012504;2013504;4011504;4013504;4022504;1013505;1022505;1023505;2022505;2021505;2031505;4012505;4021505;4023505;1013506;1031506;1033506;2023506;2032506;2033506;4032506;4033506;4031506</t>
  </si>
  <si>
    <t>9999901;9999902;9999903;9999904;9999905;9999906;9999907;9999908</t>
  </si>
  <si>
    <t>1;2;3001</t>
  </si>
  <si>
    <t>1012101;1013401;1013303;1013201;1501301;1013201;1013301;1013401;1013201;1501302;1013101;1013201;1013201;1013301;1501303</t>
  </si>
  <si>
    <t>3;4</t>
  </si>
  <si>
    <t>1;3</t>
  </si>
  <si>
    <t>3;5</t>
  </si>
  <si>
    <t>1;4</t>
  </si>
  <si>
    <t>3;6</t>
  </si>
  <si>
    <t>1;5</t>
  </si>
  <si>
    <t>1011103;1012103;1013103;1021103;1022103;1023103;1031103;1032103;1033103;2011103;2012103;2013103;2021103;2022103;2023103;2031103;2032103;2033103;4011103;4012103;4013103;4021103;4022103;4023103;4031103;4032103;4033103</t>
  </si>
  <si>
    <t>1000001;1000002;1000003;1000004;1000005;1000006;1000007;1000008;1400001;1400002;1500001</t>
  </si>
  <si>
    <t>3;7</t>
  </si>
  <si>
    <t>1;6</t>
  </si>
  <si>
    <t>3;8</t>
  </si>
  <si>
    <t>1;7</t>
  </si>
  <si>
    <t>3;9</t>
  </si>
  <si>
    <t>1;8</t>
  </si>
  <si>
    <t>3;10</t>
  </si>
  <si>
    <t>1;9</t>
  </si>
  <si>
    <t>type</t>
  </si>
  <si>
    <t>element_id</t>
  </si>
  <si>
    <t>refresh_monster_yn</t>
  </si>
  <si>
    <t>skill_group</t>
  </si>
  <si>
    <t>display_order</t>
  </si>
  <si>
    <t>path_priority</t>
  </si>
  <si>
    <t>hp</t>
  </si>
  <si>
    <t>duration</t>
  </si>
  <si>
    <t>hp_pic</t>
  </si>
  <si>
    <t>battle_drop</t>
  </si>
  <si>
    <t>hit_animation_para</t>
  </si>
  <si>
    <t>pic_hit_animation_para</t>
  </si>
  <si>
    <t>impact_speed_ratio</t>
  </si>
  <si>
    <t>impact_damage_ratio</t>
  </si>
  <si>
    <t>mass</t>
  </si>
  <si>
    <t>map_type</t>
  </si>
  <si>
    <t>edge_width</t>
  </si>
  <si>
    <t>model</t>
  </si>
  <si>
    <t>size</t>
  </si>
  <si>
    <t>bg_up</t>
  </si>
  <si>
    <t>bg_down</t>
  </si>
  <si>
    <t>bg_left</t>
  </si>
  <si>
    <t>bg_right</t>
  </si>
  <si>
    <t>pass_animation</t>
  </si>
  <si>
    <t>pass_speed</t>
  </si>
  <si>
    <t>ruin_resource</t>
  </si>
  <si>
    <t>disappear_time</t>
  </si>
  <si>
    <t>array2_int</t>
  </si>
  <si>
    <t>array_int</t>
  </si>
  <si>
    <t>string</t>
  </si>
  <si>
    <t>array_string</t>
  </si>
  <si>
    <t>名称</t>
  </si>
  <si>
    <t>组件类型</t>
  </si>
  <si>
    <t>元素id</t>
  </si>
  <si>
    <t>是否允许怪物刷新</t>
  </si>
  <si>
    <t>技能组</t>
  </si>
  <si>
    <t>展示层级</t>
  </si>
  <si>
    <t>寻路优先级</t>
  </si>
  <si>
    <t>生命值</t>
  </si>
  <si>
    <t>持续时间</t>
  </si>
  <si>
    <t>低生命时图片顺序</t>
  </si>
  <si>
    <t>障碍物掉落</t>
  </si>
  <si>
    <t>抖动参数</t>
  </si>
  <si>
    <t>图片切换时抖动</t>
  </si>
  <si>
    <t>碰撞反弹速度比例</t>
  </si>
  <si>
    <t>碰撞伤害比例</t>
  </si>
  <si>
    <t>质量</t>
  </si>
  <si>
    <t>地图类型</t>
  </si>
  <si>
    <t>边缘宽度</t>
  </si>
  <si>
    <t>图片(图片资源)</t>
  </si>
  <si>
    <t>尺寸</t>
  </si>
  <si>
    <t>背景图-上(图片资源)</t>
  </si>
  <si>
    <t>背景图-下(图片资源)</t>
  </si>
  <si>
    <t>背景图-左(图片资源)</t>
  </si>
  <si>
    <t>背景图-右(图片资源)</t>
  </si>
  <si>
    <t>地图拼接类型</t>
  </si>
  <si>
    <t>通过动画</t>
  </si>
  <si>
    <t>通过动画速率</t>
  </si>
  <si>
    <t>命中资源</t>
  </si>
  <si>
    <t>消失时间</t>
  </si>
  <si>
    <t>地图默认地形属性</t>
  </si>
  <si>
    <t>火</t>
  </si>
  <si>
    <t>20000;20000</t>
  </si>
  <si>
    <t>水</t>
  </si>
  <si>
    <t>电</t>
  </si>
  <si>
    <t>油</t>
  </si>
  <si>
    <t>泥池</t>
  </si>
  <si>
    <t>冰</t>
  </si>
  <si>
    <t>地图边缘属性</t>
  </si>
  <si>
    <t>新手引导-小卖部</t>
  </si>
  <si>
    <t>15000;15000</t>
  </si>
  <si>
    <t>赛车摩托</t>
  </si>
  <si>
    <t>16000;16000</t>
  </si>
  <si>
    <t>越野摩托</t>
  </si>
  <si>
    <t>轿车</t>
  </si>
  <si>
    <t>28000;28000</t>
  </si>
  <si>
    <t>出租车</t>
  </si>
  <si>
    <t>警车</t>
  </si>
  <si>
    <t>跑车</t>
  </si>
  <si>
    <t>轿车-破损</t>
  </si>
  <si>
    <t>皮卡</t>
  </si>
  <si>
    <t>越野</t>
  </si>
  <si>
    <t>叉车</t>
  </si>
  <si>
    <t>中巴</t>
  </si>
  <si>
    <t>大巴</t>
  </si>
  <si>
    <t>校车</t>
  </si>
  <si>
    <t>货车</t>
  </si>
  <si>
    <t>圆形树</t>
  </si>
  <si>
    <t>600;2;2;30;7000</t>
  </si>
  <si>
    <t>600;4;4;30;7000</t>
  </si>
  <si>
    <t>18000;18000</t>
  </si>
  <si>
    <t>锥形树</t>
  </si>
  <si>
    <t>圣诞树</t>
  </si>
  <si>
    <t>绿化带-横</t>
  </si>
  <si>
    <t>绿化带-竖</t>
  </si>
  <si>
    <t>花坛-花</t>
  </si>
  <si>
    <t>7000;2|3000;3</t>
  </si>
  <si>
    <t>花坛-草</t>
  </si>
  <si>
    <t>电话亭</t>
  </si>
  <si>
    <t>5000;2</t>
  </si>
  <si>
    <t>破旧厂房</t>
  </si>
  <si>
    <t>60000;60000</t>
  </si>
  <si>
    <t>喷泉</t>
  </si>
  <si>
    <t>防撞墩1</t>
  </si>
  <si>
    <t>13500;13500</t>
  </si>
  <si>
    <t>pic_map_module_20711_flip</t>
  </si>
  <si>
    <t>防撞墩-带涂鸦</t>
  </si>
  <si>
    <t>pic_map_module_20721_flip</t>
  </si>
  <si>
    <t>围挡</t>
  </si>
  <si>
    <t>垃圾桶灰-横</t>
  </si>
  <si>
    <t>垃圾桶灰-斜</t>
  </si>
  <si>
    <t>pic_map_module_20742_flip</t>
  </si>
  <si>
    <t>垃圾桶蓝-横</t>
  </si>
  <si>
    <t>垃圾桶蓝-斜</t>
  </si>
  <si>
    <t>木凳-横</t>
  </si>
  <si>
    <t>木凳-斜</t>
  </si>
  <si>
    <t>pic_map_module_20762_flip</t>
  </si>
  <si>
    <t>铁凳-横</t>
  </si>
  <si>
    <t>铁凳-斜</t>
  </si>
  <si>
    <t>pic_map_module_20772_flip</t>
  </si>
  <si>
    <t>沙袋堆</t>
  </si>
  <si>
    <t>油桶1</t>
  </si>
  <si>
    <t>油桶2</t>
  </si>
  <si>
    <t>油桶3</t>
  </si>
  <si>
    <t>油桶组</t>
  </si>
  <si>
    <t>砖头堆</t>
  </si>
  <si>
    <t>石材</t>
  </si>
  <si>
    <t>钢材</t>
  </si>
  <si>
    <t>集装箱危险-横</t>
  </si>
  <si>
    <t>30000;30000</t>
  </si>
  <si>
    <t>集装箱危险-竖</t>
  </si>
  <si>
    <t>集装箱医疗-横</t>
  </si>
  <si>
    <t>集装箱医疗-竖</t>
  </si>
  <si>
    <t>集装箱组-横</t>
  </si>
  <si>
    <t>35000;35000</t>
  </si>
  <si>
    <t>集装箱组-竖</t>
  </si>
  <si>
    <t>空材料架-横-银</t>
  </si>
  <si>
    <t>空材料架-竖-银</t>
  </si>
  <si>
    <t>空材料架-横-蓝</t>
  </si>
  <si>
    <t>空材料架-竖-蓝</t>
  </si>
  <si>
    <t>实材料架-横-银</t>
  </si>
  <si>
    <t>实材料架-竖-银</t>
  </si>
  <si>
    <t>实材料架-横-蓝</t>
  </si>
  <si>
    <t>实材料架-竖-蓝</t>
  </si>
  <si>
    <t>木箱-横</t>
  </si>
  <si>
    <t>8000;8000</t>
  </si>
  <si>
    <t>木箱-斜</t>
  </si>
  <si>
    <t>空投-横</t>
  </si>
  <si>
    <t>空投-斜</t>
  </si>
  <si>
    <t>保险箱</t>
  </si>
  <si>
    <t>20010;20011</t>
  </si>
  <si>
    <t>老虎机</t>
  </si>
  <si>
    <t>自动售货机</t>
  </si>
  <si>
    <t>矿车</t>
  </si>
  <si>
    <t>会议桌</t>
  </si>
  <si>
    <t>60000;45000</t>
  </si>
  <si>
    <t>汽车站</t>
  </si>
  <si>
    <t>小区</t>
  </si>
  <si>
    <t>商业街</t>
  </si>
  <si>
    <t>足球场</t>
  </si>
  <si>
    <t>垃圾场</t>
  </si>
  <si>
    <t>街道</t>
  </si>
  <si>
    <t>工厂</t>
  </si>
  <si>
    <t>仓库</t>
  </si>
  <si>
    <t>矿场</t>
  </si>
  <si>
    <t>污水厂</t>
  </si>
  <si>
    <t>唐人街</t>
  </si>
  <si>
    <t>地铁站</t>
  </si>
  <si>
    <t>游戏厅</t>
  </si>
  <si>
    <t>游乐场</t>
  </si>
  <si>
    <t>警察局</t>
  </si>
  <si>
    <t>堆场</t>
  </si>
  <si>
    <t>游轮</t>
  </si>
  <si>
    <t>大桥</t>
  </si>
  <si>
    <t>水族馆</t>
  </si>
  <si>
    <t>渔村</t>
  </si>
  <si>
    <t>停机坪</t>
  </si>
  <si>
    <t>候机厅</t>
  </si>
  <si>
    <t>军事基地</t>
  </si>
  <si>
    <t>监狱</t>
  </si>
  <si>
    <t>高速公路</t>
  </si>
  <si>
    <t>别墅区</t>
  </si>
  <si>
    <t>酒吧街</t>
  </si>
  <si>
    <t>高尔夫球场</t>
  </si>
  <si>
    <t>夜店</t>
  </si>
  <si>
    <t>海滩</t>
  </si>
  <si>
    <t>赌场</t>
  </si>
  <si>
    <t>金融街</t>
  </si>
  <si>
    <t>银行</t>
  </si>
  <si>
    <t>商城</t>
  </si>
  <si>
    <t>停车场</t>
  </si>
  <si>
    <t>para_num</t>
  </si>
  <si>
    <t>para</t>
  </si>
  <si>
    <t>boss_para_num</t>
  </si>
  <si>
    <t>boss_para</t>
  </si>
  <si>
    <t>类型</t>
  </si>
  <si>
    <t>效果备注</t>
  </si>
  <si>
    <t>boss场景效果</t>
  </si>
  <si>
    <t>参数数量</t>
  </si>
  <si>
    <t>参数</t>
  </si>
  <si>
    <t>参数1</t>
  </si>
  <si>
    <t>参数2</t>
  </si>
  <si>
    <t>参数3</t>
  </si>
  <si>
    <t>参数4</t>
  </si>
  <si>
    <t>参数5</t>
  </si>
  <si>
    <t>boss场景参数数量</t>
  </si>
  <si>
    <t>boss场景参数</t>
  </si>
  <si>
    <t>晴天</t>
  </si>
  <si>
    <t>风和日丽,无任何事发生</t>
  </si>
  <si>
    <t>风</t>
  </si>
  <si>
    <r>
      <rPr>
        <sz val="9"/>
        <color theme="1"/>
        <rFont val="微软雅黑"/>
        <charset val="134"/>
      </rPr>
      <t>所有单位推力增加+</t>
    </r>
    <r>
      <rPr>
        <b/>
        <sz val="9"/>
        <color rgb="FF00B0F0"/>
        <rFont val="微软雅黑"/>
        <charset val="134"/>
      </rPr>
      <t>【参数1】(%%)</t>
    </r>
  </si>
  <si>
    <r>
      <rPr>
        <sz val="9"/>
        <color theme="1"/>
        <rFont val="微软雅黑"/>
        <charset val="134"/>
      </rPr>
      <t>存在风向，逆风行进受到阻力顺风速度增加。增加值为</t>
    </r>
    <r>
      <rPr>
        <sz val="9"/>
        <color rgb="FF00B0F0"/>
        <rFont val="微软雅黑"/>
        <charset val="134"/>
      </rPr>
      <t>【参数1】</t>
    </r>
    <r>
      <rPr>
        <sz val="9"/>
        <color theme="1"/>
        <rFont val="微软雅黑"/>
        <charset val="134"/>
      </rPr>
      <t>ms/s，方向固定为左上朝右下,
随机进行镜像，UI和效果做镜像</t>
    </r>
  </si>
  <si>
    <t>雨</t>
  </si>
  <si>
    <r>
      <rPr>
        <b/>
        <sz val="9"/>
        <color rgb="FF00B0F0"/>
        <rFont val="微软雅黑"/>
        <charset val="134"/>
      </rPr>
      <t>【参数1】ms</t>
    </r>
    <r>
      <rPr>
        <sz val="9"/>
        <color theme="1"/>
        <rFont val="微软雅黑"/>
        <charset val="134"/>
      </rPr>
      <t>后玩家所在位置</t>
    </r>
    <r>
      <rPr>
        <b/>
        <sz val="9"/>
        <color rgb="FF00B0F0"/>
        <rFont val="微软雅黑"/>
        <charset val="134"/>
      </rPr>
      <t>【参数2】m</t>
    </r>
    <r>
      <rPr>
        <sz val="9"/>
        <color theme="1"/>
        <rFont val="微软雅黑"/>
        <charset val="134"/>
      </rPr>
      <t>半径内随机位置生成1-3个水地形，</t>
    </r>
    <r>
      <rPr>
        <b/>
        <sz val="9"/>
        <color rgb="FF00B0F0"/>
        <rFont val="微软雅黑"/>
        <charset val="134"/>
      </rPr>
      <t>【参数3】ms</t>
    </r>
    <r>
      <rPr>
        <sz val="9"/>
        <color theme="1"/>
        <rFont val="微软雅黑"/>
        <charset val="134"/>
      </rPr>
      <t>后若玩家视野范围内没有水地形，则再执行此规则；所有火焰地形持续时间-</t>
    </r>
    <r>
      <rPr>
        <b/>
        <sz val="9"/>
        <color rgb="FF00B0F0"/>
        <rFont val="微软雅黑"/>
        <charset val="134"/>
      </rPr>
      <t>【参数4】(%%)</t>
    </r>
  </si>
  <si>
    <t>移动速度减少【参数1】%%，推力减少【参数2】%%。</t>
  </si>
  <si>
    <t>4000;2000</t>
  </si>
  <si>
    <t>雪</t>
  </si>
  <si>
    <r>
      <rPr>
        <b/>
        <sz val="9"/>
        <color rgb="FF00B0F0"/>
        <rFont val="微软雅黑"/>
        <charset val="134"/>
      </rPr>
      <t>【参数1】ms</t>
    </r>
    <r>
      <rPr>
        <sz val="9"/>
        <color theme="1"/>
        <rFont val="微软雅黑"/>
        <charset val="134"/>
      </rPr>
      <t>后玩家所在位置</t>
    </r>
    <r>
      <rPr>
        <b/>
        <sz val="9"/>
        <color rgb="FF00B0F0"/>
        <rFont val="微软雅黑"/>
        <charset val="134"/>
      </rPr>
      <t>【参数2】m</t>
    </r>
    <r>
      <rPr>
        <sz val="9"/>
        <color theme="1"/>
        <rFont val="微软雅黑"/>
        <charset val="134"/>
      </rPr>
      <t>半径内随机位置生成1-3个水地形，</t>
    </r>
    <r>
      <rPr>
        <b/>
        <sz val="9"/>
        <color rgb="FF00B0F0"/>
        <rFont val="微软雅黑"/>
        <charset val="134"/>
      </rPr>
      <t>【参数3】ms</t>
    </r>
    <r>
      <rPr>
        <sz val="9"/>
        <color theme="1"/>
        <rFont val="微软雅黑"/>
        <charset val="134"/>
      </rPr>
      <t>后若玩家视野范围内没有冰地形，则再执行此规则；如果玩家视野范围内存在水地形，3秒后会把水地形变成冰地形（在不在视野都变）</t>
    </r>
  </si>
  <si>
    <t>当受到推力影响时移动时，硬直时间增加【参数1】%%</t>
  </si>
  <si>
    <t>雷</t>
  </si>
  <si>
    <r>
      <rPr>
        <sz val="9"/>
        <color theme="1"/>
        <rFont val="微软雅黑"/>
        <charset val="134"/>
      </rPr>
      <t>风雨交加</t>
    </r>
    <r>
      <rPr>
        <b/>
        <sz val="9"/>
        <color rgb="FF00B0F0"/>
        <rFont val="微软雅黑"/>
        <charset val="134"/>
      </rPr>
      <t>每隔【参数1】ms(+0到参数2)ms</t>
    </r>
    <r>
      <rPr>
        <sz val="9"/>
        <color theme="1"/>
        <rFont val="微软雅黑"/>
        <charset val="134"/>
      </rPr>
      <t>落雷，落雷位置会随机触发1-3次，每次随机都会触发技能</t>
    </r>
    <r>
      <rPr>
        <b/>
        <sz val="9"/>
        <color rgb="FF00B0F0"/>
        <rFont val="微软雅黑"/>
        <charset val="134"/>
      </rPr>
      <t>【参数3】【参数4】【参数5】</t>
    </r>
    <r>
      <rPr>
        <sz val="9"/>
        <color theme="1"/>
        <rFont val="微软雅黑"/>
        <charset val="134"/>
      </rPr>
      <t>中的一个</t>
    </r>
  </si>
  <si>
    <t>每隔【参数1】ms周期性电击定身【参数2】ms后减速【参数3】%%ms,减速持续【参数4】ms</t>
  </si>
  <si>
    <t>15000;1000;3000;4000</t>
  </si>
  <si>
    <t>极光</t>
  </si>
  <si>
    <r>
      <rPr>
        <sz val="9"/>
        <color theme="1"/>
        <rFont val="微软雅黑"/>
        <charset val="134"/>
      </rPr>
      <t>出现海市蜃楼,在关卡开始后的</t>
    </r>
    <r>
      <rPr>
        <b/>
        <sz val="9"/>
        <color rgb="FF00B0F0"/>
        <rFont val="微软雅黑"/>
        <charset val="134"/>
      </rPr>
      <t>每隔【参数1】ms</t>
    </r>
    <r>
      <rPr>
        <sz val="9"/>
        <color theme="1"/>
        <rFont val="微软雅黑"/>
        <charset val="134"/>
      </rPr>
      <t>后极光出现，执行事件</t>
    </r>
    <r>
      <rPr>
        <b/>
        <sz val="9"/>
        <color rgb="FF00B0F0"/>
        <rFont val="微软雅黑"/>
        <charset val="134"/>
      </rPr>
      <t>【参数2】</t>
    </r>
    <r>
      <rPr>
        <sz val="9"/>
        <color theme="1"/>
        <rFont val="微软雅黑"/>
        <charset val="134"/>
      </rPr>
      <t>，持续</t>
    </r>
    <r>
      <rPr>
        <b/>
        <sz val="9"/>
        <color rgb="FF00B0F0"/>
        <rFont val="微软雅黑"/>
        <charset val="134"/>
      </rPr>
      <t>【参数3】</t>
    </r>
    <r>
      <rPr>
        <sz val="9"/>
        <color rgb="FF00B0F0"/>
        <rFont val="微软雅黑"/>
        <charset val="134"/>
      </rPr>
      <t>ms</t>
    </r>
    <r>
      <rPr>
        <sz val="9"/>
        <color theme="1"/>
        <rFont val="微软雅黑"/>
        <charset val="134"/>
      </rPr>
      <t>，</t>
    </r>
  </si>
  <si>
    <t>白天</t>
  </si>
  <si>
    <t>正常视野</t>
  </si>
  <si>
    <t>黑夜</t>
  </si>
  <si>
    <r>
      <rPr>
        <sz val="9"/>
        <color theme="1"/>
        <rFont val="微软雅黑"/>
        <charset val="134"/>
      </rPr>
      <t>视野受限，只有</t>
    </r>
    <r>
      <rPr>
        <b/>
        <sz val="9"/>
        <color rgb="FF00B0F0"/>
        <rFont val="微软雅黑"/>
        <charset val="134"/>
      </rPr>
      <t>【参数1】m</t>
    </r>
    <r>
      <rPr>
        <sz val="9"/>
        <color theme="1"/>
        <rFont val="微软雅黑"/>
        <charset val="134"/>
      </rPr>
      <t>半径的圆形视野范围</t>
    </r>
  </si>
  <si>
    <t>area_size</t>
  </si>
  <si>
    <t>edge_type</t>
  </si>
  <si>
    <t>edge_para</t>
  </si>
  <si>
    <t>edge_module</t>
  </si>
  <si>
    <t>event_group</t>
  </si>
  <si>
    <t>刷新组id</t>
  </si>
  <si>
    <t>战斗区域大小</t>
  </si>
  <si>
    <t>墙壁类型</t>
  </si>
  <si>
    <t>墙壁宽度</t>
  </si>
  <si>
    <t>墙壁参数</t>
  </si>
  <si>
    <t>边缘贴图(图片资源)</t>
  </si>
  <si>
    <t>事件组</t>
  </si>
  <si>
    <t>战斗摄像机高度</t>
  </si>
  <si>
    <t>200000;200000</t>
  </si>
  <si>
    <t>pic_scene_boss_101</t>
  </si>
  <si>
    <t>pic_scene_boss_102</t>
  </si>
  <si>
    <t>pic_scene_boss_103</t>
  </si>
  <si>
    <t>pic_scene_boss_104</t>
  </si>
  <si>
    <t>pic_scene_boss_204</t>
  </si>
  <si>
    <t>弹性</t>
  </si>
  <si>
    <t>碰撞前</t>
  </si>
  <si>
    <t>碰撞后</t>
  </si>
  <si>
    <t>体感</t>
  </si>
  <si>
    <t>小怪弹性</t>
  </si>
  <si>
    <t>阻尼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</si>
</sst>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9"/>
      <color theme="0"/>
      <name val="微软雅黑"/>
      <charset val="134"/>
    </font>
    <font>
      <b/>
      <sz val="9"/>
      <color rgb="FF00B0F0"/>
      <name val="微软雅黑"/>
      <charset val="134"/>
    </font>
    <font>
      <sz val="9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color rgb="FF00B0F0"/>
      <name val="微软雅黑"/>
      <charset val="134"/>
    </font>
    <font>
      <b/>
      <sz val="9"/>
      <name val="宋体"/>
      <charset val="134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0" fillId="3" borderId="0" xfId="0" applyFill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5" fillId="0" borderId="0" xfId="0" applyNumberFormat="1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9</xdr:col>
      <xdr:colOff>0</xdr:colOff>
      <xdr:row>6</xdr:row>
      <xdr:rowOff>0</xdr:rowOff>
    </xdr:from>
    <xdr:to>
      <xdr:col>9</xdr:col>
      <xdr:colOff>0</xdr:colOff>
      <xdr:row>6</xdr:row>
      <xdr:rowOff>0</xdr:rowOff>
    </xdr:to>
    <xdr:pic>
      <xdr:nvPicPr>
        <xdr:cNvPr id="2" name="图片 1"/>
        <xdr:cNvPicPr>
          <a:picLocks noChangeAspect="1"/>
        </xdr:cNvPicPr>
      </xdr:nvPicPr>
      <xdr:blipFill>
        <a:stretch>
          <a:fillRect/>
        </a:stretch>
      </xdr:blipFill>
      <xdr:spPr>
        <a:xfrm>
          <a:off x="10659110" y="1028700"/>
          <a:ext cx="0" cy="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J81"/>
  <sheetViews>
    <sheetView zoomScale="130" zoomScaleNormal="130" workbookViewId="0">
      <selection activeCell="F1" sqref="F1"/>
    </sheetView>
  </sheetViews>
  <sheetFormatPr defaultColWidth="9" defaultRowHeight="13.5"/>
  <cols>
    <col min="1" max="1" width="9" style="18"/>
    <col min="2" max="2" width="15.625" style="19" customWidth="1"/>
    <col min="3" max="3" width="9" style="18"/>
    <col min="4" max="4" width="14.5" style="19" customWidth="1"/>
    <col min="5" max="5" width="21.6333333333333" style="19" customWidth="1"/>
    <col min="6" max="7" width="16.625" style="19" customWidth="1"/>
    <col min="8" max="8" width="16.625" style="18" customWidth="1"/>
    <col min="9" max="9" width="20.25" customWidth="1"/>
    <col min="10" max="10" width="111.341666666667" style="6" customWidth="1"/>
    <col min="11" max="16384" width="9" style="18"/>
  </cols>
  <sheetData>
    <row r="1" s="17" customFormat="1" customHeight="1" spans="1:10">
      <c r="A1" s="20" t="s">
        <v>0</v>
      </c>
      <c r="B1" s="20"/>
      <c r="C1" s="20" t="s">
        <v>1</v>
      </c>
      <c r="D1" s="20" t="s">
        <v>2</v>
      </c>
      <c r="E1" s="20" t="s">
        <v>3</v>
      </c>
      <c r="F1" s="20" t="s">
        <v>4</v>
      </c>
      <c r="G1" s="20" t="s">
        <v>5</v>
      </c>
      <c r="H1" s="20" t="s">
        <v>6</v>
      </c>
      <c r="I1" s="20" t="s">
        <v>7</v>
      </c>
      <c r="J1" s="22" t="s">
        <v>8</v>
      </c>
    </row>
    <row r="2" s="17" customFormat="1" customHeight="1" spans="1:10">
      <c r="A2" s="20" t="s">
        <v>9</v>
      </c>
      <c r="B2" s="20"/>
      <c r="C2" s="20" t="s">
        <v>9</v>
      </c>
      <c r="D2" s="20" t="s">
        <v>9</v>
      </c>
      <c r="E2" s="20" t="s">
        <v>10</v>
      </c>
      <c r="F2" s="20" t="s">
        <v>9</v>
      </c>
      <c r="G2" s="20" t="s">
        <v>10</v>
      </c>
      <c r="H2" s="20" t="s">
        <v>10</v>
      </c>
      <c r="I2" s="20" t="s">
        <v>9</v>
      </c>
      <c r="J2" s="22" t="s">
        <v>10</v>
      </c>
    </row>
    <row r="3" s="17" customFormat="1" customHeight="1" spans="1:10">
      <c r="A3" s="20" t="s">
        <v>11</v>
      </c>
      <c r="B3" s="20"/>
      <c r="C3" s="20" t="s">
        <v>12</v>
      </c>
      <c r="D3" s="20" t="s">
        <v>12</v>
      </c>
      <c r="E3" s="20" t="s">
        <v>12</v>
      </c>
      <c r="F3" s="20" t="s">
        <v>12</v>
      </c>
      <c r="G3" s="20" t="s">
        <v>12</v>
      </c>
      <c r="H3" s="20" t="s">
        <v>12</v>
      </c>
      <c r="I3" s="20" t="s">
        <v>12</v>
      </c>
      <c r="J3" s="22" t="s">
        <v>11</v>
      </c>
    </row>
    <row r="4" s="17" customFormat="1" customHeight="1" spans="1:10">
      <c r="A4" s="21" t="s">
        <v>13</v>
      </c>
      <c r="B4" s="21" t="s">
        <v>14</v>
      </c>
      <c r="C4" s="21" t="s">
        <v>15</v>
      </c>
      <c r="D4" s="21" t="s">
        <v>16</v>
      </c>
      <c r="E4" s="21" t="s">
        <v>17</v>
      </c>
      <c r="F4" s="21" t="s">
        <v>18</v>
      </c>
      <c r="G4" s="21" t="s">
        <v>19</v>
      </c>
      <c r="H4" s="21" t="s">
        <v>20</v>
      </c>
      <c r="I4" s="21" t="s">
        <v>21</v>
      </c>
      <c r="J4" s="23" t="s">
        <v>22</v>
      </c>
    </row>
    <row r="5" customFormat="1" customHeight="1" spans="1:10">
      <c r="A5" s="18">
        <v>999999</v>
      </c>
      <c r="B5" s="19" t="s">
        <v>23</v>
      </c>
      <c r="C5" s="18">
        <f>3102</f>
        <v>3102</v>
      </c>
      <c r="D5" s="19">
        <v>3101</v>
      </c>
      <c r="E5" s="19">
        <v>2028</v>
      </c>
      <c r="F5" s="19">
        <f>90</f>
        <v>90</v>
      </c>
      <c r="G5" s="19">
        <v>3001</v>
      </c>
      <c r="H5" s="19"/>
      <c r="I5" s="19">
        <v>101</v>
      </c>
      <c r="J5" s="24">
        <v>1012101</v>
      </c>
    </row>
    <row r="6" customHeight="1" spans="1:10">
      <c r="A6" s="18">
        <v>1</v>
      </c>
      <c r="C6" s="18">
        <f>3102</f>
        <v>3102</v>
      </c>
      <c r="D6" s="19">
        <v>3101</v>
      </c>
      <c r="E6" s="19">
        <v>2001</v>
      </c>
      <c r="F6" s="19">
        <f t="shared" ref="F6:F15" si="0">90</f>
        <v>90</v>
      </c>
      <c r="H6" s="19"/>
      <c r="I6" s="19">
        <v>1001</v>
      </c>
      <c r="J6" s="24" t="s">
        <v>24</v>
      </c>
    </row>
    <row r="7" customHeight="1" spans="1:10">
      <c r="A7" s="18">
        <v>2</v>
      </c>
      <c r="C7" s="18">
        <v>3101</v>
      </c>
      <c r="D7" s="19">
        <v>3102</v>
      </c>
      <c r="E7" s="19" t="s">
        <v>25</v>
      </c>
      <c r="F7" s="19">
        <f t="shared" si="0"/>
        <v>90</v>
      </c>
      <c r="H7" s="19"/>
      <c r="I7" s="19">
        <v>1001</v>
      </c>
      <c r="J7" s="24" t="s">
        <v>26</v>
      </c>
    </row>
    <row r="8" customHeight="1" spans="1:10">
      <c r="A8" s="18">
        <v>3</v>
      </c>
      <c r="C8" s="18">
        <v>3103</v>
      </c>
      <c r="D8" s="19">
        <v>3103</v>
      </c>
      <c r="E8" s="19" t="s">
        <v>27</v>
      </c>
      <c r="F8" s="19">
        <f t="shared" si="0"/>
        <v>90</v>
      </c>
      <c r="H8" s="19"/>
      <c r="I8" s="19">
        <v>1001</v>
      </c>
      <c r="J8" s="24" t="s">
        <v>28</v>
      </c>
    </row>
    <row r="9" customHeight="1" spans="1:10">
      <c r="A9" s="18">
        <v>4</v>
      </c>
      <c r="C9" s="18">
        <v>3104</v>
      </c>
      <c r="F9" s="19">
        <f t="shared" si="0"/>
        <v>90</v>
      </c>
      <c r="H9" s="19"/>
      <c r="I9" s="19">
        <v>2001</v>
      </c>
      <c r="J9" s="24" t="s">
        <v>29</v>
      </c>
    </row>
    <row r="10" customHeight="1" spans="1:10">
      <c r="A10" s="18">
        <v>5</v>
      </c>
      <c r="C10" s="18">
        <v>3105</v>
      </c>
      <c r="D10" s="19">
        <v>3105</v>
      </c>
      <c r="E10" s="19" t="s">
        <v>30</v>
      </c>
      <c r="F10" s="19">
        <f t="shared" si="0"/>
        <v>90</v>
      </c>
      <c r="H10" s="19"/>
      <c r="I10" s="19">
        <v>2001</v>
      </c>
      <c r="J10" s="24" t="s">
        <v>31</v>
      </c>
    </row>
    <row r="11" customHeight="1" spans="1:10">
      <c r="A11" s="18">
        <v>6</v>
      </c>
      <c r="C11" s="18">
        <v>3201</v>
      </c>
      <c r="D11" s="19">
        <v>3201</v>
      </c>
      <c r="E11" s="19">
        <v>2009</v>
      </c>
      <c r="F11" s="19">
        <f t="shared" si="0"/>
        <v>90</v>
      </c>
      <c r="H11" s="19"/>
      <c r="I11" s="19">
        <v>1001</v>
      </c>
      <c r="J11" s="24" t="s">
        <v>29</v>
      </c>
    </row>
    <row r="12" customHeight="1" spans="1:10">
      <c r="A12" s="18">
        <v>7</v>
      </c>
      <c r="C12" s="18">
        <v>3202</v>
      </c>
      <c r="D12" s="19">
        <v>3202</v>
      </c>
      <c r="E12" s="19" t="s">
        <v>32</v>
      </c>
      <c r="F12" s="19">
        <f t="shared" si="0"/>
        <v>90</v>
      </c>
      <c r="H12" s="19"/>
      <c r="I12" s="19">
        <v>2001</v>
      </c>
      <c r="J12" s="24" t="s">
        <v>31</v>
      </c>
    </row>
    <row r="13" customHeight="1" spans="1:10">
      <c r="A13" s="18">
        <v>8</v>
      </c>
      <c r="C13" s="18">
        <v>3203</v>
      </c>
      <c r="D13" s="19">
        <v>3203</v>
      </c>
      <c r="E13" s="19" t="s">
        <v>33</v>
      </c>
      <c r="F13" s="19">
        <f t="shared" si="0"/>
        <v>90</v>
      </c>
      <c r="H13" s="19"/>
      <c r="I13" s="19">
        <v>2001</v>
      </c>
      <c r="J13" s="24" t="s">
        <v>31</v>
      </c>
    </row>
    <row r="14" customHeight="1" spans="1:10">
      <c r="A14" s="18">
        <v>9</v>
      </c>
      <c r="C14" s="18">
        <v>3204</v>
      </c>
      <c r="D14" s="19">
        <v>3204</v>
      </c>
      <c r="E14" s="19" t="s">
        <v>34</v>
      </c>
      <c r="F14" s="19">
        <f t="shared" si="0"/>
        <v>90</v>
      </c>
      <c r="H14" s="19"/>
      <c r="I14" s="19">
        <v>1001</v>
      </c>
      <c r="J14" s="24" t="s">
        <v>31</v>
      </c>
    </row>
    <row r="15" customHeight="1" spans="1:10">
      <c r="A15" s="18">
        <v>10</v>
      </c>
      <c r="C15" s="18">
        <v>3205</v>
      </c>
      <c r="D15" s="19">
        <v>3205</v>
      </c>
      <c r="E15" s="19">
        <v>2018</v>
      </c>
      <c r="F15" s="19">
        <f t="shared" si="0"/>
        <v>90</v>
      </c>
      <c r="H15" s="19"/>
      <c r="I15" s="19">
        <v>1001</v>
      </c>
      <c r="J15" s="24" t="s">
        <v>31</v>
      </c>
    </row>
    <row r="16" customHeight="1" spans="1:10">
      <c r="A16" s="18">
        <v>11</v>
      </c>
      <c r="C16" s="18">
        <v>3301</v>
      </c>
      <c r="D16" s="19">
        <v>3301</v>
      </c>
      <c r="E16" s="19" t="s">
        <v>35</v>
      </c>
      <c r="F16" s="19">
        <f t="shared" ref="F16:F25" si="1">90</f>
        <v>90</v>
      </c>
      <c r="H16" s="19"/>
      <c r="I16" s="19">
        <v>1001</v>
      </c>
      <c r="J16" s="24" t="s">
        <v>31</v>
      </c>
    </row>
    <row r="17" customHeight="1" spans="1:10">
      <c r="A17" s="18">
        <v>12</v>
      </c>
      <c r="C17" s="18">
        <v>3302</v>
      </c>
      <c r="D17" s="19">
        <v>3302</v>
      </c>
      <c r="E17" s="19">
        <v>2021</v>
      </c>
      <c r="F17" s="19">
        <f t="shared" si="1"/>
        <v>90</v>
      </c>
      <c r="H17" s="19"/>
      <c r="I17" s="19">
        <v>1001</v>
      </c>
      <c r="J17" s="24" t="s">
        <v>31</v>
      </c>
    </row>
    <row r="18" customHeight="1" spans="1:10">
      <c r="A18" s="18">
        <v>13</v>
      </c>
      <c r="C18" s="18">
        <v>3303</v>
      </c>
      <c r="D18" s="19">
        <v>3303</v>
      </c>
      <c r="E18" s="19">
        <v>2022</v>
      </c>
      <c r="F18" s="19">
        <f t="shared" si="1"/>
        <v>90</v>
      </c>
      <c r="H18" s="19"/>
      <c r="I18" s="19">
        <v>1001</v>
      </c>
      <c r="J18" s="24" t="s">
        <v>31</v>
      </c>
    </row>
    <row r="19" customHeight="1" spans="1:10">
      <c r="A19" s="18">
        <v>14</v>
      </c>
      <c r="C19" s="18">
        <v>3304</v>
      </c>
      <c r="D19" s="19">
        <v>3304</v>
      </c>
      <c r="E19" s="19" t="s">
        <v>36</v>
      </c>
      <c r="F19" s="19">
        <f t="shared" si="1"/>
        <v>90</v>
      </c>
      <c r="H19" s="19"/>
      <c r="I19" s="19">
        <v>2001</v>
      </c>
      <c r="J19" s="24" t="s">
        <v>31</v>
      </c>
    </row>
    <row r="20" customHeight="1" spans="1:10">
      <c r="A20" s="18">
        <v>15</v>
      </c>
      <c r="C20" s="18">
        <v>3305</v>
      </c>
      <c r="D20" s="19">
        <v>3305</v>
      </c>
      <c r="E20" s="19" t="s">
        <v>37</v>
      </c>
      <c r="F20" s="19">
        <f t="shared" si="1"/>
        <v>90</v>
      </c>
      <c r="H20" s="19"/>
      <c r="I20" s="19">
        <v>2001</v>
      </c>
      <c r="J20" s="24" t="s">
        <v>31</v>
      </c>
    </row>
    <row r="21" ht="14" customHeight="1" spans="1:10">
      <c r="A21" s="18">
        <v>16</v>
      </c>
      <c r="C21" s="18">
        <f t="shared" ref="C17:C26" si="2">3102</f>
        <v>3102</v>
      </c>
      <c r="D21" s="19">
        <v>1</v>
      </c>
      <c r="E21" s="19" t="s">
        <v>38</v>
      </c>
      <c r="F21" s="19">
        <f t="shared" si="1"/>
        <v>90</v>
      </c>
      <c r="G21" s="19">
        <v>3001</v>
      </c>
      <c r="H21" s="19"/>
      <c r="I21" s="19">
        <v>101</v>
      </c>
      <c r="J21" s="25">
        <v>0</v>
      </c>
    </row>
    <row r="22" customHeight="1" spans="1:10">
      <c r="A22" s="18">
        <v>17</v>
      </c>
      <c r="C22" s="18">
        <f t="shared" si="2"/>
        <v>3102</v>
      </c>
      <c r="D22" s="19">
        <v>3101</v>
      </c>
      <c r="E22" s="19">
        <v>2001</v>
      </c>
      <c r="F22" s="19">
        <f t="shared" si="1"/>
        <v>90</v>
      </c>
      <c r="H22" s="19">
        <v>102</v>
      </c>
      <c r="I22" s="19">
        <v>103</v>
      </c>
      <c r="J22" s="25" t="s">
        <v>39</v>
      </c>
    </row>
    <row r="23" customHeight="1" spans="1:10">
      <c r="A23" s="18">
        <v>18</v>
      </c>
      <c r="C23" s="18">
        <f t="shared" si="2"/>
        <v>3102</v>
      </c>
      <c r="D23" s="19">
        <v>1</v>
      </c>
      <c r="E23" s="19" t="s">
        <v>38</v>
      </c>
      <c r="F23" s="19">
        <f t="shared" si="1"/>
        <v>90</v>
      </c>
      <c r="H23" s="19">
        <v>103</v>
      </c>
      <c r="I23" s="19">
        <v>1001</v>
      </c>
      <c r="J23" s="25" t="s">
        <v>40</v>
      </c>
    </row>
    <row r="24" customHeight="1" spans="1:10">
      <c r="A24" s="18">
        <v>19</v>
      </c>
      <c r="C24" s="18">
        <f t="shared" si="2"/>
        <v>3102</v>
      </c>
      <c r="D24" s="19">
        <v>1</v>
      </c>
      <c r="E24" s="19" t="s">
        <v>38</v>
      </c>
      <c r="F24" s="19">
        <f t="shared" si="1"/>
        <v>90</v>
      </c>
      <c r="H24" s="19">
        <v>104</v>
      </c>
      <c r="I24" s="19">
        <v>1001</v>
      </c>
      <c r="J24" s="25" t="s">
        <v>40</v>
      </c>
    </row>
    <row r="25" customHeight="1" spans="1:10">
      <c r="A25" s="18">
        <v>20</v>
      </c>
      <c r="C25" s="18">
        <f t="shared" si="2"/>
        <v>3102</v>
      </c>
      <c r="D25" s="19">
        <v>1</v>
      </c>
      <c r="E25" s="19" t="s">
        <v>38</v>
      </c>
      <c r="F25" s="19">
        <f t="shared" si="1"/>
        <v>90</v>
      </c>
      <c r="H25" s="19">
        <v>105</v>
      </c>
      <c r="I25" s="19">
        <v>1001</v>
      </c>
      <c r="J25" s="25" t="str">
        <f t="shared" ref="J25:J35" si="3">J24</f>
        <v>1013102;1013102;1013102;1013102;1013102;1013102;1013102;1013102;1013102;1013102;1013102;1013102;1013102;1013102;1013102</v>
      </c>
    </row>
    <row r="26" customHeight="1" spans="1:10">
      <c r="A26" s="18">
        <v>21</v>
      </c>
      <c r="C26" s="18">
        <f t="shared" si="2"/>
        <v>3102</v>
      </c>
      <c r="D26" s="19">
        <v>1</v>
      </c>
      <c r="E26" s="19" t="s">
        <v>38</v>
      </c>
      <c r="F26" s="19">
        <f t="shared" ref="F26:F35" si="4">90</f>
        <v>90</v>
      </c>
      <c r="H26" s="19">
        <v>201</v>
      </c>
      <c r="I26" s="19">
        <v>1001</v>
      </c>
      <c r="J26" s="25" t="str">
        <f t="shared" si="3"/>
        <v>1013102;1013102;1013102;1013102;1013102;1013102;1013102;1013102;1013102;1013102;1013102;1013102;1013102;1013102;1013102</v>
      </c>
    </row>
    <row r="27" customHeight="1" spans="1:10">
      <c r="A27" s="18">
        <v>22</v>
      </c>
      <c r="C27" s="18">
        <f t="shared" ref="C27:C36" si="5">3102</f>
        <v>3102</v>
      </c>
      <c r="D27" s="19">
        <v>1</v>
      </c>
      <c r="E27" s="19" t="s">
        <v>38</v>
      </c>
      <c r="F27" s="19">
        <f t="shared" si="4"/>
        <v>90</v>
      </c>
      <c r="H27" s="19"/>
      <c r="I27" s="19">
        <v>1001</v>
      </c>
      <c r="J27" s="25" t="s">
        <v>26</v>
      </c>
    </row>
    <row r="28" customHeight="1" spans="1:10">
      <c r="A28" s="18">
        <v>23</v>
      </c>
      <c r="C28" s="18">
        <f t="shared" si="5"/>
        <v>3102</v>
      </c>
      <c r="D28" s="19">
        <v>1</v>
      </c>
      <c r="E28" s="19" t="s">
        <v>38</v>
      </c>
      <c r="F28" s="19">
        <f t="shared" si="4"/>
        <v>90</v>
      </c>
      <c r="H28" s="19"/>
      <c r="I28" s="19">
        <v>1001</v>
      </c>
      <c r="J28" s="25" t="s">
        <v>28</v>
      </c>
    </row>
    <row r="29" customHeight="1" spans="1:10">
      <c r="A29" s="18">
        <v>24</v>
      </c>
      <c r="C29" s="18">
        <f t="shared" si="5"/>
        <v>3102</v>
      </c>
      <c r="D29" s="19">
        <v>1</v>
      </c>
      <c r="E29" s="19" t="s">
        <v>38</v>
      </c>
      <c r="F29" s="19">
        <f t="shared" si="4"/>
        <v>90</v>
      </c>
      <c r="H29" s="19"/>
      <c r="I29" s="19">
        <v>1001</v>
      </c>
      <c r="J29" s="25" t="s">
        <v>29</v>
      </c>
    </row>
    <row r="30" customHeight="1" spans="1:10">
      <c r="A30" s="18">
        <v>25</v>
      </c>
      <c r="C30" s="18">
        <f t="shared" si="5"/>
        <v>3102</v>
      </c>
      <c r="D30" s="19">
        <v>1</v>
      </c>
      <c r="E30" s="19" t="s">
        <v>38</v>
      </c>
      <c r="F30" s="19">
        <f t="shared" si="4"/>
        <v>90</v>
      </c>
      <c r="H30" s="19"/>
      <c r="I30" s="19">
        <v>1001</v>
      </c>
      <c r="J30" s="25" t="s">
        <v>41</v>
      </c>
    </row>
    <row r="31" customHeight="1" spans="1:10">
      <c r="A31" s="18">
        <v>26</v>
      </c>
      <c r="C31" s="18">
        <f t="shared" si="5"/>
        <v>3102</v>
      </c>
      <c r="D31" s="19">
        <v>1</v>
      </c>
      <c r="E31" s="19" t="s">
        <v>38</v>
      </c>
      <c r="F31" s="19">
        <f t="shared" si="4"/>
        <v>90</v>
      </c>
      <c r="H31" s="19"/>
      <c r="I31" s="19">
        <v>1001</v>
      </c>
      <c r="J31" s="24" t="str">
        <f t="shared" si="3"/>
        <v>1012101;1013401;1013303;1323302;1413101;1013201;1013301;1013401;1332102;1413101;1312202;1013201;1013201;1331402;4501000</v>
      </c>
    </row>
    <row r="32" customHeight="1" spans="1:10">
      <c r="A32" s="18">
        <v>27</v>
      </c>
      <c r="C32" s="18">
        <f t="shared" si="5"/>
        <v>3102</v>
      </c>
      <c r="D32" s="19">
        <v>1</v>
      </c>
      <c r="E32" s="19" t="s">
        <v>38</v>
      </c>
      <c r="F32" s="19">
        <f t="shared" si="4"/>
        <v>90</v>
      </c>
      <c r="H32" s="19"/>
      <c r="I32" s="19">
        <v>1001</v>
      </c>
      <c r="J32" s="24" t="str">
        <f t="shared" si="3"/>
        <v>1012101;1013401;1013303;1323302;1413101;1013201;1013301;1013401;1332102;1413101;1312202;1013201;1013201;1331402;4501000</v>
      </c>
    </row>
    <row r="33" customHeight="1" spans="1:10">
      <c r="A33" s="18">
        <v>28</v>
      </c>
      <c r="C33" s="18">
        <f t="shared" si="5"/>
        <v>3102</v>
      </c>
      <c r="D33" s="19">
        <v>1</v>
      </c>
      <c r="F33" s="19">
        <f t="shared" si="4"/>
        <v>90</v>
      </c>
      <c r="H33" s="19"/>
      <c r="I33" s="19">
        <v>1001</v>
      </c>
      <c r="J33" s="24" t="str">
        <f t="shared" si="3"/>
        <v>1012101;1013401;1013303;1323302;1413101;1013201;1013301;1013401;1332102;1413101;1312202;1013201;1013201;1331402;4501000</v>
      </c>
    </row>
    <row r="34" customHeight="1" spans="1:10">
      <c r="A34" s="18">
        <v>29</v>
      </c>
      <c r="C34" s="18">
        <f t="shared" si="5"/>
        <v>3102</v>
      </c>
      <c r="D34" s="19">
        <v>1</v>
      </c>
      <c r="F34" s="19">
        <f t="shared" si="4"/>
        <v>90</v>
      </c>
      <c r="H34" s="19"/>
      <c r="I34" s="19">
        <v>1001</v>
      </c>
      <c r="J34" s="24" t="str">
        <f t="shared" si="3"/>
        <v>1012101;1013401;1013303;1323302;1413101;1013201;1013301;1013401;1332102;1413101;1312202;1013201;1013201;1331402;4501000</v>
      </c>
    </row>
    <row r="35" customHeight="1" spans="1:10">
      <c r="A35" s="18">
        <v>30</v>
      </c>
      <c r="C35" s="18">
        <f t="shared" si="5"/>
        <v>3102</v>
      </c>
      <c r="D35" s="19">
        <v>1</v>
      </c>
      <c r="F35" s="19">
        <f t="shared" si="4"/>
        <v>90</v>
      </c>
      <c r="I35" s="19">
        <v>1001</v>
      </c>
      <c r="J35" s="24" t="str">
        <f t="shared" si="3"/>
        <v>1012101;1013401;1013303;1323302;1413101;1013201;1013301;1013401;1332102;1413101;1312202;1013201;1013201;1331402;4501000</v>
      </c>
    </row>
    <row r="36" customHeight="1" spans="1:10">
      <c r="A36" s="18">
        <v>31</v>
      </c>
      <c r="C36" s="18">
        <f t="shared" si="5"/>
        <v>3102</v>
      </c>
      <c r="D36" s="19">
        <v>1</v>
      </c>
      <c r="E36" s="19" t="s">
        <v>38</v>
      </c>
      <c r="F36" s="19">
        <f t="shared" ref="F36:F45" si="6">90</f>
        <v>90</v>
      </c>
      <c r="H36" s="19">
        <v>101</v>
      </c>
      <c r="I36" s="19">
        <v>101</v>
      </c>
      <c r="J36" s="25" t="s">
        <v>42</v>
      </c>
    </row>
    <row r="37" customHeight="1" spans="1:10">
      <c r="A37" s="18">
        <v>32</v>
      </c>
      <c r="C37" s="18">
        <f t="shared" ref="C37:C46" si="7">3102</f>
        <v>3102</v>
      </c>
      <c r="D37" s="19">
        <v>1</v>
      </c>
      <c r="E37" s="19" t="s">
        <v>38</v>
      </c>
      <c r="F37" s="19">
        <f t="shared" si="6"/>
        <v>90</v>
      </c>
      <c r="H37" s="19">
        <v>102</v>
      </c>
      <c r="I37" s="19">
        <v>101</v>
      </c>
      <c r="J37" s="25" t="s">
        <v>43</v>
      </c>
    </row>
    <row r="38" customHeight="1" spans="1:10">
      <c r="A38" s="18">
        <v>33</v>
      </c>
      <c r="C38" s="18">
        <f t="shared" si="7"/>
        <v>3102</v>
      </c>
      <c r="D38" s="19">
        <v>1</v>
      </c>
      <c r="E38" s="19" t="s">
        <v>38</v>
      </c>
      <c r="F38" s="19">
        <f t="shared" si="6"/>
        <v>90</v>
      </c>
      <c r="H38" s="19">
        <v>103</v>
      </c>
      <c r="I38" s="19">
        <v>101</v>
      </c>
      <c r="J38" s="25" t="s">
        <v>44</v>
      </c>
    </row>
    <row r="39" customHeight="1" spans="1:10">
      <c r="A39" s="18">
        <v>34</v>
      </c>
      <c r="C39" s="18">
        <f t="shared" si="7"/>
        <v>3102</v>
      </c>
      <c r="D39" s="19">
        <v>1</v>
      </c>
      <c r="E39" s="19" t="s">
        <v>38</v>
      </c>
      <c r="F39" s="19">
        <f t="shared" si="6"/>
        <v>90</v>
      </c>
      <c r="H39" s="19">
        <v>104</v>
      </c>
      <c r="I39" s="19">
        <v>101</v>
      </c>
      <c r="J39" s="25" t="s">
        <v>45</v>
      </c>
    </row>
    <row r="40" customHeight="1" spans="1:10">
      <c r="A40" s="18">
        <v>35</v>
      </c>
      <c r="C40" s="18">
        <f t="shared" si="7"/>
        <v>3102</v>
      </c>
      <c r="D40" s="19">
        <v>1</v>
      </c>
      <c r="E40" s="19" t="s">
        <v>38</v>
      </c>
      <c r="F40" s="19">
        <f t="shared" si="6"/>
        <v>90</v>
      </c>
      <c r="H40" s="19">
        <v>105</v>
      </c>
      <c r="I40" s="19">
        <v>101</v>
      </c>
      <c r="J40" s="25" t="s">
        <v>46</v>
      </c>
    </row>
    <row r="41" customHeight="1" spans="1:10">
      <c r="A41" s="18">
        <v>36</v>
      </c>
      <c r="C41" s="18">
        <f t="shared" si="7"/>
        <v>3102</v>
      </c>
      <c r="D41" s="19">
        <v>1</v>
      </c>
      <c r="E41" s="19" t="s">
        <v>38</v>
      </c>
      <c r="F41" s="19">
        <f t="shared" si="6"/>
        <v>90</v>
      </c>
      <c r="H41" s="19">
        <v>201</v>
      </c>
      <c r="I41" s="19">
        <v>101</v>
      </c>
      <c r="J41" s="25" t="s">
        <v>47</v>
      </c>
    </row>
    <row r="42" customHeight="1" spans="1:10">
      <c r="A42" s="18">
        <v>37</v>
      </c>
      <c r="C42" s="18">
        <f t="shared" si="7"/>
        <v>3102</v>
      </c>
      <c r="D42" s="19">
        <v>1</v>
      </c>
      <c r="E42" s="19" t="s">
        <v>38</v>
      </c>
      <c r="F42" s="19">
        <f t="shared" si="6"/>
        <v>90</v>
      </c>
      <c r="H42" s="19">
        <v>201</v>
      </c>
      <c r="I42" s="19">
        <v>101</v>
      </c>
      <c r="J42" s="25" t="s">
        <v>48</v>
      </c>
    </row>
    <row r="43" customHeight="1" spans="1:10">
      <c r="A43" s="18">
        <v>38</v>
      </c>
      <c r="C43" s="18">
        <f t="shared" si="7"/>
        <v>3102</v>
      </c>
      <c r="F43" s="19">
        <f t="shared" si="6"/>
        <v>90</v>
      </c>
      <c r="I43" s="19">
        <v>103</v>
      </c>
      <c r="J43" s="25" t="s">
        <v>49</v>
      </c>
    </row>
    <row r="44" customHeight="1" spans="1:10">
      <c r="A44" s="18">
        <v>39</v>
      </c>
      <c r="C44" s="18">
        <f t="shared" si="7"/>
        <v>3102</v>
      </c>
      <c r="D44" s="19">
        <v>3101</v>
      </c>
      <c r="E44" s="19">
        <v>2001</v>
      </c>
      <c r="F44" s="19">
        <f t="shared" si="6"/>
        <v>90</v>
      </c>
      <c r="I44" s="19">
        <v>104</v>
      </c>
      <c r="J44" s="24" t="s">
        <v>50</v>
      </c>
    </row>
    <row r="45" customHeight="1" spans="1:10">
      <c r="A45" s="18">
        <v>40</v>
      </c>
      <c r="C45" s="18">
        <f t="shared" si="7"/>
        <v>3102</v>
      </c>
      <c r="D45" s="19">
        <v>1</v>
      </c>
      <c r="F45" s="19">
        <f t="shared" si="6"/>
        <v>90</v>
      </c>
      <c r="I45" s="19">
        <v>1001</v>
      </c>
      <c r="J45" s="24"/>
    </row>
    <row r="46" customHeight="1" spans="1:10">
      <c r="A46" s="18">
        <v>101</v>
      </c>
      <c r="C46" s="18">
        <f t="shared" si="7"/>
        <v>3102</v>
      </c>
      <c r="D46" s="19">
        <v>3101</v>
      </c>
      <c r="E46" s="19">
        <v>2001</v>
      </c>
      <c r="F46" s="19">
        <f t="shared" ref="F46:F55" si="8">90</f>
        <v>90</v>
      </c>
      <c r="G46" s="19" t="s">
        <v>51</v>
      </c>
      <c r="H46" s="19"/>
      <c r="I46" s="19">
        <v>1001</v>
      </c>
      <c r="J46" s="24" t="s">
        <v>52</v>
      </c>
    </row>
    <row r="47" customHeight="1" spans="1:10">
      <c r="A47" s="18">
        <v>201</v>
      </c>
      <c r="C47" s="18">
        <v>3101</v>
      </c>
      <c r="D47" s="19">
        <v>3102</v>
      </c>
      <c r="E47" s="19" t="s">
        <v>25</v>
      </c>
      <c r="F47" s="19">
        <f t="shared" si="8"/>
        <v>90</v>
      </c>
      <c r="G47" s="19" t="s">
        <v>53</v>
      </c>
      <c r="H47" s="19"/>
      <c r="I47" s="19">
        <v>101</v>
      </c>
      <c r="J47" s="25" t="s">
        <v>42</v>
      </c>
    </row>
    <row r="48" customHeight="1" spans="1:10">
      <c r="A48" s="18">
        <v>301</v>
      </c>
      <c r="C48" s="18">
        <v>3103</v>
      </c>
      <c r="D48" s="19">
        <v>3103</v>
      </c>
      <c r="E48" s="19" t="s">
        <v>27</v>
      </c>
      <c r="F48" s="19">
        <f t="shared" si="8"/>
        <v>90</v>
      </c>
      <c r="G48" s="19" t="s">
        <v>54</v>
      </c>
      <c r="H48" s="19"/>
      <c r="I48" s="19">
        <v>101</v>
      </c>
      <c r="J48" s="25" t="s">
        <v>43</v>
      </c>
    </row>
    <row r="49" customHeight="1" spans="1:10">
      <c r="A49" s="18">
        <v>401</v>
      </c>
      <c r="C49" s="18">
        <v>3104</v>
      </c>
      <c r="F49" s="19">
        <f t="shared" si="8"/>
        <v>90</v>
      </c>
      <c r="G49" s="19" t="s">
        <v>55</v>
      </c>
      <c r="H49" s="19"/>
      <c r="I49" s="19">
        <v>101</v>
      </c>
      <c r="J49" s="25" t="s">
        <v>44</v>
      </c>
    </row>
    <row r="50" customHeight="1" spans="1:10">
      <c r="A50" s="18">
        <v>501</v>
      </c>
      <c r="C50" s="18">
        <v>3105</v>
      </c>
      <c r="D50" s="19">
        <v>3105</v>
      </c>
      <c r="E50" s="19" t="s">
        <v>30</v>
      </c>
      <c r="F50" s="19">
        <f t="shared" si="8"/>
        <v>90</v>
      </c>
      <c r="G50" s="19" t="s">
        <v>56</v>
      </c>
      <c r="H50" s="19"/>
      <c r="I50" s="19">
        <v>101</v>
      </c>
      <c r="J50" s="25" t="s">
        <v>45</v>
      </c>
    </row>
    <row r="51" customHeight="1" spans="1:10">
      <c r="A51" s="18">
        <v>601</v>
      </c>
      <c r="C51" s="18">
        <v>3201</v>
      </c>
      <c r="D51" s="19">
        <v>3201</v>
      </c>
      <c r="E51" s="19">
        <v>2009</v>
      </c>
      <c r="F51" s="19">
        <f t="shared" si="8"/>
        <v>90</v>
      </c>
      <c r="G51" s="19" t="s">
        <v>57</v>
      </c>
      <c r="H51" s="19"/>
      <c r="I51" s="19">
        <v>101</v>
      </c>
      <c r="J51" s="25" t="s">
        <v>46</v>
      </c>
    </row>
    <row r="52" customHeight="1" spans="1:10">
      <c r="A52" s="18">
        <v>701</v>
      </c>
      <c r="C52" s="18">
        <v>3202</v>
      </c>
      <c r="D52" s="19">
        <v>3202</v>
      </c>
      <c r="E52" s="19" t="s">
        <v>32</v>
      </c>
      <c r="F52" s="19">
        <f t="shared" si="8"/>
        <v>90</v>
      </c>
      <c r="G52" s="19" t="s">
        <v>58</v>
      </c>
      <c r="H52" s="19"/>
      <c r="I52" s="19">
        <v>101</v>
      </c>
      <c r="J52" s="25" t="s">
        <v>47</v>
      </c>
    </row>
    <row r="53" customHeight="1" spans="1:10">
      <c r="A53" s="18">
        <v>801</v>
      </c>
      <c r="C53" s="18">
        <v>3203</v>
      </c>
      <c r="D53" s="19">
        <v>3203</v>
      </c>
      <c r="E53" s="19" t="s">
        <v>33</v>
      </c>
      <c r="F53" s="19">
        <f t="shared" si="8"/>
        <v>90</v>
      </c>
      <c r="G53" s="19" t="s">
        <v>54</v>
      </c>
      <c r="H53" s="19"/>
      <c r="I53" s="19">
        <v>101</v>
      </c>
      <c r="J53" s="25" t="s">
        <v>48</v>
      </c>
    </row>
    <row r="54" customHeight="1" spans="1:10">
      <c r="A54" s="18">
        <v>901</v>
      </c>
      <c r="C54" s="18">
        <v>3204</v>
      </c>
      <c r="D54" s="19">
        <v>3204</v>
      </c>
      <c r="E54" s="19" t="s">
        <v>34</v>
      </c>
      <c r="F54" s="19">
        <f t="shared" si="8"/>
        <v>90</v>
      </c>
      <c r="G54" s="19" t="s">
        <v>55</v>
      </c>
      <c r="H54" s="19"/>
      <c r="I54" s="19">
        <v>102</v>
      </c>
      <c r="J54" s="24" t="s">
        <v>59</v>
      </c>
    </row>
    <row r="55" spans="1:10">
      <c r="A55" s="18">
        <v>1000</v>
      </c>
      <c r="C55" s="18">
        <v>3102</v>
      </c>
      <c r="F55" s="19">
        <v>68</v>
      </c>
      <c r="I55" s="19">
        <v>1000</v>
      </c>
      <c r="J55" s="25" t="s">
        <v>60</v>
      </c>
    </row>
    <row r="56" customHeight="1" spans="1:10">
      <c r="A56" s="18">
        <v>1001</v>
      </c>
      <c r="C56" s="18">
        <v>3205</v>
      </c>
      <c r="D56" s="19">
        <v>3205</v>
      </c>
      <c r="E56" s="19" t="s">
        <v>38</v>
      </c>
      <c r="F56" s="19">
        <f>90</f>
        <v>90</v>
      </c>
      <c r="G56" s="19" t="s">
        <v>56</v>
      </c>
      <c r="H56" s="19"/>
      <c r="I56" s="19">
        <v>101</v>
      </c>
      <c r="J56" s="25">
        <v>1013204</v>
      </c>
    </row>
    <row r="57" customHeight="1" spans="1:10">
      <c r="A57" s="18">
        <v>1101</v>
      </c>
      <c r="C57" s="18">
        <v>3301</v>
      </c>
      <c r="D57" s="19">
        <v>3301</v>
      </c>
      <c r="E57" s="19" t="s">
        <v>38</v>
      </c>
      <c r="F57" s="19">
        <f t="shared" ref="F57:F66" si="9">90</f>
        <v>90</v>
      </c>
      <c r="G57" s="19" t="s">
        <v>57</v>
      </c>
      <c r="H57" s="19"/>
      <c r="I57" s="19">
        <v>101</v>
      </c>
      <c r="J57" s="25">
        <v>1013205</v>
      </c>
    </row>
    <row r="58" customHeight="1" spans="1:10">
      <c r="A58" s="18">
        <v>1201</v>
      </c>
      <c r="C58" s="18">
        <v>3302</v>
      </c>
      <c r="D58" s="19">
        <v>3302</v>
      </c>
      <c r="E58" s="19" t="s">
        <v>38</v>
      </c>
      <c r="F58" s="19">
        <f t="shared" si="9"/>
        <v>90</v>
      </c>
      <c r="G58" s="19" t="s">
        <v>58</v>
      </c>
      <c r="H58" s="19"/>
      <c r="I58" s="19">
        <v>101</v>
      </c>
      <c r="J58" s="25">
        <v>1013206</v>
      </c>
    </row>
    <row r="59" customHeight="1" spans="1:10">
      <c r="A59" s="18">
        <v>1301</v>
      </c>
      <c r="C59" s="18">
        <v>3303</v>
      </c>
      <c r="D59" s="19">
        <v>3303</v>
      </c>
      <c r="E59" s="19" t="s">
        <v>38</v>
      </c>
      <c r="F59" s="19">
        <f t="shared" si="9"/>
        <v>90</v>
      </c>
      <c r="G59" s="19" t="s">
        <v>61</v>
      </c>
      <c r="H59" s="19"/>
      <c r="I59" s="19">
        <v>101</v>
      </c>
      <c r="J59" s="25">
        <v>1013207</v>
      </c>
    </row>
    <row r="60" customHeight="1" spans="1:10">
      <c r="A60" s="18">
        <v>1401</v>
      </c>
      <c r="C60" s="18">
        <v>3304</v>
      </c>
      <c r="D60" s="19">
        <v>3304</v>
      </c>
      <c r="E60" s="19" t="s">
        <v>38</v>
      </c>
      <c r="F60" s="19">
        <f t="shared" si="9"/>
        <v>90</v>
      </c>
      <c r="G60" s="19" t="s">
        <v>62</v>
      </c>
      <c r="H60" s="19"/>
      <c r="I60" s="19">
        <v>101</v>
      </c>
      <c r="J60" s="25">
        <v>1013301</v>
      </c>
    </row>
    <row r="61" customHeight="1" spans="1:10">
      <c r="A61" s="18">
        <v>1501</v>
      </c>
      <c r="C61" s="18">
        <v>3305</v>
      </c>
      <c r="D61" s="19">
        <v>3305</v>
      </c>
      <c r="E61" s="19" t="s">
        <v>38</v>
      </c>
      <c r="F61" s="19">
        <f t="shared" si="9"/>
        <v>90</v>
      </c>
      <c r="G61" s="19" t="s">
        <v>56</v>
      </c>
      <c r="H61" s="19"/>
      <c r="I61" s="19">
        <v>101</v>
      </c>
      <c r="J61" s="25">
        <v>1013302</v>
      </c>
    </row>
    <row r="62" ht="14" customHeight="1" spans="1:10">
      <c r="A62" s="18">
        <v>1601</v>
      </c>
      <c r="C62" s="18">
        <f t="shared" ref="C62:C81" si="10">3102</f>
        <v>3102</v>
      </c>
      <c r="D62" s="19">
        <v>1</v>
      </c>
      <c r="E62" s="19" t="s">
        <v>38</v>
      </c>
      <c r="F62" s="19">
        <f t="shared" si="9"/>
        <v>90</v>
      </c>
      <c r="G62" s="19" t="s">
        <v>57</v>
      </c>
      <c r="H62" s="19"/>
      <c r="I62" s="19">
        <v>101</v>
      </c>
      <c r="J62" s="25">
        <v>1013303</v>
      </c>
    </row>
    <row r="63" customHeight="1" spans="1:10">
      <c r="A63" s="18">
        <v>1701</v>
      </c>
      <c r="C63" s="18">
        <f t="shared" si="10"/>
        <v>3102</v>
      </c>
      <c r="D63" s="19">
        <v>1</v>
      </c>
      <c r="E63" s="19" t="s">
        <v>38</v>
      </c>
      <c r="F63" s="19">
        <f t="shared" si="9"/>
        <v>90</v>
      </c>
      <c r="G63" s="19" t="s">
        <v>58</v>
      </c>
      <c r="H63" s="19"/>
      <c r="I63" s="19">
        <v>1001</v>
      </c>
      <c r="J63" s="24" t="s">
        <v>40</v>
      </c>
    </row>
    <row r="64" customHeight="1" spans="1:10">
      <c r="A64" s="18">
        <v>1801</v>
      </c>
      <c r="C64" s="18">
        <f t="shared" si="10"/>
        <v>3102</v>
      </c>
      <c r="D64" s="19">
        <v>1</v>
      </c>
      <c r="E64" s="19" t="s">
        <v>38</v>
      </c>
      <c r="F64" s="19">
        <f t="shared" si="9"/>
        <v>90</v>
      </c>
      <c r="G64" s="19" t="s">
        <v>61</v>
      </c>
      <c r="H64" s="19"/>
      <c r="I64" s="19">
        <v>1001</v>
      </c>
      <c r="J64" s="24" t="s">
        <v>40</v>
      </c>
    </row>
    <row r="65" customHeight="1" spans="1:10">
      <c r="A65" s="18">
        <v>1901</v>
      </c>
      <c r="C65" s="18">
        <f t="shared" si="10"/>
        <v>3102</v>
      </c>
      <c r="D65" s="19">
        <v>1</v>
      </c>
      <c r="E65" s="19" t="s">
        <v>38</v>
      </c>
      <c r="F65" s="19">
        <f t="shared" si="9"/>
        <v>90</v>
      </c>
      <c r="G65" s="19" t="s">
        <v>62</v>
      </c>
      <c r="H65" s="19"/>
      <c r="I65" s="19">
        <v>1001</v>
      </c>
      <c r="J65" s="24" t="s">
        <v>40</v>
      </c>
    </row>
    <row r="66" customHeight="1" spans="1:10">
      <c r="A66" s="18">
        <v>2001</v>
      </c>
      <c r="C66" s="18">
        <f t="shared" si="10"/>
        <v>3102</v>
      </c>
      <c r="D66" s="19">
        <v>1</v>
      </c>
      <c r="E66" s="19" t="s">
        <v>38</v>
      </c>
      <c r="F66" s="19">
        <f t="shared" si="9"/>
        <v>90</v>
      </c>
      <c r="G66" s="19" t="s">
        <v>63</v>
      </c>
      <c r="H66" s="19"/>
      <c r="I66" s="19">
        <v>1001</v>
      </c>
      <c r="J66" s="24" t="str">
        <f t="shared" ref="J66:J76" si="11">J65</f>
        <v>1013102;1013102;1013102;1013102;1013102;1013102;1013102;1013102;1013102;1013102;1013102;1013102;1013102;1013102;1013102</v>
      </c>
    </row>
    <row r="67" customHeight="1" spans="1:10">
      <c r="A67" s="18">
        <v>2101</v>
      </c>
      <c r="C67" s="18">
        <f t="shared" si="10"/>
        <v>3102</v>
      </c>
      <c r="D67" s="19">
        <v>1</v>
      </c>
      <c r="E67" s="19" t="s">
        <v>38</v>
      </c>
      <c r="F67" s="19">
        <f t="shared" ref="F67:F81" si="12">90</f>
        <v>90</v>
      </c>
      <c r="G67" s="19" t="s">
        <v>64</v>
      </c>
      <c r="H67" s="19"/>
      <c r="I67" s="19">
        <v>1001</v>
      </c>
      <c r="J67" s="24" t="str">
        <f t="shared" si="11"/>
        <v>1013102;1013102;1013102;1013102;1013102;1013102;1013102;1013102;1013102;1013102;1013102;1013102;1013102;1013102;1013102</v>
      </c>
    </row>
    <row r="68" customHeight="1" spans="1:10">
      <c r="A68" s="18">
        <v>2201</v>
      </c>
      <c r="C68" s="18">
        <f t="shared" si="10"/>
        <v>3102</v>
      </c>
      <c r="D68" s="19">
        <v>1</v>
      </c>
      <c r="E68" s="19" t="s">
        <v>38</v>
      </c>
      <c r="F68" s="19">
        <f t="shared" si="12"/>
        <v>90</v>
      </c>
      <c r="G68" s="19" t="s">
        <v>58</v>
      </c>
      <c r="H68" s="19"/>
      <c r="I68" s="19">
        <v>1001</v>
      </c>
      <c r="J68" s="24" t="str">
        <f t="shared" si="11"/>
        <v>1013102;1013102;1013102;1013102;1013102;1013102;1013102;1013102;1013102;1013102;1013102;1013102;1013102;1013102;1013102</v>
      </c>
    </row>
    <row r="69" customHeight="1" spans="1:10">
      <c r="A69" s="18">
        <v>2301</v>
      </c>
      <c r="C69" s="18">
        <f t="shared" si="10"/>
        <v>3102</v>
      </c>
      <c r="D69" s="19">
        <v>1</v>
      </c>
      <c r="E69" s="19" t="s">
        <v>38</v>
      </c>
      <c r="F69" s="19">
        <f t="shared" si="12"/>
        <v>90</v>
      </c>
      <c r="G69" s="19" t="s">
        <v>61</v>
      </c>
      <c r="H69" s="19"/>
      <c r="I69" s="19">
        <v>1001</v>
      </c>
      <c r="J69" s="24" t="str">
        <f t="shared" si="11"/>
        <v>1013102;1013102;1013102;1013102;1013102;1013102;1013102;1013102;1013102;1013102;1013102;1013102;1013102;1013102;1013102</v>
      </c>
    </row>
    <row r="70" customHeight="1" spans="1:10">
      <c r="A70" s="18">
        <v>2401</v>
      </c>
      <c r="C70" s="18">
        <f t="shared" si="10"/>
        <v>3102</v>
      </c>
      <c r="D70" s="19">
        <v>1</v>
      </c>
      <c r="E70" s="19" t="s">
        <v>38</v>
      </c>
      <c r="F70" s="19">
        <f t="shared" si="12"/>
        <v>90</v>
      </c>
      <c r="G70" s="19" t="s">
        <v>62</v>
      </c>
      <c r="H70" s="19"/>
      <c r="I70" s="19">
        <v>1001</v>
      </c>
      <c r="J70" s="24" t="str">
        <f t="shared" si="11"/>
        <v>1013102;1013102;1013102;1013102;1013102;1013102;1013102;1013102;1013102;1013102;1013102;1013102;1013102;1013102;1013102</v>
      </c>
    </row>
    <row r="71" customHeight="1" spans="1:10">
      <c r="A71" s="18">
        <v>2501</v>
      </c>
      <c r="C71" s="18">
        <f t="shared" si="10"/>
        <v>3102</v>
      </c>
      <c r="D71" s="19">
        <v>1</v>
      </c>
      <c r="E71" s="19" t="s">
        <v>38</v>
      </c>
      <c r="F71" s="19">
        <f t="shared" si="12"/>
        <v>90</v>
      </c>
      <c r="G71" s="19" t="s">
        <v>63</v>
      </c>
      <c r="H71" s="19"/>
      <c r="I71" s="19">
        <v>1001</v>
      </c>
      <c r="J71" s="24" t="str">
        <f t="shared" si="11"/>
        <v>1013102;1013102;1013102;1013102;1013102;1013102;1013102;1013102;1013102;1013102;1013102;1013102;1013102;1013102;1013102</v>
      </c>
    </row>
    <row r="72" customHeight="1" spans="1:10">
      <c r="A72" s="18">
        <v>2601</v>
      </c>
      <c r="C72" s="18">
        <f t="shared" si="10"/>
        <v>3102</v>
      </c>
      <c r="D72" s="19">
        <v>1</v>
      </c>
      <c r="E72" s="19" t="s">
        <v>38</v>
      </c>
      <c r="F72" s="19">
        <f t="shared" si="12"/>
        <v>90</v>
      </c>
      <c r="G72" s="19" t="s">
        <v>64</v>
      </c>
      <c r="H72" s="19"/>
      <c r="I72" s="19">
        <v>1001</v>
      </c>
      <c r="J72" s="24" t="str">
        <f t="shared" si="11"/>
        <v>1013102;1013102;1013102;1013102;1013102;1013102;1013102;1013102;1013102;1013102;1013102;1013102;1013102;1013102;1013102</v>
      </c>
    </row>
    <row r="73" customHeight="1" spans="1:10">
      <c r="A73" s="18">
        <v>2701</v>
      </c>
      <c r="C73" s="18">
        <f t="shared" si="10"/>
        <v>3102</v>
      </c>
      <c r="D73" s="19">
        <v>1</v>
      </c>
      <c r="E73" s="19" t="s">
        <v>38</v>
      </c>
      <c r="F73" s="19">
        <f t="shared" si="12"/>
        <v>90</v>
      </c>
      <c r="G73" s="19" t="s">
        <v>65</v>
      </c>
      <c r="H73" s="19"/>
      <c r="I73" s="19">
        <v>1001</v>
      </c>
      <c r="J73" s="24" t="str">
        <f t="shared" si="11"/>
        <v>1013102;1013102;1013102;1013102;1013102;1013102;1013102;1013102;1013102;1013102;1013102;1013102;1013102;1013102;1013102</v>
      </c>
    </row>
    <row r="74" customHeight="1" spans="1:10">
      <c r="A74" s="18">
        <v>2801</v>
      </c>
      <c r="C74" s="18">
        <f t="shared" si="10"/>
        <v>3102</v>
      </c>
      <c r="D74" s="19">
        <v>1</v>
      </c>
      <c r="F74" s="19">
        <f t="shared" si="12"/>
        <v>90</v>
      </c>
      <c r="G74" s="19" t="s">
        <v>66</v>
      </c>
      <c r="H74" s="19"/>
      <c r="I74" s="19">
        <v>1001</v>
      </c>
      <c r="J74" s="24" t="str">
        <f t="shared" si="11"/>
        <v>1013102;1013102;1013102;1013102;1013102;1013102;1013102;1013102;1013102;1013102;1013102;1013102;1013102;1013102;1013102</v>
      </c>
    </row>
    <row r="75" customHeight="1" spans="1:10">
      <c r="A75" s="18">
        <v>2901</v>
      </c>
      <c r="C75" s="18">
        <f t="shared" si="10"/>
        <v>3102</v>
      </c>
      <c r="D75" s="19">
        <v>1</v>
      </c>
      <c r="F75" s="19">
        <f t="shared" si="12"/>
        <v>90</v>
      </c>
      <c r="G75" s="19" t="s">
        <v>62</v>
      </c>
      <c r="H75" s="19"/>
      <c r="I75" s="19">
        <v>1001</v>
      </c>
      <c r="J75" s="24" t="str">
        <f t="shared" si="11"/>
        <v>1013102;1013102;1013102;1013102;1013102;1013102;1013102;1013102;1013102;1013102;1013102;1013102;1013102;1013102;1013102</v>
      </c>
    </row>
    <row r="76" customHeight="1" spans="1:10">
      <c r="A76" s="18">
        <v>3001</v>
      </c>
      <c r="C76" s="18">
        <f t="shared" si="10"/>
        <v>3102</v>
      </c>
      <c r="D76" s="19">
        <v>1</v>
      </c>
      <c r="F76" s="19">
        <f t="shared" si="12"/>
        <v>90</v>
      </c>
      <c r="G76" s="19" t="s">
        <v>63</v>
      </c>
      <c r="I76" s="19">
        <v>1001</v>
      </c>
      <c r="J76" s="24" t="str">
        <f t="shared" si="11"/>
        <v>1013102;1013102;1013102;1013102;1013102;1013102;1013102;1013102;1013102;1013102;1013102;1013102;1013102;1013102;1013102</v>
      </c>
    </row>
    <row r="77" customHeight="1" spans="1:10">
      <c r="A77" s="18">
        <v>3101</v>
      </c>
      <c r="C77" s="18">
        <f t="shared" si="10"/>
        <v>3102</v>
      </c>
      <c r="D77" s="19">
        <v>1</v>
      </c>
      <c r="E77" s="19" t="s">
        <v>38</v>
      </c>
      <c r="F77" s="19">
        <f t="shared" si="12"/>
        <v>90</v>
      </c>
      <c r="G77" s="19" t="s">
        <v>64</v>
      </c>
      <c r="H77" s="19">
        <v>101</v>
      </c>
      <c r="I77" s="19">
        <v>101</v>
      </c>
      <c r="J77" s="25" t="s">
        <v>42</v>
      </c>
    </row>
    <row r="78" customHeight="1" spans="1:10">
      <c r="A78" s="18">
        <v>3201</v>
      </c>
      <c r="C78" s="18">
        <f t="shared" si="10"/>
        <v>3102</v>
      </c>
      <c r="D78" s="19">
        <v>1</v>
      </c>
      <c r="E78" s="19" t="s">
        <v>38</v>
      </c>
      <c r="F78" s="19">
        <f t="shared" si="12"/>
        <v>90</v>
      </c>
      <c r="G78" s="19" t="s">
        <v>65</v>
      </c>
      <c r="H78" s="19">
        <v>102</v>
      </c>
      <c r="I78" s="19">
        <v>101</v>
      </c>
      <c r="J78" s="25" t="s">
        <v>43</v>
      </c>
    </row>
    <row r="79" customHeight="1" spans="1:10">
      <c r="A79" s="18">
        <v>3301</v>
      </c>
      <c r="C79" s="18">
        <f t="shared" si="10"/>
        <v>3102</v>
      </c>
      <c r="D79" s="19">
        <v>1</v>
      </c>
      <c r="E79" s="19" t="s">
        <v>38</v>
      </c>
      <c r="F79" s="19">
        <f t="shared" si="12"/>
        <v>90</v>
      </c>
      <c r="G79" s="19" t="s">
        <v>66</v>
      </c>
      <c r="H79" s="19">
        <v>103</v>
      </c>
      <c r="I79" s="19">
        <v>101</v>
      </c>
      <c r="J79" s="25" t="s">
        <v>44</v>
      </c>
    </row>
    <row r="80" customHeight="1" spans="1:10">
      <c r="A80" s="18">
        <v>3401</v>
      </c>
      <c r="C80" s="18">
        <f t="shared" si="10"/>
        <v>3102</v>
      </c>
      <c r="D80" s="19">
        <v>1</v>
      </c>
      <c r="E80" s="19" t="s">
        <v>38</v>
      </c>
      <c r="F80" s="19">
        <f t="shared" si="12"/>
        <v>90</v>
      </c>
      <c r="G80" s="19" t="s">
        <v>67</v>
      </c>
      <c r="H80" s="19">
        <v>104</v>
      </c>
      <c r="I80" s="19">
        <v>101</v>
      </c>
      <c r="J80" s="25" t="s">
        <v>45</v>
      </c>
    </row>
    <row r="81" customHeight="1" spans="1:10">
      <c r="A81" s="18">
        <v>3501</v>
      </c>
      <c r="C81" s="18">
        <f t="shared" si="10"/>
        <v>3102</v>
      </c>
      <c r="D81" s="19">
        <v>1</v>
      </c>
      <c r="E81" s="19" t="s">
        <v>38</v>
      </c>
      <c r="F81" s="19">
        <f t="shared" si="12"/>
        <v>90</v>
      </c>
      <c r="G81" s="19" t="s">
        <v>68</v>
      </c>
      <c r="H81" s="19">
        <v>105</v>
      </c>
      <c r="I81" s="19">
        <v>101</v>
      </c>
      <c r="J81" s="25" t="s">
        <v>46</v>
      </c>
    </row>
  </sheetData>
  <autoFilter xmlns:etc="http://www.wps.cn/officeDocument/2017/etCustomData" ref="A1:J82" etc:filterBottomFollowUsedRange="0">
    <extLst/>
  </autoFilter>
  <pageMargins left="0.7" right="0.7" top="0.75" bottom="0.75" header="0.3" footer="0.3"/>
  <pageSetup paperSize="9" orientation="portrait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33"/>
  <sheetViews>
    <sheetView workbookViewId="0">
      <pane xSplit="3" topLeftCell="D1" activePane="topRight" state="frozen"/>
      <selection/>
      <selection pane="topRight" activeCell="AA17" sqref="AA17"/>
    </sheetView>
  </sheetViews>
  <sheetFormatPr defaultColWidth="9" defaultRowHeight="13.5"/>
  <cols>
    <col min="1" max="1" width="10.625" style="2" customWidth="1"/>
    <col min="2" max="3" width="23.5" style="2" customWidth="1"/>
    <col min="4" max="5" width="10.625" style="2" customWidth="1"/>
    <col min="6" max="7" width="16.625" style="2" customWidth="1"/>
    <col min="8" max="11" width="10.625" style="2" customWidth="1"/>
    <col min="12" max="14" width="14.0166666666667" style="2" customWidth="1"/>
    <col min="15" max="15" width="18.3833333333333" style="2" customWidth="1"/>
    <col min="16" max="16" width="14.0166666666667" style="2" customWidth="1"/>
    <col min="17" max="17" width="18.225" style="2" customWidth="1"/>
    <col min="18" max="20" width="10.625" style="2" customWidth="1"/>
    <col min="21" max="21" width="35.625" style="2" customWidth="1"/>
    <col min="22" max="22" width="13.25" style="2" customWidth="1"/>
    <col min="23" max="26" width="20.625" style="12" customWidth="1"/>
    <col min="27" max="27" width="26.5" style="12" customWidth="1"/>
    <col min="28" max="30" width="25.625" style="2" customWidth="1"/>
    <col min="31" max="31" width="15.625" style="2" customWidth="1"/>
    <col min="32" max="16384" width="9" style="2"/>
  </cols>
  <sheetData>
    <row r="1" s="1" customFormat="1" ht="14.25" spans="1:31">
      <c r="A1" s="3" t="s">
        <v>0</v>
      </c>
      <c r="B1" s="3"/>
      <c r="C1" s="3"/>
      <c r="D1" s="3" t="s">
        <v>69</v>
      </c>
      <c r="E1" s="3" t="s">
        <v>70</v>
      </c>
      <c r="F1" s="3" t="s">
        <v>71</v>
      </c>
      <c r="G1" s="3" t="s">
        <v>72</v>
      </c>
      <c r="H1" s="3" t="s">
        <v>73</v>
      </c>
      <c r="I1" s="3" t="s">
        <v>74</v>
      </c>
      <c r="J1" s="3" t="s">
        <v>75</v>
      </c>
      <c r="K1" s="4" t="s">
        <v>76</v>
      </c>
      <c r="L1" s="3" t="s">
        <v>77</v>
      </c>
      <c r="M1" s="3" t="s">
        <v>78</v>
      </c>
      <c r="N1" s="3" t="s">
        <v>79</v>
      </c>
      <c r="O1" s="3" t="s">
        <v>80</v>
      </c>
      <c r="P1" s="3" t="s">
        <v>81</v>
      </c>
      <c r="Q1" s="3" t="s">
        <v>82</v>
      </c>
      <c r="R1" s="3" t="s">
        <v>83</v>
      </c>
      <c r="S1" s="3" t="s">
        <v>84</v>
      </c>
      <c r="T1" s="3" t="s">
        <v>85</v>
      </c>
      <c r="U1" s="3" t="s">
        <v>86</v>
      </c>
      <c r="V1" s="3" t="s">
        <v>87</v>
      </c>
      <c r="W1" s="3" t="s">
        <v>88</v>
      </c>
      <c r="X1" s="3" t="s">
        <v>89</v>
      </c>
      <c r="Y1" s="3" t="s">
        <v>90</v>
      </c>
      <c r="Z1" s="3" t="s">
        <v>91</v>
      </c>
      <c r="AA1" s="3"/>
      <c r="AB1" s="4" t="s">
        <v>92</v>
      </c>
      <c r="AC1" s="4" t="s">
        <v>93</v>
      </c>
      <c r="AD1" s="4" t="s">
        <v>94</v>
      </c>
      <c r="AE1" s="4" t="s">
        <v>95</v>
      </c>
    </row>
    <row r="2" ht="14.25" spans="1:31">
      <c r="A2" s="3" t="s">
        <v>9</v>
      </c>
      <c r="B2" s="3"/>
      <c r="C2" s="3"/>
      <c r="D2" s="3" t="s">
        <v>9</v>
      </c>
      <c r="E2" s="3" t="s">
        <v>9</v>
      </c>
      <c r="F2" s="3" t="s">
        <v>9</v>
      </c>
      <c r="G2" s="3" t="s">
        <v>10</v>
      </c>
      <c r="H2" s="3" t="s">
        <v>9</v>
      </c>
      <c r="I2" s="3" t="s">
        <v>9</v>
      </c>
      <c r="J2" s="3" t="s">
        <v>9</v>
      </c>
      <c r="K2" s="4" t="s">
        <v>9</v>
      </c>
      <c r="L2" s="3" t="s">
        <v>96</v>
      </c>
      <c r="M2" s="3" t="s">
        <v>97</v>
      </c>
      <c r="N2" s="3" t="s">
        <v>97</v>
      </c>
      <c r="O2" s="3" t="s">
        <v>97</v>
      </c>
      <c r="P2" s="3" t="s">
        <v>9</v>
      </c>
      <c r="Q2" s="3" t="s">
        <v>9</v>
      </c>
      <c r="R2" s="3" t="s">
        <v>9</v>
      </c>
      <c r="S2" s="3" t="s">
        <v>9</v>
      </c>
      <c r="T2" s="3" t="s">
        <v>9</v>
      </c>
      <c r="U2" s="3" t="s">
        <v>98</v>
      </c>
      <c r="V2" s="3" t="s">
        <v>10</v>
      </c>
      <c r="W2" s="3" t="s">
        <v>99</v>
      </c>
      <c r="X2" s="3" t="s">
        <v>99</v>
      </c>
      <c r="Y2" s="3" t="s">
        <v>99</v>
      </c>
      <c r="Z2" s="3" t="s">
        <v>99</v>
      </c>
      <c r="AA2" s="3"/>
      <c r="AB2" s="4" t="s">
        <v>98</v>
      </c>
      <c r="AC2" s="4" t="s">
        <v>9</v>
      </c>
      <c r="AD2" s="4" t="s">
        <v>99</v>
      </c>
      <c r="AE2" s="4" t="s">
        <v>9</v>
      </c>
    </row>
    <row r="3" ht="14.25" spans="1:31">
      <c r="A3" s="3" t="s">
        <v>12</v>
      </c>
      <c r="B3" s="3"/>
      <c r="C3" s="3"/>
      <c r="D3" s="3" t="s">
        <v>12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  <c r="J3" s="3" t="s">
        <v>11</v>
      </c>
      <c r="K3" s="4" t="s">
        <v>12</v>
      </c>
      <c r="L3" s="3" t="s">
        <v>12</v>
      </c>
      <c r="M3" s="3" t="s">
        <v>12</v>
      </c>
      <c r="N3" s="3" t="s">
        <v>12</v>
      </c>
      <c r="O3" s="3" t="s">
        <v>12</v>
      </c>
      <c r="P3" s="3" t="s">
        <v>12</v>
      </c>
      <c r="Q3" s="3" t="s">
        <v>12</v>
      </c>
      <c r="R3" s="3" t="s">
        <v>12</v>
      </c>
      <c r="S3" s="3" t="s">
        <v>11</v>
      </c>
      <c r="T3" s="3" t="s">
        <v>12</v>
      </c>
      <c r="U3" s="3" t="s">
        <v>12</v>
      </c>
      <c r="V3" s="3" t="s">
        <v>12</v>
      </c>
      <c r="W3" s="3" t="s">
        <v>12</v>
      </c>
      <c r="X3" s="3" t="s">
        <v>12</v>
      </c>
      <c r="Y3" s="3" t="s">
        <v>12</v>
      </c>
      <c r="Z3" s="3" t="s">
        <v>12</v>
      </c>
      <c r="AA3" s="3"/>
      <c r="AB3" s="4" t="s">
        <v>12</v>
      </c>
      <c r="AC3" s="4" t="s">
        <v>12</v>
      </c>
      <c r="AD3" s="4" t="s">
        <v>12</v>
      </c>
      <c r="AE3" s="4" t="s">
        <v>12</v>
      </c>
    </row>
    <row r="4" s="1" customFormat="1" ht="14.25" spans="1:31">
      <c r="A4" s="5" t="s">
        <v>0</v>
      </c>
      <c r="B4" s="5" t="s">
        <v>100</v>
      </c>
      <c r="C4" s="5" t="s">
        <v>14</v>
      </c>
      <c r="D4" s="5" t="s">
        <v>101</v>
      </c>
      <c r="E4" s="5" t="s">
        <v>102</v>
      </c>
      <c r="F4" s="5" t="s">
        <v>103</v>
      </c>
      <c r="G4" s="5" t="s">
        <v>104</v>
      </c>
      <c r="H4" s="5" t="s">
        <v>105</v>
      </c>
      <c r="I4" s="5" t="s">
        <v>106</v>
      </c>
      <c r="J4" s="5" t="s">
        <v>107</v>
      </c>
      <c r="K4" s="5" t="s">
        <v>108</v>
      </c>
      <c r="L4" s="5" t="s">
        <v>109</v>
      </c>
      <c r="M4" s="5" t="s">
        <v>110</v>
      </c>
      <c r="N4" s="5" t="s">
        <v>111</v>
      </c>
      <c r="O4" s="5" t="s">
        <v>112</v>
      </c>
      <c r="P4" s="5" t="s">
        <v>113</v>
      </c>
      <c r="Q4" s="5" t="s">
        <v>114</v>
      </c>
      <c r="R4" s="5" t="s">
        <v>115</v>
      </c>
      <c r="S4" s="5" t="s">
        <v>116</v>
      </c>
      <c r="T4" s="5" t="s">
        <v>117</v>
      </c>
      <c r="U4" s="5" t="s">
        <v>118</v>
      </c>
      <c r="V4" s="5" t="s">
        <v>119</v>
      </c>
      <c r="W4" s="5" t="s">
        <v>120</v>
      </c>
      <c r="X4" s="5" t="s">
        <v>121</v>
      </c>
      <c r="Y4" s="5" t="s">
        <v>122</v>
      </c>
      <c r="Z4" s="5" t="s">
        <v>123</v>
      </c>
      <c r="AA4" s="5" t="s">
        <v>124</v>
      </c>
      <c r="AB4" s="5" t="s">
        <v>125</v>
      </c>
      <c r="AC4" s="5" t="s">
        <v>126</v>
      </c>
      <c r="AD4" s="5" t="s">
        <v>127</v>
      </c>
      <c r="AE4" s="5" t="s">
        <v>128</v>
      </c>
    </row>
    <row r="5" spans="1:9">
      <c r="A5" s="2">
        <v>1000</v>
      </c>
      <c r="B5" s="2" t="s">
        <v>129</v>
      </c>
      <c r="D5" s="2">
        <f t="shared" ref="D5:D12" si="0">ROUNDDOWN(A5/1000,0)</f>
        <v>1</v>
      </c>
      <c r="F5" s="2">
        <v>1</v>
      </c>
      <c r="H5" s="2">
        <v>1</v>
      </c>
      <c r="I5" s="2">
        <v>5</v>
      </c>
    </row>
    <row r="6" spans="1:22">
      <c r="A6" s="2">
        <v>1001</v>
      </c>
      <c r="B6" s="2" t="s">
        <v>130</v>
      </c>
      <c r="C6" s="2">
        <v>201</v>
      </c>
      <c r="D6" s="2">
        <f t="shared" si="0"/>
        <v>1</v>
      </c>
      <c r="E6" s="2">
        <v>201</v>
      </c>
      <c r="F6" s="2">
        <v>0</v>
      </c>
      <c r="H6" s="2">
        <v>10</v>
      </c>
      <c r="I6" s="2">
        <v>35</v>
      </c>
      <c r="U6" s="2" t="str">
        <f t="shared" ref="U6:U11" si="1">CONCATENATE("pic_map_module_",A6)</f>
        <v>pic_map_module_1001</v>
      </c>
      <c r="V6" s="2" t="s">
        <v>131</v>
      </c>
    </row>
    <row r="7" spans="1:22">
      <c r="A7" s="2">
        <v>1002</v>
      </c>
      <c r="B7" s="2" t="s">
        <v>132</v>
      </c>
      <c r="C7" s="2">
        <v>202</v>
      </c>
      <c r="D7" s="2">
        <f t="shared" si="0"/>
        <v>1</v>
      </c>
      <c r="E7" s="2">
        <v>202</v>
      </c>
      <c r="F7" s="2">
        <v>0</v>
      </c>
      <c r="G7" s="13"/>
      <c r="H7" s="2">
        <v>8</v>
      </c>
      <c r="I7" s="2">
        <v>10</v>
      </c>
      <c r="U7" s="2" t="str">
        <f t="shared" si="1"/>
        <v>pic_map_module_1002</v>
      </c>
      <c r="V7" s="2" t="s">
        <v>131</v>
      </c>
    </row>
    <row r="8" spans="1:22">
      <c r="A8" s="2">
        <v>1003</v>
      </c>
      <c r="B8" s="2" t="s">
        <v>133</v>
      </c>
      <c r="C8" s="2">
        <v>203</v>
      </c>
      <c r="D8" s="2">
        <f t="shared" si="0"/>
        <v>1</v>
      </c>
      <c r="E8" s="2">
        <v>203</v>
      </c>
      <c r="F8" s="2">
        <v>1</v>
      </c>
      <c r="H8" s="2">
        <v>5</v>
      </c>
      <c r="I8" s="2">
        <v>15</v>
      </c>
      <c r="U8" s="2" t="str">
        <f t="shared" si="1"/>
        <v>pic_map_module_1003</v>
      </c>
      <c r="V8" s="2" t="s">
        <v>131</v>
      </c>
    </row>
    <row r="9" spans="1:22">
      <c r="A9" s="2">
        <v>1004</v>
      </c>
      <c r="B9" s="2" t="s">
        <v>134</v>
      </c>
      <c r="C9" s="2">
        <v>204</v>
      </c>
      <c r="D9" s="2">
        <f t="shared" si="0"/>
        <v>1</v>
      </c>
      <c r="E9" s="2">
        <v>204</v>
      </c>
      <c r="F9" s="2">
        <v>1</v>
      </c>
      <c r="H9" s="2">
        <v>3</v>
      </c>
      <c r="I9" s="2">
        <v>5</v>
      </c>
      <c r="U9" s="2" t="str">
        <f t="shared" si="1"/>
        <v>pic_map_module_1004</v>
      </c>
      <c r="V9" s="2" t="s">
        <v>131</v>
      </c>
    </row>
    <row r="10" spans="1:22">
      <c r="A10" s="2">
        <v>1005</v>
      </c>
      <c r="B10" s="2" t="s">
        <v>135</v>
      </c>
      <c r="D10" s="2">
        <f t="shared" si="0"/>
        <v>1</v>
      </c>
      <c r="F10" s="2">
        <v>0</v>
      </c>
      <c r="H10" s="2">
        <v>10</v>
      </c>
      <c r="I10" s="2">
        <v>30</v>
      </c>
      <c r="U10" s="2" t="str">
        <f t="shared" si="1"/>
        <v>pic_map_module_1005</v>
      </c>
      <c r="V10" s="2" t="s">
        <v>131</v>
      </c>
    </row>
    <row r="11" spans="1:27">
      <c r="A11" s="2">
        <v>1006</v>
      </c>
      <c r="B11" s="2" t="s">
        <v>136</v>
      </c>
      <c r="D11" s="2">
        <f t="shared" si="0"/>
        <v>1</v>
      </c>
      <c r="F11" s="2">
        <v>0</v>
      </c>
      <c r="G11" s="2">
        <v>461006</v>
      </c>
      <c r="H11" s="2">
        <v>10</v>
      </c>
      <c r="I11" s="2">
        <v>25</v>
      </c>
      <c r="S11" s="14"/>
      <c r="U11" s="2" t="str">
        <f t="shared" si="1"/>
        <v>pic_map_module_1006</v>
      </c>
      <c r="V11" s="2" t="s">
        <v>131</v>
      </c>
      <c r="W11" s="15"/>
      <c r="X11" s="15"/>
      <c r="Y11" s="15"/>
      <c r="Z11" s="15"/>
      <c r="AA11" s="15"/>
    </row>
    <row r="12" spans="1:27">
      <c r="A12" s="2">
        <v>2001</v>
      </c>
      <c r="B12" s="2" t="s">
        <v>137</v>
      </c>
      <c r="D12" s="2">
        <f t="shared" si="0"/>
        <v>2</v>
      </c>
      <c r="J12" s="2">
        <v>0</v>
      </c>
      <c r="P12" s="2">
        <f>3000</f>
        <v>3000</v>
      </c>
      <c r="Q12" s="2">
        <f>8000</f>
        <v>8000</v>
      </c>
      <c r="R12" s="2">
        <f>15</f>
        <v>15</v>
      </c>
      <c r="S12" s="14"/>
      <c r="W12" s="15"/>
      <c r="X12" s="15"/>
      <c r="Y12" s="15"/>
      <c r="Z12" s="15"/>
      <c r="AA12" s="15"/>
    </row>
    <row r="13" spans="1:27">
      <c r="A13" s="2">
        <v>20001</v>
      </c>
      <c r="B13" s="2" t="s">
        <v>138</v>
      </c>
      <c r="D13" s="2">
        <v>2</v>
      </c>
      <c r="J13" s="2">
        <v>0</v>
      </c>
      <c r="P13" s="2">
        <v>3000</v>
      </c>
      <c r="Q13" s="2">
        <f t="shared" ref="Q13:Q22" si="2">8000</f>
        <v>8000</v>
      </c>
      <c r="R13" s="2">
        <f t="shared" ref="R13:R22" si="3">15</f>
        <v>15</v>
      </c>
      <c r="S13" s="14"/>
      <c r="U13" s="2" t="str">
        <f>CONCATENATE("pic_map_module_",A13)</f>
        <v>pic_map_module_20001</v>
      </c>
      <c r="V13" s="2" t="s">
        <v>139</v>
      </c>
      <c r="W13" s="15"/>
      <c r="X13" s="15"/>
      <c r="Y13" s="15"/>
      <c r="Z13" s="15"/>
      <c r="AA13" s="15"/>
    </row>
    <row r="14" spans="1:22">
      <c r="A14" s="2">
        <v>20111</v>
      </c>
      <c r="B14" s="2" t="s">
        <v>140</v>
      </c>
      <c r="D14" s="2">
        <f t="shared" ref="D14:D22" si="4">INT(LEFT(A14,1))</f>
        <v>2</v>
      </c>
      <c r="J14" s="2">
        <v>0</v>
      </c>
      <c r="P14" s="2">
        <f t="shared" ref="P14:P22" si="5">3000</f>
        <v>3000</v>
      </c>
      <c r="Q14" s="2">
        <f t="shared" si="2"/>
        <v>8000</v>
      </c>
      <c r="R14" s="2">
        <f t="shared" si="3"/>
        <v>15</v>
      </c>
      <c r="U14" s="2" t="str">
        <f t="shared" ref="U14:U27" si="6">CONCATENATE("pic_map_module_",A14)</f>
        <v>pic_map_module_20111</v>
      </c>
      <c r="V14" s="2" t="s">
        <v>141</v>
      </c>
    </row>
    <row r="15" spans="1:22">
      <c r="A15" s="2">
        <v>20121</v>
      </c>
      <c r="B15" s="2" t="s">
        <v>142</v>
      </c>
      <c r="D15" s="2">
        <f t="shared" si="4"/>
        <v>2</v>
      </c>
      <c r="J15" s="2">
        <v>0</v>
      </c>
      <c r="P15" s="2">
        <f t="shared" si="5"/>
        <v>3000</v>
      </c>
      <c r="Q15" s="2">
        <f t="shared" si="2"/>
        <v>8000</v>
      </c>
      <c r="R15" s="2">
        <f t="shared" si="3"/>
        <v>15</v>
      </c>
      <c r="U15" s="2" t="str">
        <f t="shared" si="6"/>
        <v>pic_map_module_20121</v>
      </c>
      <c r="V15" s="2" t="s">
        <v>141</v>
      </c>
    </row>
    <row r="16" spans="1:22">
      <c r="A16" s="2">
        <v>20211</v>
      </c>
      <c r="B16" s="2" t="s">
        <v>143</v>
      </c>
      <c r="D16" s="2">
        <f t="shared" si="4"/>
        <v>2</v>
      </c>
      <c r="J16" s="2">
        <v>0</v>
      </c>
      <c r="P16" s="2">
        <f t="shared" si="5"/>
        <v>3000</v>
      </c>
      <c r="Q16" s="2">
        <f t="shared" si="2"/>
        <v>8000</v>
      </c>
      <c r="R16" s="2">
        <f t="shared" si="3"/>
        <v>15</v>
      </c>
      <c r="U16" s="2" t="str">
        <f t="shared" si="6"/>
        <v>pic_map_module_20211</v>
      </c>
      <c r="V16" s="2" t="s">
        <v>144</v>
      </c>
    </row>
    <row r="17" spans="1:22">
      <c r="A17" s="2">
        <v>20221</v>
      </c>
      <c r="B17" s="2" t="s">
        <v>145</v>
      </c>
      <c r="D17" s="2">
        <f t="shared" si="4"/>
        <v>2</v>
      </c>
      <c r="J17" s="2">
        <v>0</v>
      </c>
      <c r="P17" s="2">
        <f t="shared" si="5"/>
        <v>3000</v>
      </c>
      <c r="Q17" s="2">
        <f t="shared" si="2"/>
        <v>8000</v>
      </c>
      <c r="R17" s="2">
        <f t="shared" si="3"/>
        <v>15</v>
      </c>
      <c r="U17" s="2" t="str">
        <f t="shared" si="6"/>
        <v>pic_map_module_20221</v>
      </c>
      <c r="V17" s="2" t="s">
        <v>144</v>
      </c>
    </row>
    <row r="18" spans="1:22">
      <c r="A18" s="2">
        <v>20231</v>
      </c>
      <c r="B18" s="2" t="s">
        <v>146</v>
      </c>
      <c r="D18" s="2">
        <f t="shared" si="4"/>
        <v>2</v>
      </c>
      <c r="J18" s="2">
        <v>0</v>
      </c>
      <c r="P18" s="2">
        <f t="shared" si="5"/>
        <v>3000</v>
      </c>
      <c r="Q18" s="2">
        <f t="shared" si="2"/>
        <v>8000</v>
      </c>
      <c r="R18" s="2">
        <f t="shared" si="3"/>
        <v>15</v>
      </c>
      <c r="U18" s="2" t="str">
        <f t="shared" si="6"/>
        <v>pic_map_module_20231</v>
      </c>
      <c r="V18" s="2" t="s">
        <v>144</v>
      </c>
    </row>
    <row r="19" spans="1:22">
      <c r="A19" s="2">
        <v>20241</v>
      </c>
      <c r="B19" s="2" t="s">
        <v>147</v>
      </c>
      <c r="D19" s="2">
        <f t="shared" si="4"/>
        <v>2</v>
      </c>
      <c r="J19" s="2">
        <v>0</v>
      </c>
      <c r="P19" s="2">
        <f t="shared" si="5"/>
        <v>3000</v>
      </c>
      <c r="Q19" s="2">
        <f t="shared" si="2"/>
        <v>8000</v>
      </c>
      <c r="R19" s="2">
        <f t="shared" si="3"/>
        <v>15</v>
      </c>
      <c r="U19" s="2" t="str">
        <f t="shared" si="6"/>
        <v>pic_map_module_20241</v>
      </c>
      <c r="V19" s="2" t="s">
        <v>144</v>
      </c>
    </row>
    <row r="20" spans="1:22">
      <c r="A20" s="2">
        <v>20251</v>
      </c>
      <c r="B20" s="2" t="s">
        <v>148</v>
      </c>
      <c r="D20" s="2">
        <f t="shared" si="4"/>
        <v>2</v>
      </c>
      <c r="J20" s="2">
        <v>0</v>
      </c>
      <c r="P20" s="2">
        <f t="shared" si="5"/>
        <v>3000</v>
      </c>
      <c r="Q20" s="2">
        <f t="shared" si="2"/>
        <v>8000</v>
      </c>
      <c r="R20" s="2">
        <f t="shared" si="3"/>
        <v>15</v>
      </c>
      <c r="U20" s="2" t="str">
        <f t="shared" si="6"/>
        <v>pic_map_module_20251</v>
      </c>
      <c r="V20" s="2" t="s">
        <v>144</v>
      </c>
    </row>
    <row r="21" spans="1:22">
      <c r="A21" s="2">
        <v>20311</v>
      </c>
      <c r="B21" s="2" t="s">
        <v>149</v>
      </c>
      <c r="D21" s="2">
        <f t="shared" si="4"/>
        <v>2</v>
      </c>
      <c r="J21" s="2">
        <v>0</v>
      </c>
      <c r="P21" s="2">
        <f t="shared" si="5"/>
        <v>3000</v>
      </c>
      <c r="Q21" s="2">
        <f t="shared" si="2"/>
        <v>8000</v>
      </c>
      <c r="R21" s="2">
        <f t="shared" si="3"/>
        <v>15</v>
      </c>
      <c r="U21" s="2" t="str">
        <f t="shared" si="6"/>
        <v>pic_map_module_20311</v>
      </c>
      <c r="V21" s="2" t="s">
        <v>144</v>
      </c>
    </row>
    <row r="22" spans="1:22">
      <c r="A22" s="2">
        <v>20321</v>
      </c>
      <c r="B22" s="2" t="s">
        <v>150</v>
      </c>
      <c r="D22" s="2">
        <f t="shared" si="4"/>
        <v>2</v>
      </c>
      <c r="J22" s="2">
        <v>0</v>
      </c>
      <c r="P22" s="2">
        <f t="shared" si="5"/>
        <v>3000</v>
      </c>
      <c r="Q22" s="2">
        <f t="shared" si="2"/>
        <v>8000</v>
      </c>
      <c r="R22" s="2">
        <f t="shared" si="3"/>
        <v>15</v>
      </c>
      <c r="U22" s="2" t="str">
        <f t="shared" si="6"/>
        <v>pic_map_module_20321</v>
      </c>
      <c r="V22" s="2" t="s">
        <v>144</v>
      </c>
    </row>
    <row r="23" spans="1:22">
      <c r="A23" s="2">
        <v>20331</v>
      </c>
      <c r="B23" s="2" t="s">
        <v>151</v>
      </c>
      <c r="D23" s="2">
        <f t="shared" ref="D23:D47" si="7">INT(LEFT(A23,1))</f>
        <v>2</v>
      </c>
      <c r="J23" s="2">
        <v>0</v>
      </c>
      <c r="P23" s="2">
        <f t="shared" ref="P23:P47" si="8">3000</f>
        <v>3000</v>
      </c>
      <c r="Q23" s="2">
        <f t="shared" ref="Q23:Q32" si="9">8000</f>
        <v>8000</v>
      </c>
      <c r="R23" s="2">
        <f t="shared" ref="R23:R32" si="10">15</f>
        <v>15</v>
      </c>
      <c r="U23" s="2" t="str">
        <f t="shared" si="6"/>
        <v>pic_map_module_20331</v>
      </c>
      <c r="V23" s="2" t="s">
        <v>131</v>
      </c>
    </row>
    <row r="24" spans="1:22">
      <c r="A24" s="2">
        <v>20411</v>
      </c>
      <c r="B24" s="2" t="s">
        <v>152</v>
      </c>
      <c r="D24" s="2">
        <f t="shared" si="7"/>
        <v>2</v>
      </c>
      <c r="J24" s="2">
        <v>0</v>
      </c>
      <c r="P24" s="2">
        <f t="shared" si="8"/>
        <v>3000</v>
      </c>
      <c r="Q24" s="2">
        <f t="shared" si="9"/>
        <v>8000</v>
      </c>
      <c r="R24" s="2">
        <f t="shared" si="10"/>
        <v>15</v>
      </c>
      <c r="U24" s="2" t="str">
        <f t="shared" si="6"/>
        <v>pic_map_module_20411</v>
      </c>
      <c r="V24" s="2" t="s">
        <v>144</v>
      </c>
    </row>
    <row r="25" spans="1:22">
      <c r="A25" s="2">
        <v>20421</v>
      </c>
      <c r="B25" s="2" t="s">
        <v>153</v>
      </c>
      <c r="D25" s="2">
        <f t="shared" si="7"/>
        <v>2</v>
      </c>
      <c r="J25" s="2">
        <v>0</v>
      </c>
      <c r="P25" s="2">
        <f t="shared" si="8"/>
        <v>3000</v>
      </c>
      <c r="Q25" s="2">
        <f t="shared" si="9"/>
        <v>8000</v>
      </c>
      <c r="R25" s="2">
        <f t="shared" si="10"/>
        <v>15</v>
      </c>
      <c r="U25" s="2" t="str">
        <f t="shared" si="6"/>
        <v>pic_map_module_20421</v>
      </c>
      <c r="V25" s="2" t="s">
        <v>144</v>
      </c>
    </row>
    <row r="26" spans="1:22">
      <c r="A26" s="2">
        <v>20431</v>
      </c>
      <c r="B26" s="2" t="s">
        <v>154</v>
      </c>
      <c r="D26" s="2">
        <f t="shared" si="7"/>
        <v>2</v>
      </c>
      <c r="J26" s="2">
        <v>0</v>
      </c>
      <c r="P26" s="2">
        <f t="shared" si="8"/>
        <v>3000</v>
      </c>
      <c r="Q26" s="2">
        <f t="shared" si="9"/>
        <v>8000</v>
      </c>
      <c r="R26" s="2">
        <f t="shared" si="10"/>
        <v>15</v>
      </c>
      <c r="U26" s="2" t="str">
        <f t="shared" si="6"/>
        <v>pic_map_module_20431</v>
      </c>
      <c r="V26" s="2" t="s">
        <v>144</v>
      </c>
    </row>
    <row r="27" spans="1:22">
      <c r="A27" s="2">
        <v>20441</v>
      </c>
      <c r="B27" s="2" t="s">
        <v>155</v>
      </c>
      <c r="D27" s="2">
        <f t="shared" si="7"/>
        <v>2</v>
      </c>
      <c r="J27" s="2">
        <v>0</v>
      </c>
      <c r="P27" s="2">
        <f t="shared" si="8"/>
        <v>3000</v>
      </c>
      <c r="Q27" s="2">
        <f t="shared" si="9"/>
        <v>8000</v>
      </c>
      <c r="R27" s="2">
        <f t="shared" si="10"/>
        <v>15</v>
      </c>
      <c r="U27" s="2" t="str">
        <f t="shared" si="6"/>
        <v>pic_map_module_20441</v>
      </c>
      <c r="V27" s="2" t="s">
        <v>144</v>
      </c>
    </row>
    <row r="28" spans="1:22">
      <c r="A28" s="2">
        <v>20112</v>
      </c>
      <c r="B28" s="2" t="s">
        <v>140</v>
      </c>
      <c r="D28" s="2">
        <f t="shared" si="7"/>
        <v>2</v>
      </c>
      <c r="J28" s="2">
        <v>0</v>
      </c>
      <c r="P28" s="2">
        <f t="shared" si="8"/>
        <v>3000</v>
      </c>
      <c r="Q28" s="2">
        <f t="shared" si="9"/>
        <v>8000</v>
      </c>
      <c r="R28" s="2">
        <f t="shared" si="10"/>
        <v>15</v>
      </c>
      <c r="U28" s="2" t="str">
        <f>CONCATENATE("pic_map_module_",A28-1,"_flip")</f>
        <v>pic_map_module_20111_flip</v>
      </c>
      <c r="V28" s="2" t="s">
        <v>141</v>
      </c>
    </row>
    <row r="29" spans="1:22">
      <c r="A29" s="2">
        <v>20122</v>
      </c>
      <c r="B29" s="2" t="s">
        <v>142</v>
      </c>
      <c r="D29" s="2">
        <f t="shared" si="7"/>
        <v>2</v>
      </c>
      <c r="J29" s="2">
        <v>0</v>
      </c>
      <c r="P29" s="2">
        <f t="shared" si="8"/>
        <v>3000</v>
      </c>
      <c r="Q29" s="2">
        <f t="shared" si="9"/>
        <v>8000</v>
      </c>
      <c r="R29" s="2">
        <f t="shared" si="10"/>
        <v>15</v>
      </c>
      <c r="U29" s="2" t="str">
        <f t="shared" ref="U29:U41" si="11">CONCATENATE("pic_map_module_",A29-1,"_flip")</f>
        <v>pic_map_module_20121_flip</v>
      </c>
      <c r="V29" s="2" t="s">
        <v>141</v>
      </c>
    </row>
    <row r="30" spans="1:22">
      <c r="A30" s="2">
        <v>20212</v>
      </c>
      <c r="B30" s="2" t="s">
        <v>143</v>
      </c>
      <c r="D30" s="2">
        <f t="shared" si="7"/>
        <v>2</v>
      </c>
      <c r="J30" s="2">
        <v>0</v>
      </c>
      <c r="P30" s="2">
        <f t="shared" si="8"/>
        <v>3000</v>
      </c>
      <c r="Q30" s="2">
        <f t="shared" si="9"/>
        <v>8000</v>
      </c>
      <c r="R30" s="2">
        <f t="shared" si="10"/>
        <v>15</v>
      </c>
      <c r="U30" s="2" t="str">
        <f t="shared" si="11"/>
        <v>pic_map_module_20211_flip</v>
      </c>
      <c r="V30" s="2" t="s">
        <v>144</v>
      </c>
    </row>
    <row r="31" spans="1:22">
      <c r="A31" s="2">
        <v>20222</v>
      </c>
      <c r="B31" s="2" t="s">
        <v>145</v>
      </c>
      <c r="D31" s="2">
        <f t="shared" si="7"/>
        <v>2</v>
      </c>
      <c r="J31" s="2">
        <v>0</v>
      </c>
      <c r="P31" s="2">
        <f t="shared" si="8"/>
        <v>3000</v>
      </c>
      <c r="Q31" s="2">
        <f t="shared" si="9"/>
        <v>8000</v>
      </c>
      <c r="R31" s="2">
        <f t="shared" si="10"/>
        <v>15</v>
      </c>
      <c r="U31" s="2" t="str">
        <f t="shared" si="11"/>
        <v>pic_map_module_20221_flip</v>
      </c>
      <c r="V31" s="2" t="s">
        <v>144</v>
      </c>
    </row>
    <row r="32" spans="1:22">
      <c r="A32" s="2">
        <v>20232</v>
      </c>
      <c r="B32" s="2" t="s">
        <v>146</v>
      </c>
      <c r="D32" s="2">
        <f t="shared" si="7"/>
        <v>2</v>
      </c>
      <c r="J32" s="2">
        <v>0</v>
      </c>
      <c r="P32" s="2">
        <f t="shared" si="8"/>
        <v>3000</v>
      </c>
      <c r="Q32" s="2">
        <f t="shared" si="9"/>
        <v>8000</v>
      </c>
      <c r="R32" s="2">
        <f t="shared" si="10"/>
        <v>15</v>
      </c>
      <c r="U32" s="2" t="str">
        <f t="shared" si="11"/>
        <v>pic_map_module_20231_flip</v>
      </c>
      <c r="V32" s="2" t="s">
        <v>144</v>
      </c>
    </row>
    <row r="33" spans="1:22">
      <c r="A33" s="2">
        <v>20242</v>
      </c>
      <c r="B33" s="2" t="s">
        <v>147</v>
      </c>
      <c r="D33" s="2">
        <f t="shared" si="7"/>
        <v>2</v>
      </c>
      <c r="J33" s="2">
        <v>0</v>
      </c>
      <c r="P33" s="2">
        <f t="shared" si="8"/>
        <v>3000</v>
      </c>
      <c r="Q33" s="2">
        <f t="shared" ref="Q33:Q42" si="12">8000</f>
        <v>8000</v>
      </c>
      <c r="R33" s="2">
        <f t="shared" ref="R33:R42" si="13">15</f>
        <v>15</v>
      </c>
      <c r="U33" s="2" t="str">
        <f t="shared" si="11"/>
        <v>pic_map_module_20241_flip</v>
      </c>
      <c r="V33" s="2" t="s">
        <v>144</v>
      </c>
    </row>
    <row r="34" spans="1:22">
      <c r="A34" s="2">
        <v>20252</v>
      </c>
      <c r="B34" s="2" t="s">
        <v>148</v>
      </c>
      <c r="D34" s="2">
        <f t="shared" si="7"/>
        <v>2</v>
      </c>
      <c r="J34" s="2">
        <v>0</v>
      </c>
      <c r="P34" s="2">
        <f t="shared" si="8"/>
        <v>3000</v>
      </c>
      <c r="Q34" s="2">
        <f t="shared" si="12"/>
        <v>8000</v>
      </c>
      <c r="R34" s="2">
        <f t="shared" si="13"/>
        <v>15</v>
      </c>
      <c r="U34" s="2" t="str">
        <f t="shared" si="11"/>
        <v>pic_map_module_20251_flip</v>
      </c>
      <c r="V34" s="2" t="s">
        <v>144</v>
      </c>
    </row>
    <row r="35" spans="1:22">
      <c r="A35" s="2">
        <v>20312</v>
      </c>
      <c r="B35" s="2" t="s">
        <v>149</v>
      </c>
      <c r="D35" s="2">
        <f t="shared" si="7"/>
        <v>2</v>
      </c>
      <c r="J35" s="2">
        <v>0</v>
      </c>
      <c r="P35" s="2">
        <f t="shared" si="8"/>
        <v>3000</v>
      </c>
      <c r="Q35" s="2">
        <f t="shared" si="12"/>
        <v>8000</v>
      </c>
      <c r="R35" s="2">
        <f t="shared" si="13"/>
        <v>15</v>
      </c>
      <c r="U35" s="2" t="str">
        <f t="shared" si="11"/>
        <v>pic_map_module_20311_flip</v>
      </c>
      <c r="V35" s="2" t="s">
        <v>144</v>
      </c>
    </row>
    <row r="36" spans="1:22">
      <c r="A36" s="2">
        <v>20322</v>
      </c>
      <c r="B36" s="2" t="s">
        <v>150</v>
      </c>
      <c r="D36" s="2">
        <f t="shared" si="7"/>
        <v>2</v>
      </c>
      <c r="J36" s="2">
        <v>0</v>
      </c>
      <c r="P36" s="2">
        <f t="shared" si="8"/>
        <v>3000</v>
      </c>
      <c r="Q36" s="2">
        <f t="shared" si="12"/>
        <v>8000</v>
      </c>
      <c r="R36" s="2">
        <f t="shared" si="13"/>
        <v>15</v>
      </c>
      <c r="U36" s="2" t="str">
        <f t="shared" si="11"/>
        <v>pic_map_module_20321_flip</v>
      </c>
      <c r="V36" s="2" t="s">
        <v>144</v>
      </c>
    </row>
    <row r="37" spans="1:22">
      <c r="A37" s="2">
        <v>20332</v>
      </c>
      <c r="B37" s="2" t="s">
        <v>151</v>
      </c>
      <c r="D37" s="2">
        <f t="shared" si="7"/>
        <v>2</v>
      </c>
      <c r="J37" s="2">
        <v>0</v>
      </c>
      <c r="P37" s="2">
        <f t="shared" si="8"/>
        <v>3000</v>
      </c>
      <c r="Q37" s="2">
        <f t="shared" si="12"/>
        <v>8000</v>
      </c>
      <c r="R37" s="2">
        <f t="shared" si="13"/>
        <v>15</v>
      </c>
      <c r="U37" s="2" t="str">
        <f t="shared" si="11"/>
        <v>pic_map_module_20331_flip</v>
      </c>
      <c r="V37" s="2" t="s">
        <v>131</v>
      </c>
    </row>
    <row r="38" spans="1:22">
      <c r="A38" s="2">
        <v>20412</v>
      </c>
      <c r="B38" s="2" t="s">
        <v>152</v>
      </c>
      <c r="D38" s="2">
        <f t="shared" si="7"/>
        <v>2</v>
      </c>
      <c r="J38" s="2">
        <v>0</v>
      </c>
      <c r="P38" s="2">
        <f t="shared" si="8"/>
        <v>3000</v>
      </c>
      <c r="Q38" s="2">
        <f t="shared" si="12"/>
        <v>8000</v>
      </c>
      <c r="R38" s="2">
        <f t="shared" si="13"/>
        <v>15</v>
      </c>
      <c r="U38" s="2" t="str">
        <f t="shared" si="11"/>
        <v>pic_map_module_20411_flip</v>
      </c>
      <c r="V38" s="2" t="s">
        <v>144</v>
      </c>
    </row>
    <row r="39" spans="1:22">
      <c r="A39" s="2">
        <v>20422</v>
      </c>
      <c r="B39" s="2" t="s">
        <v>153</v>
      </c>
      <c r="D39" s="2">
        <f t="shared" si="7"/>
        <v>2</v>
      </c>
      <c r="J39" s="2">
        <v>0</v>
      </c>
      <c r="P39" s="2">
        <f t="shared" si="8"/>
        <v>3000</v>
      </c>
      <c r="Q39" s="2">
        <f t="shared" si="12"/>
        <v>8000</v>
      </c>
      <c r="R39" s="2">
        <f t="shared" si="13"/>
        <v>15</v>
      </c>
      <c r="U39" s="2" t="str">
        <f t="shared" si="11"/>
        <v>pic_map_module_20421_flip</v>
      </c>
      <c r="V39" s="2" t="s">
        <v>144</v>
      </c>
    </row>
    <row r="40" spans="1:22">
      <c r="A40" s="2">
        <v>20432</v>
      </c>
      <c r="B40" s="2" t="s">
        <v>154</v>
      </c>
      <c r="D40" s="2">
        <f t="shared" si="7"/>
        <v>2</v>
      </c>
      <c r="J40" s="2">
        <v>0</v>
      </c>
      <c r="P40" s="2">
        <f t="shared" si="8"/>
        <v>3000</v>
      </c>
      <c r="Q40" s="2">
        <f t="shared" si="12"/>
        <v>8000</v>
      </c>
      <c r="R40" s="2">
        <f t="shared" si="13"/>
        <v>15</v>
      </c>
      <c r="U40" s="2" t="str">
        <f t="shared" si="11"/>
        <v>pic_map_module_20431_flip</v>
      </c>
      <c r="V40" s="2" t="s">
        <v>144</v>
      </c>
    </row>
    <row r="41" spans="1:22">
      <c r="A41" s="2">
        <v>20442</v>
      </c>
      <c r="B41" s="2" t="s">
        <v>155</v>
      </c>
      <c r="D41" s="2">
        <f t="shared" si="7"/>
        <v>2</v>
      </c>
      <c r="J41" s="2">
        <v>0</v>
      </c>
      <c r="P41" s="2">
        <f t="shared" si="8"/>
        <v>3000</v>
      </c>
      <c r="Q41" s="2">
        <f t="shared" si="12"/>
        <v>8000</v>
      </c>
      <c r="R41" s="2">
        <f t="shared" si="13"/>
        <v>15</v>
      </c>
      <c r="U41" s="2" t="str">
        <f t="shared" si="11"/>
        <v>pic_map_module_20441_flip</v>
      </c>
      <c r="V41" s="2" t="s">
        <v>144</v>
      </c>
    </row>
    <row r="42" spans="1:22">
      <c r="A42" s="2">
        <v>20511</v>
      </c>
      <c r="B42" s="2" t="s">
        <v>156</v>
      </c>
      <c r="D42" s="2">
        <f t="shared" si="7"/>
        <v>2</v>
      </c>
      <c r="E42" s="2">
        <v>302</v>
      </c>
      <c r="J42" s="2">
        <v>20</v>
      </c>
      <c r="N42" s="2" t="s">
        <v>157</v>
      </c>
      <c r="O42" s="2" t="s">
        <v>158</v>
      </c>
      <c r="P42" s="2">
        <f t="shared" si="8"/>
        <v>3000</v>
      </c>
      <c r="Q42" s="2">
        <f t="shared" si="12"/>
        <v>8000</v>
      </c>
      <c r="R42" s="2">
        <f t="shared" si="13"/>
        <v>15</v>
      </c>
      <c r="U42" s="2" t="str">
        <f t="shared" ref="U42:U47" si="14">CONCATENATE("pic_map_module_",A42)</f>
        <v>pic_map_module_20511</v>
      </c>
      <c r="V42" s="2" t="s">
        <v>159</v>
      </c>
    </row>
    <row r="43" spans="1:22">
      <c r="A43" s="2">
        <v>20521</v>
      </c>
      <c r="B43" s="2" t="s">
        <v>160</v>
      </c>
      <c r="D43" s="2">
        <f t="shared" si="7"/>
        <v>2</v>
      </c>
      <c r="E43" s="2">
        <v>302</v>
      </c>
      <c r="J43" s="2">
        <v>20</v>
      </c>
      <c r="N43" s="2" t="s">
        <v>157</v>
      </c>
      <c r="O43" s="2" t="s">
        <v>158</v>
      </c>
      <c r="P43" s="2">
        <f t="shared" si="8"/>
        <v>3000</v>
      </c>
      <c r="Q43" s="2">
        <f t="shared" ref="Q43:Q52" si="15">8000</f>
        <v>8000</v>
      </c>
      <c r="R43" s="2">
        <f t="shared" ref="R43:R52" si="16">15</f>
        <v>15</v>
      </c>
      <c r="U43" s="2" t="str">
        <f t="shared" si="14"/>
        <v>pic_map_module_20521</v>
      </c>
      <c r="V43" s="2" t="s">
        <v>159</v>
      </c>
    </row>
    <row r="44" spans="1:22">
      <c r="A44" s="2">
        <v>20531</v>
      </c>
      <c r="B44" s="2" t="s">
        <v>161</v>
      </c>
      <c r="D44" s="2">
        <f t="shared" si="7"/>
        <v>2</v>
      </c>
      <c r="E44" s="2">
        <v>302</v>
      </c>
      <c r="J44" s="2">
        <v>20</v>
      </c>
      <c r="N44" s="2" t="s">
        <v>157</v>
      </c>
      <c r="O44" s="2" t="s">
        <v>158</v>
      </c>
      <c r="P44" s="2">
        <f t="shared" si="8"/>
        <v>3000</v>
      </c>
      <c r="Q44" s="2">
        <f t="shared" si="15"/>
        <v>8000</v>
      </c>
      <c r="R44" s="2">
        <f t="shared" si="16"/>
        <v>15</v>
      </c>
      <c r="U44" s="2" t="str">
        <f t="shared" si="14"/>
        <v>pic_map_module_20531</v>
      </c>
      <c r="V44" s="2" t="s">
        <v>159</v>
      </c>
    </row>
    <row r="45" spans="1:22">
      <c r="A45" s="2">
        <v>20541</v>
      </c>
      <c r="B45" s="2" t="s">
        <v>162</v>
      </c>
      <c r="D45" s="2">
        <f t="shared" si="7"/>
        <v>2</v>
      </c>
      <c r="E45" s="2">
        <v>302</v>
      </c>
      <c r="J45" s="2">
        <v>40</v>
      </c>
      <c r="N45" s="2" t="s">
        <v>157</v>
      </c>
      <c r="O45" s="2" t="s">
        <v>158</v>
      </c>
      <c r="P45" s="2">
        <f t="shared" si="8"/>
        <v>3000</v>
      </c>
      <c r="Q45" s="2">
        <f t="shared" si="15"/>
        <v>8000</v>
      </c>
      <c r="R45" s="2">
        <f t="shared" si="16"/>
        <v>15</v>
      </c>
      <c r="U45" s="2" t="str">
        <f t="shared" si="14"/>
        <v>pic_map_module_20541</v>
      </c>
      <c r="V45" s="2" t="s">
        <v>159</v>
      </c>
    </row>
    <row r="46" spans="1:22">
      <c r="A46" s="2">
        <v>20542</v>
      </c>
      <c r="B46" s="2" t="s">
        <v>163</v>
      </c>
      <c r="D46" s="2">
        <f t="shared" si="7"/>
        <v>2</v>
      </c>
      <c r="E46" s="2">
        <v>302</v>
      </c>
      <c r="J46" s="2">
        <v>40</v>
      </c>
      <c r="N46" s="2" t="s">
        <v>157</v>
      </c>
      <c r="O46" s="2" t="s">
        <v>158</v>
      </c>
      <c r="P46" s="2">
        <f t="shared" si="8"/>
        <v>3000</v>
      </c>
      <c r="Q46" s="2">
        <f t="shared" si="15"/>
        <v>8000</v>
      </c>
      <c r="R46" s="2">
        <f t="shared" si="16"/>
        <v>15</v>
      </c>
      <c r="U46" s="2" t="str">
        <f t="shared" si="14"/>
        <v>pic_map_module_20542</v>
      </c>
      <c r="V46" s="2" t="s">
        <v>159</v>
      </c>
    </row>
    <row r="47" spans="1:22">
      <c r="A47" s="2">
        <v>20551</v>
      </c>
      <c r="B47" s="2" t="s">
        <v>164</v>
      </c>
      <c r="D47" s="2">
        <f t="shared" si="7"/>
        <v>2</v>
      </c>
      <c r="E47" s="2">
        <v>302</v>
      </c>
      <c r="J47" s="2">
        <v>20</v>
      </c>
      <c r="L47" s="2" t="s">
        <v>165</v>
      </c>
      <c r="N47" s="2" t="s">
        <v>157</v>
      </c>
      <c r="O47" s="2" t="s">
        <v>158</v>
      </c>
      <c r="P47" s="2">
        <f t="shared" si="8"/>
        <v>3000</v>
      </c>
      <c r="Q47" s="2">
        <f t="shared" si="15"/>
        <v>8000</v>
      </c>
      <c r="R47" s="2">
        <f t="shared" si="16"/>
        <v>15</v>
      </c>
      <c r="U47" s="2" t="str">
        <f t="shared" si="14"/>
        <v>pic_map_module_20551</v>
      </c>
      <c r="V47" s="2" t="s">
        <v>159</v>
      </c>
    </row>
    <row r="48" spans="1:22">
      <c r="A48" s="2">
        <v>20561</v>
      </c>
      <c r="B48" s="2" t="s">
        <v>166</v>
      </c>
      <c r="D48" s="2">
        <f t="shared" ref="D48:D53" si="17">INT(LEFT(A48,1))</f>
        <v>2</v>
      </c>
      <c r="E48" s="2">
        <v>302</v>
      </c>
      <c r="J48" s="2">
        <v>20</v>
      </c>
      <c r="L48" s="2" t="s">
        <v>165</v>
      </c>
      <c r="N48" s="2" t="s">
        <v>157</v>
      </c>
      <c r="O48" s="2" t="s">
        <v>158</v>
      </c>
      <c r="P48" s="2">
        <f t="shared" ref="P48:P53" si="18">3000</f>
        <v>3000</v>
      </c>
      <c r="Q48" s="2">
        <f t="shared" si="15"/>
        <v>8000</v>
      </c>
      <c r="R48" s="2">
        <f t="shared" si="16"/>
        <v>15</v>
      </c>
      <c r="U48" s="2" t="str">
        <f t="shared" ref="U48:U53" si="19">CONCATENATE("pic_map_module_",A48)</f>
        <v>pic_map_module_20561</v>
      </c>
      <c r="V48" s="2" t="s">
        <v>159</v>
      </c>
    </row>
    <row r="49" spans="1:22">
      <c r="A49" s="2">
        <v>20611</v>
      </c>
      <c r="B49" s="2" t="s">
        <v>167</v>
      </c>
      <c r="D49" s="2">
        <f t="shared" si="17"/>
        <v>2</v>
      </c>
      <c r="E49" s="2">
        <v>303</v>
      </c>
      <c r="J49" s="2">
        <v>20</v>
      </c>
      <c r="L49" s="2" t="s">
        <v>168</v>
      </c>
      <c r="N49" s="2" t="s">
        <v>157</v>
      </c>
      <c r="O49" s="2" t="s">
        <v>158</v>
      </c>
      <c r="P49" s="2">
        <f t="shared" si="18"/>
        <v>3000</v>
      </c>
      <c r="Q49" s="2">
        <f t="shared" si="15"/>
        <v>8000</v>
      </c>
      <c r="R49" s="2">
        <f t="shared" si="16"/>
        <v>15</v>
      </c>
      <c r="U49" s="2" t="str">
        <f t="shared" si="19"/>
        <v>pic_map_module_20611</v>
      </c>
      <c r="V49" s="2" t="s">
        <v>159</v>
      </c>
    </row>
    <row r="50" spans="1:22">
      <c r="A50" s="2">
        <v>20621</v>
      </c>
      <c r="B50" s="2" t="s">
        <v>169</v>
      </c>
      <c r="D50" s="2">
        <f t="shared" si="17"/>
        <v>2</v>
      </c>
      <c r="J50" s="2">
        <v>0</v>
      </c>
      <c r="P50" s="2">
        <f t="shared" si="18"/>
        <v>3000</v>
      </c>
      <c r="Q50" s="2">
        <f t="shared" si="15"/>
        <v>8000</v>
      </c>
      <c r="R50" s="2">
        <f t="shared" si="16"/>
        <v>15</v>
      </c>
      <c r="U50" s="2" t="str">
        <f t="shared" si="19"/>
        <v>pic_map_module_20621</v>
      </c>
      <c r="V50" s="2" t="s">
        <v>170</v>
      </c>
    </row>
    <row r="51" spans="1:22">
      <c r="A51" s="2">
        <v>20631</v>
      </c>
      <c r="B51" s="2" t="s">
        <v>171</v>
      </c>
      <c r="D51" s="2">
        <f t="shared" si="17"/>
        <v>2</v>
      </c>
      <c r="J51" s="2">
        <v>0</v>
      </c>
      <c r="P51" s="2">
        <f t="shared" si="18"/>
        <v>3000</v>
      </c>
      <c r="Q51" s="2">
        <f t="shared" si="15"/>
        <v>8000</v>
      </c>
      <c r="R51" s="2">
        <f t="shared" si="16"/>
        <v>15</v>
      </c>
      <c r="U51" s="2" t="str">
        <f t="shared" si="19"/>
        <v>pic_map_module_20631</v>
      </c>
      <c r="V51" s="2" t="s">
        <v>170</v>
      </c>
    </row>
    <row r="52" spans="1:22">
      <c r="A52" s="2">
        <v>20711</v>
      </c>
      <c r="B52" s="2" t="s">
        <v>172</v>
      </c>
      <c r="D52" s="2">
        <f t="shared" si="17"/>
        <v>2</v>
      </c>
      <c r="J52" s="2">
        <v>0</v>
      </c>
      <c r="P52" s="2">
        <f t="shared" si="18"/>
        <v>3000</v>
      </c>
      <c r="Q52" s="2">
        <f t="shared" si="15"/>
        <v>8000</v>
      </c>
      <c r="R52" s="2">
        <f t="shared" si="16"/>
        <v>15</v>
      </c>
      <c r="U52" s="2" t="str">
        <f t="shared" si="19"/>
        <v>pic_map_module_20711</v>
      </c>
      <c r="V52" s="2" t="s">
        <v>173</v>
      </c>
    </row>
    <row r="53" spans="1:22">
      <c r="A53" s="2">
        <v>20712</v>
      </c>
      <c r="B53" s="2" t="s">
        <v>172</v>
      </c>
      <c r="D53" s="2">
        <f t="shared" si="17"/>
        <v>2</v>
      </c>
      <c r="J53" s="2">
        <v>0</v>
      </c>
      <c r="P53" s="2">
        <f t="shared" si="18"/>
        <v>3000</v>
      </c>
      <c r="Q53" s="2">
        <f t="shared" ref="Q53:Q62" si="20">8000</f>
        <v>8000</v>
      </c>
      <c r="R53" s="2">
        <f t="shared" ref="R53:R62" si="21">15</f>
        <v>15</v>
      </c>
      <c r="U53" s="2" t="s">
        <v>174</v>
      </c>
      <c r="V53" s="2" t="s">
        <v>173</v>
      </c>
    </row>
    <row r="54" spans="1:22">
      <c r="A54" s="2">
        <v>20721</v>
      </c>
      <c r="B54" s="2" t="s">
        <v>175</v>
      </c>
      <c r="D54" s="2">
        <f t="shared" ref="D54:D60" si="22">INT(LEFT(A54,1))</f>
        <v>2</v>
      </c>
      <c r="J54" s="2">
        <v>0</v>
      </c>
      <c r="P54" s="2">
        <f t="shared" ref="P54:P60" si="23">3000</f>
        <v>3000</v>
      </c>
      <c r="Q54" s="2">
        <f t="shared" si="20"/>
        <v>8000</v>
      </c>
      <c r="R54" s="2">
        <f t="shared" si="21"/>
        <v>15</v>
      </c>
      <c r="U54" s="2" t="str">
        <f t="shared" ref="U54:U59" si="24">CONCATENATE("pic_map_module_",A54)</f>
        <v>pic_map_module_20721</v>
      </c>
      <c r="V54" s="2" t="s">
        <v>159</v>
      </c>
    </row>
    <row r="55" spans="1:22">
      <c r="A55" s="2">
        <v>20722</v>
      </c>
      <c r="B55" s="2" t="s">
        <v>175</v>
      </c>
      <c r="D55" s="2">
        <f t="shared" si="22"/>
        <v>2</v>
      </c>
      <c r="J55" s="2">
        <v>0</v>
      </c>
      <c r="P55" s="2">
        <f t="shared" si="23"/>
        <v>3000</v>
      </c>
      <c r="Q55" s="2">
        <f t="shared" si="20"/>
        <v>8000</v>
      </c>
      <c r="R55" s="2">
        <f t="shared" si="21"/>
        <v>15</v>
      </c>
      <c r="U55" s="2" t="s">
        <v>176</v>
      </c>
      <c r="V55" s="2" t="s">
        <v>159</v>
      </c>
    </row>
    <row r="56" spans="1:22">
      <c r="A56" s="2">
        <v>20731</v>
      </c>
      <c r="B56" s="2" t="s">
        <v>177</v>
      </c>
      <c r="D56" s="2">
        <f t="shared" si="22"/>
        <v>2</v>
      </c>
      <c r="J56" s="2">
        <v>0</v>
      </c>
      <c r="P56" s="2">
        <f t="shared" si="23"/>
        <v>3000</v>
      </c>
      <c r="Q56" s="2">
        <f t="shared" si="20"/>
        <v>8000</v>
      </c>
      <c r="R56" s="2">
        <f t="shared" si="21"/>
        <v>15</v>
      </c>
      <c r="U56" s="2" t="str">
        <f t="shared" si="24"/>
        <v>pic_map_module_20731</v>
      </c>
      <c r="V56" s="2" t="s">
        <v>159</v>
      </c>
    </row>
    <row r="57" spans="1:22">
      <c r="A57" s="2">
        <v>20741</v>
      </c>
      <c r="B57" s="2" t="s">
        <v>178</v>
      </c>
      <c r="D57" s="2">
        <f t="shared" si="22"/>
        <v>2</v>
      </c>
      <c r="J57" s="2">
        <v>10</v>
      </c>
      <c r="L57" s="2" t="s">
        <v>168</v>
      </c>
      <c r="N57" s="2" t="s">
        <v>157</v>
      </c>
      <c r="O57" s="2" t="s">
        <v>158</v>
      </c>
      <c r="P57" s="2">
        <f t="shared" si="23"/>
        <v>3000</v>
      </c>
      <c r="Q57" s="2">
        <f t="shared" si="20"/>
        <v>8000</v>
      </c>
      <c r="R57" s="2">
        <f t="shared" si="21"/>
        <v>15</v>
      </c>
      <c r="U57" s="2" t="str">
        <f t="shared" si="24"/>
        <v>pic_map_module_20741</v>
      </c>
      <c r="V57" s="2" t="s">
        <v>159</v>
      </c>
    </row>
    <row r="58" spans="1:22">
      <c r="A58" s="2">
        <v>20742</v>
      </c>
      <c r="B58" s="2" t="s">
        <v>179</v>
      </c>
      <c r="D58" s="2">
        <f t="shared" si="22"/>
        <v>2</v>
      </c>
      <c r="J58" s="2">
        <v>10</v>
      </c>
      <c r="L58" s="2" t="s">
        <v>168</v>
      </c>
      <c r="N58" s="2" t="s">
        <v>157</v>
      </c>
      <c r="O58" s="2" t="s">
        <v>158</v>
      </c>
      <c r="P58" s="2">
        <f t="shared" si="23"/>
        <v>3000</v>
      </c>
      <c r="Q58" s="2">
        <f t="shared" si="20"/>
        <v>8000</v>
      </c>
      <c r="R58" s="2">
        <f t="shared" si="21"/>
        <v>15</v>
      </c>
      <c r="U58" s="2" t="str">
        <f t="shared" si="24"/>
        <v>pic_map_module_20742</v>
      </c>
      <c r="V58" s="2" t="s">
        <v>159</v>
      </c>
    </row>
    <row r="59" spans="1:22">
      <c r="A59" s="2">
        <v>20743</v>
      </c>
      <c r="B59" s="2" t="s">
        <v>179</v>
      </c>
      <c r="D59" s="2">
        <f t="shared" si="22"/>
        <v>2</v>
      </c>
      <c r="J59" s="2">
        <v>10</v>
      </c>
      <c r="L59" s="2" t="s">
        <v>168</v>
      </c>
      <c r="N59" s="2" t="s">
        <v>157</v>
      </c>
      <c r="O59" s="2" t="s">
        <v>158</v>
      </c>
      <c r="P59" s="2">
        <f t="shared" si="23"/>
        <v>3000</v>
      </c>
      <c r="Q59" s="2">
        <f t="shared" si="20"/>
        <v>8000</v>
      </c>
      <c r="R59" s="2">
        <f t="shared" si="21"/>
        <v>15</v>
      </c>
      <c r="U59" s="2" t="s">
        <v>180</v>
      </c>
      <c r="V59" s="2" t="s">
        <v>159</v>
      </c>
    </row>
    <row r="60" spans="1:22">
      <c r="A60" s="2">
        <v>20751</v>
      </c>
      <c r="B60" s="2" t="s">
        <v>181</v>
      </c>
      <c r="D60" s="2">
        <f t="shared" si="22"/>
        <v>2</v>
      </c>
      <c r="J60" s="2">
        <v>10</v>
      </c>
      <c r="L60" s="2" t="s">
        <v>168</v>
      </c>
      <c r="N60" s="2" t="s">
        <v>157</v>
      </c>
      <c r="O60" s="2" t="s">
        <v>158</v>
      </c>
      <c r="P60" s="2">
        <f t="shared" si="23"/>
        <v>3000</v>
      </c>
      <c r="Q60" s="2">
        <f t="shared" si="20"/>
        <v>8000</v>
      </c>
      <c r="R60" s="2">
        <f t="shared" si="21"/>
        <v>15</v>
      </c>
      <c r="U60" s="2" t="str">
        <f t="shared" ref="U60:U64" si="25">CONCATENATE("pic_map_module_",A60)</f>
        <v>pic_map_module_20751</v>
      </c>
      <c r="V60" s="2" t="s">
        <v>159</v>
      </c>
    </row>
    <row r="61" spans="1:22">
      <c r="A61" s="2">
        <v>20752</v>
      </c>
      <c r="B61" s="2" t="s">
        <v>182</v>
      </c>
      <c r="D61" s="2">
        <f t="shared" ref="D61:D67" si="26">INT(LEFT(A61,1))</f>
        <v>2</v>
      </c>
      <c r="J61" s="2">
        <v>10</v>
      </c>
      <c r="L61" s="2" t="s">
        <v>168</v>
      </c>
      <c r="N61" s="2" t="s">
        <v>157</v>
      </c>
      <c r="O61" s="2" t="s">
        <v>158</v>
      </c>
      <c r="P61" s="2">
        <f t="shared" ref="P61:P67" si="27">3000</f>
        <v>3000</v>
      </c>
      <c r="Q61" s="2">
        <f t="shared" si="20"/>
        <v>8000</v>
      </c>
      <c r="R61" s="2">
        <f t="shared" si="21"/>
        <v>15</v>
      </c>
      <c r="U61" s="2" t="str">
        <f t="shared" si="25"/>
        <v>pic_map_module_20752</v>
      </c>
      <c r="V61" s="2" t="s">
        <v>159</v>
      </c>
    </row>
    <row r="62" spans="1:22">
      <c r="A62" s="2">
        <v>20761</v>
      </c>
      <c r="B62" s="2" t="s">
        <v>183</v>
      </c>
      <c r="D62" s="2">
        <f t="shared" si="26"/>
        <v>2</v>
      </c>
      <c r="J62" s="2">
        <v>10</v>
      </c>
      <c r="L62" s="2" t="s">
        <v>165</v>
      </c>
      <c r="M62" s="2">
        <v>20009</v>
      </c>
      <c r="N62" s="2" t="s">
        <v>157</v>
      </c>
      <c r="O62" s="2" t="s">
        <v>158</v>
      </c>
      <c r="P62" s="2">
        <f t="shared" si="27"/>
        <v>3000</v>
      </c>
      <c r="Q62" s="2">
        <f t="shared" si="20"/>
        <v>8000</v>
      </c>
      <c r="R62" s="2">
        <f t="shared" si="21"/>
        <v>15</v>
      </c>
      <c r="U62" s="2" t="str">
        <f t="shared" si="25"/>
        <v>pic_map_module_20761</v>
      </c>
      <c r="V62" s="2" t="s">
        <v>159</v>
      </c>
    </row>
    <row r="63" spans="1:22">
      <c r="A63" s="2">
        <v>20762</v>
      </c>
      <c r="B63" s="2" t="s">
        <v>184</v>
      </c>
      <c r="D63" s="2">
        <f t="shared" si="26"/>
        <v>2</v>
      </c>
      <c r="J63" s="2">
        <v>10</v>
      </c>
      <c r="L63" s="2" t="s">
        <v>165</v>
      </c>
      <c r="M63" s="2">
        <v>20009</v>
      </c>
      <c r="N63" s="2" t="s">
        <v>157</v>
      </c>
      <c r="O63" s="2" t="s">
        <v>158</v>
      </c>
      <c r="P63" s="2">
        <f t="shared" si="27"/>
        <v>3000</v>
      </c>
      <c r="Q63" s="2">
        <f t="shared" ref="Q63:Q72" si="28">8000</f>
        <v>8000</v>
      </c>
      <c r="R63" s="2">
        <f t="shared" ref="R63:R72" si="29">15</f>
        <v>15</v>
      </c>
      <c r="U63" s="2" t="str">
        <f t="shared" si="25"/>
        <v>pic_map_module_20762</v>
      </c>
      <c r="V63" s="2" t="s">
        <v>159</v>
      </c>
    </row>
    <row r="64" spans="1:22">
      <c r="A64" s="2">
        <v>20763</v>
      </c>
      <c r="B64" s="2" t="s">
        <v>184</v>
      </c>
      <c r="D64" s="2">
        <f t="shared" si="26"/>
        <v>2</v>
      </c>
      <c r="J64" s="2">
        <v>10</v>
      </c>
      <c r="L64" s="2" t="s">
        <v>165</v>
      </c>
      <c r="M64" s="2">
        <v>20009</v>
      </c>
      <c r="N64" s="2" t="s">
        <v>157</v>
      </c>
      <c r="O64" s="2" t="s">
        <v>158</v>
      </c>
      <c r="P64" s="2">
        <f t="shared" si="27"/>
        <v>3000</v>
      </c>
      <c r="Q64" s="2">
        <f t="shared" si="28"/>
        <v>8000</v>
      </c>
      <c r="R64" s="2">
        <f t="shared" si="29"/>
        <v>15</v>
      </c>
      <c r="U64" s="2" t="s">
        <v>185</v>
      </c>
      <c r="V64" s="2" t="s">
        <v>159</v>
      </c>
    </row>
    <row r="65" spans="1:22">
      <c r="A65" s="2">
        <v>20771</v>
      </c>
      <c r="B65" s="2" t="s">
        <v>186</v>
      </c>
      <c r="D65" s="2">
        <f t="shared" si="26"/>
        <v>2</v>
      </c>
      <c r="J65" s="2">
        <v>20</v>
      </c>
      <c r="L65" s="2" t="s">
        <v>165</v>
      </c>
      <c r="N65" s="2" t="s">
        <v>157</v>
      </c>
      <c r="O65" s="2" t="s">
        <v>158</v>
      </c>
      <c r="P65" s="2">
        <f t="shared" si="27"/>
        <v>3000</v>
      </c>
      <c r="Q65" s="2">
        <f t="shared" si="28"/>
        <v>8000</v>
      </c>
      <c r="R65" s="2">
        <f t="shared" si="29"/>
        <v>15</v>
      </c>
      <c r="U65" s="2" t="str">
        <f>CONCATENATE("pic_map_module_",A65)</f>
        <v>pic_map_module_20771</v>
      </c>
      <c r="V65" s="2" t="s">
        <v>159</v>
      </c>
    </row>
    <row r="66" ht="14" customHeight="1" spans="1:22">
      <c r="A66" s="2">
        <v>20772</v>
      </c>
      <c r="B66" s="2" t="s">
        <v>187</v>
      </c>
      <c r="D66" s="2">
        <f t="shared" si="26"/>
        <v>2</v>
      </c>
      <c r="J66" s="2">
        <v>20</v>
      </c>
      <c r="L66" s="2" t="s">
        <v>165</v>
      </c>
      <c r="N66" s="2" t="s">
        <v>157</v>
      </c>
      <c r="O66" s="2" t="s">
        <v>158</v>
      </c>
      <c r="P66" s="2">
        <f t="shared" si="27"/>
        <v>3000</v>
      </c>
      <c r="Q66" s="2">
        <f t="shared" si="28"/>
        <v>8000</v>
      </c>
      <c r="R66" s="2">
        <f t="shared" si="29"/>
        <v>15</v>
      </c>
      <c r="U66" s="2" t="str">
        <f>CONCATENATE("pic_map_module_",A66)</f>
        <v>pic_map_module_20772</v>
      </c>
      <c r="V66" s="2" t="s">
        <v>159</v>
      </c>
    </row>
    <row r="67" spans="1:22">
      <c r="A67" s="2">
        <v>20773</v>
      </c>
      <c r="B67" s="2" t="s">
        <v>187</v>
      </c>
      <c r="D67" s="2">
        <f t="shared" si="26"/>
        <v>2</v>
      </c>
      <c r="J67" s="2">
        <v>20</v>
      </c>
      <c r="L67" s="2" t="s">
        <v>165</v>
      </c>
      <c r="N67" s="2" t="s">
        <v>157</v>
      </c>
      <c r="O67" s="2" t="s">
        <v>158</v>
      </c>
      <c r="P67" s="2">
        <f t="shared" si="27"/>
        <v>3000</v>
      </c>
      <c r="Q67" s="2">
        <f t="shared" si="28"/>
        <v>8000</v>
      </c>
      <c r="R67" s="2">
        <f t="shared" si="29"/>
        <v>15</v>
      </c>
      <c r="U67" s="2" t="s">
        <v>188</v>
      </c>
      <c r="V67" s="2" t="s">
        <v>159</v>
      </c>
    </row>
    <row r="68" spans="1:22">
      <c r="A68" s="2">
        <v>20811</v>
      </c>
      <c r="B68" s="2" t="s">
        <v>189</v>
      </c>
      <c r="D68" s="2">
        <f t="shared" ref="D68:D98" si="30">INT(LEFT(A68,1))</f>
        <v>2</v>
      </c>
      <c r="J68" s="2">
        <v>30</v>
      </c>
      <c r="L68" s="2" t="s">
        <v>168</v>
      </c>
      <c r="N68" s="2" t="s">
        <v>157</v>
      </c>
      <c r="O68" s="2" t="s">
        <v>158</v>
      </c>
      <c r="P68" s="2">
        <f t="shared" ref="P68:P94" si="31">3000</f>
        <v>3000</v>
      </c>
      <c r="Q68" s="2">
        <f t="shared" si="28"/>
        <v>8000</v>
      </c>
      <c r="R68" s="2">
        <f t="shared" si="29"/>
        <v>15</v>
      </c>
      <c r="U68" s="2" t="str">
        <f t="shared" ref="U68:U79" si="32">CONCATENATE("pic_map_module_",A68)</f>
        <v>pic_map_module_20811</v>
      </c>
      <c r="V68" s="2" t="s">
        <v>159</v>
      </c>
    </row>
    <row r="69" spans="1:22">
      <c r="A69" s="2">
        <v>20821</v>
      </c>
      <c r="B69" s="2" t="s">
        <v>190</v>
      </c>
      <c r="D69" s="2">
        <f t="shared" si="30"/>
        <v>2</v>
      </c>
      <c r="E69" s="2">
        <v>301</v>
      </c>
      <c r="J69" s="2">
        <v>0</v>
      </c>
      <c r="P69" s="2">
        <f t="shared" si="31"/>
        <v>3000</v>
      </c>
      <c r="Q69" s="2">
        <f t="shared" si="28"/>
        <v>8000</v>
      </c>
      <c r="R69" s="2">
        <f t="shared" si="29"/>
        <v>15</v>
      </c>
      <c r="U69" s="2" t="str">
        <f t="shared" si="32"/>
        <v>pic_map_module_20821</v>
      </c>
      <c r="V69" s="2" t="s">
        <v>173</v>
      </c>
    </row>
    <row r="70" spans="1:22">
      <c r="A70" s="2">
        <v>20831</v>
      </c>
      <c r="B70" s="2" t="s">
        <v>191</v>
      </c>
      <c r="D70" s="2">
        <f t="shared" si="30"/>
        <v>2</v>
      </c>
      <c r="E70" s="2">
        <v>301</v>
      </c>
      <c r="J70" s="2">
        <v>0</v>
      </c>
      <c r="P70" s="2">
        <f t="shared" si="31"/>
        <v>3000</v>
      </c>
      <c r="Q70" s="2">
        <f t="shared" si="28"/>
        <v>8000</v>
      </c>
      <c r="R70" s="2">
        <f t="shared" si="29"/>
        <v>15</v>
      </c>
      <c r="U70" s="2" t="str">
        <f t="shared" si="32"/>
        <v>pic_map_module_20831</v>
      </c>
      <c r="V70" s="2" t="s">
        <v>173</v>
      </c>
    </row>
    <row r="71" spans="1:22">
      <c r="A71" s="2">
        <v>20841</v>
      </c>
      <c r="B71" s="2" t="s">
        <v>192</v>
      </c>
      <c r="D71" s="2">
        <f t="shared" si="30"/>
        <v>2</v>
      </c>
      <c r="E71" s="2">
        <v>301</v>
      </c>
      <c r="J71" s="2">
        <v>0</v>
      </c>
      <c r="P71" s="2">
        <f t="shared" si="31"/>
        <v>3000</v>
      </c>
      <c r="Q71" s="2">
        <f t="shared" si="28"/>
        <v>8000</v>
      </c>
      <c r="R71" s="2">
        <f t="shared" si="29"/>
        <v>15</v>
      </c>
      <c r="U71" s="2" t="str">
        <f t="shared" si="32"/>
        <v>pic_map_module_20841</v>
      </c>
      <c r="V71" s="2" t="s">
        <v>173</v>
      </c>
    </row>
    <row r="72" spans="1:22">
      <c r="A72" s="2">
        <v>20851</v>
      </c>
      <c r="B72" s="2" t="s">
        <v>193</v>
      </c>
      <c r="D72" s="2">
        <f t="shared" si="30"/>
        <v>2</v>
      </c>
      <c r="J72" s="2">
        <v>0</v>
      </c>
      <c r="P72" s="2">
        <f t="shared" si="31"/>
        <v>3000</v>
      </c>
      <c r="Q72" s="2">
        <f t="shared" si="28"/>
        <v>8000</v>
      </c>
      <c r="R72" s="2">
        <f t="shared" si="29"/>
        <v>15</v>
      </c>
      <c r="U72" s="2" t="str">
        <f t="shared" si="32"/>
        <v>pic_map_module_20851</v>
      </c>
      <c r="V72" s="2" t="s">
        <v>159</v>
      </c>
    </row>
    <row r="73" spans="1:22">
      <c r="A73" s="2">
        <v>20861</v>
      </c>
      <c r="B73" s="2" t="s">
        <v>194</v>
      </c>
      <c r="D73" s="2">
        <f t="shared" si="30"/>
        <v>2</v>
      </c>
      <c r="J73" s="2">
        <v>0</v>
      </c>
      <c r="P73" s="2">
        <f t="shared" si="31"/>
        <v>3000</v>
      </c>
      <c r="Q73" s="2">
        <f t="shared" ref="Q73:Q82" si="33">8000</f>
        <v>8000</v>
      </c>
      <c r="R73" s="2">
        <f t="shared" ref="R73:R82" si="34">15</f>
        <v>15</v>
      </c>
      <c r="U73" s="2" t="str">
        <f t="shared" si="32"/>
        <v>pic_map_module_20861</v>
      </c>
      <c r="V73" s="2" t="s">
        <v>159</v>
      </c>
    </row>
    <row r="74" spans="1:22">
      <c r="A74" s="2">
        <v>20871</v>
      </c>
      <c r="B74" s="2" t="s">
        <v>195</v>
      </c>
      <c r="D74" s="2">
        <f t="shared" si="30"/>
        <v>2</v>
      </c>
      <c r="J74" s="2">
        <v>0</v>
      </c>
      <c r="P74" s="2">
        <f t="shared" si="31"/>
        <v>3000</v>
      </c>
      <c r="Q74" s="2">
        <f t="shared" si="33"/>
        <v>8000</v>
      </c>
      <c r="R74" s="2">
        <f t="shared" si="34"/>
        <v>15</v>
      </c>
      <c r="U74" s="2" t="str">
        <f t="shared" si="32"/>
        <v>pic_map_module_20871</v>
      </c>
      <c r="V74" s="2" t="s">
        <v>159</v>
      </c>
    </row>
    <row r="75" spans="1:22">
      <c r="A75" s="2">
        <v>20881</v>
      </c>
      <c r="B75" s="2" t="s">
        <v>196</v>
      </c>
      <c r="D75" s="2">
        <f t="shared" si="30"/>
        <v>2</v>
      </c>
      <c r="J75" s="2">
        <v>0</v>
      </c>
      <c r="P75" s="2">
        <f t="shared" si="31"/>
        <v>3000</v>
      </c>
      <c r="Q75" s="2">
        <f t="shared" si="33"/>
        <v>8000</v>
      </c>
      <c r="R75" s="2">
        <f t="shared" si="34"/>
        <v>15</v>
      </c>
      <c r="U75" s="2" t="str">
        <f t="shared" si="32"/>
        <v>pic_map_module_20881</v>
      </c>
      <c r="V75" s="2" t="s">
        <v>159</v>
      </c>
    </row>
    <row r="76" spans="1:22">
      <c r="A76" s="2">
        <v>20911</v>
      </c>
      <c r="B76" s="2" t="s">
        <v>197</v>
      </c>
      <c r="D76" s="2">
        <f t="shared" si="30"/>
        <v>2</v>
      </c>
      <c r="J76" s="2">
        <v>0</v>
      </c>
      <c r="P76" s="2">
        <f t="shared" si="31"/>
        <v>3000</v>
      </c>
      <c r="Q76" s="2">
        <f t="shared" si="33"/>
        <v>8000</v>
      </c>
      <c r="R76" s="2">
        <f t="shared" si="34"/>
        <v>15</v>
      </c>
      <c r="U76" s="2" t="str">
        <f t="shared" si="32"/>
        <v>pic_map_module_20911</v>
      </c>
      <c r="V76" s="2" t="s">
        <v>198</v>
      </c>
    </row>
    <row r="77" spans="1:22">
      <c r="A77" s="2">
        <v>20912</v>
      </c>
      <c r="B77" s="2" t="s">
        <v>199</v>
      </c>
      <c r="D77" s="2">
        <f t="shared" si="30"/>
        <v>2</v>
      </c>
      <c r="J77" s="2">
        <v>0</v>
      </c>
      <c r="P77" s="2">
        <f t="shared" si="31"/>
        <v>3000</v>
      </c>
      <c r="Q77" s="2">
        <f t="shared" si="33"/>
        <v>8000</v>
      </c>
      <c r="R77" s="2">
        <f t="shared" si="34"/>
        <v>15</v>
      </c>
      <c r="U77" s="2" t="str">
        <f t="shared" si="32"/>
        <v>pic_map_module_20912</v>
      </c>
      <c r="V77" s="2" t="s">
        <v>198</v>
      </c>
    </row>
    <row r="78" spans="1:22">
      <c r="A78" s="2">
        <v>20921</v>
      </c>
      <c r="B78" s="2" t="s">
        <v>200</v>
      </c>
      <c r="D78" s="2">
        <f t="shared" si="30"/>
        <v>2</v>
      </c>
      <c r="J78" s="2">
        <v>0</v>
      </c>
      <c r="P78" s="2">
        <f t="shared" si="31"/>
        <v>3000</v>
      </c>
      <c r="Q78" s="2">
        <f t="shared" si="33"/>
        <v>8000</v>
      </c>
      <c r="R78" s="2">
        <f t="shared" si="34"/>
        <v>15</v>
      </c>
      <c r="U78" s="2" t="str">
        <f t="shared" si="32"/>
        <v>pic_map_module_20921</v>
      </c>
      <c r="V78" s="2" t="s">
        <v>198</v>
      </c>
    </row>
    <row r="79" spans="1:22">
      <c r="A79" s="2">
        <v>20922</v>
      </c>
      <c r="B79" s="2" t="s">
        <v>201</v>
      </c>
      <c r="D79" s="2">
        <f t="shared" si="30"/>
        <v>2</v>
      </c>
      <c r="J79" s="2">
        <v>0</v>
      </c>
      <c r="P79" s="2">
        <f t="shared" si="31"/>
        <v>3000</v>
      </c>
      <c r="Q79" s="2">
        <f t="shared" si="33"/>
        <v>8000</v>
      </c>
      <c r="R79" s="2">
        <f t="shared" si="34"/>
        <v>15</v>
      </c>
      <c r="U79" s="2" t="str">
        <f t="shared" si="32"/>
        <v>pic_map_module_20922</v>
      </c>
      <c r="V79" s="2" t="s">
        <v>198</v>
      </c>
    </row>
    <row r="80" spans="1:22">
      <c r="A80" s="2">
        <v>20931</v>
      </c>
      <c r="B80" s="2" t="s">
        <v>202</v>
      </c>
      <c r="D80" s="2">
        <f t="shared" si="30"/>
        <v>2</v>
      </c>
      <c r="J80" s="2">
        <v>0</v>
      </c>
      <c r="P80" s="2">
        <f t="shared" si="31"/>
        <v>3000</v>
      </c>
      <c r="Q80" s="2">
        <f t="shared" si="33"/>
        <v>8000</v>
      </c>
      <c r="R80" s="2">
        <f t="shared" si="34"/>
        <v>15</v>
      </c>
      <c r="U80" s="2" t="str">
        <f t="shared" ref="U80:U98" si="35">CONCATENATE("pic_map_module_",A80)</f>
        <v>pic_map_module_20931</v>
      </c>
      <c r="V80" s="2" t="s">
        <v>203</v>
      </c>
    </row>
    <row r="81" spans="1:22">
      <c r="A81" s="2">
        <v>20932</v>
      </c>
      <c r="B81" s="2" t="s">
        <v>204</v>
      </c>
      <c r="D81" s="2">
        <f t="shared" si="30"/>
        <v>2</v>
      </c>
      <c r="J81" s="2">
        <v>0</v>
      </c>
      <c r="P81" s="2">
        <f t="shared" si="31"/>
        <v>3000</v>
      </c>
      <c r="Q81" s="2">
        <f t="shared" si="33"/>
        <v>8000</v>
      </c>
      <c r="R81" s="2">
        <f t="shared" si="34"/>
        <v>15</v>
      </c>
      <c r="U81" s="2" t="str">
        <f t="shared" si="35"/>
        <v>pic_map_module_20932</v>
      </c>
      <c r="V81" s="2" t="s">
        <v>203</v>
      </c>
    </row>
    <row r="82" spans="1:22">
      <c r="A82" s="2">
        <v>20941</v>
      </c>
      <c r="B82" s="2" t="s">
        <v>205</v>
      </c>
      <c r="D82" s="2">
        <f t="shared" si="30"/>
        <v>2</v>
      </c>
      <c r="J82" s="2">
        <v>100</v>
      </c>
      <c r="L82" s="2" t="s">
        <v>168</v>
      </c>
      <c r="N82" s="2" t="s">
        <v>157</v>
      </c>
      <c r="O82" s="2" t="s">
        <v>158</v>
      </c>
      <c r="P82" s="2">
        <f t="shared" si="31"/>
        <v>3000</v>
      </c>
      <c r="Q82" s="2">
        <f t="shared" si="33"/>
        <v>8000</v>
      </c>
      <c r="R82" s="2">
        <f t="shared" si="34"/>
        <v>15</v>
      </c>
      <c r="U82" s="2" t="str">
        <f t="shared" si="35"/>
        <v>pic_map_module_20941</v>
      </c>
      <c r="V82" s="2" t="s">
        <v>159</v>
      </c>
    </row>
    <row r="83" spans="1:22">
      <c r="A83" s="2">
        <v>20942</v>
      </c>
      <c r="B83" s="2" t="s">
        <v>206</v>
      </c>
      <c r="D83" s="2">
        <f t="shared" si="30"/>
        <v>2</v>
      </c>
      <c r="J83" s="2">
        <v>100</v>
      </c>
      <c r="L83" s="2" t="s">
        <v>168</v>
      </c>
      <c r="N83" s="2" t="s">
        <v>157</v>
      </c>
      <c r="O83" s="2" t="s">
        <v>158</v>
      </c>
      <c r="P83" s="2">
        <f t="shared" si="31"/>
        <v>3000</v>
      </c>
      <c r="Q83" s="2">
        <f t="shared" ref="Q83:Q92" si="36">8000</f>
        <v>8000</v>
      </c>
      <c r="R83" s="2">
        <f t="shared" ref="R83:R92" si="37">15</f>
        <v>15</v>
      </c>
      <c r="U83" s="2" t="str">
        <f t="shared" si="35"/>
        <v>pic_map_module_20942</v>
      </c>
      <c r="V83" s="2" t="s">
        <v>159</v>
      </c>
    </row>
    <row r="84" spans="1:22">
      <c r="A84" s="2">
        <v>20951</v>
      </c>
      <c r="B84" s="2" t="s">
        <v>207</v>
      </c>
      <c r="D84" s="2">
        <f t="shared" si="30"/>
        <v>2</v>
      </c>
      <c r="J84" s="2">
        <v>100</v>
      </c>
      <c r="L84" s="2" t="s">
        <v>168</v>
      </c>
      <c r="N84" s="2" t="s">
        <v>157</v>
      </c>
      <c r="O84" s="2" t="s">
        <v>158</v>
      </c>
      <c r="P84" s="2">
        <f t="shared" si="31"/>
        <v>3000</v>
      </c>
      <c r="Q84" s="2">
        <f t="shared" si="36"/>
        <v>8000</v>
      </c>
      <c r="R84" s="2">
        <f t="shared" si="37"/>
        <v>15</v>
      </c>
      <c r="U84" s="2" t="str">
        <f t="shared" si="35"/>
        <v>pic_map_module_20951</v>
      </c>
      <c r="V84" s="2" t="s">
        <v>159</v>
      </c>
    </row>
    <row r="85" spans="1:22">
      <c r="A85" s="2">
        <v>20952</v>
      </c>
      <c r="B85" s="2" t="s">
        <v>208</v>
      </c>
      <c r="D85" s="2">
        <f t="shared" si="30"/>
        <v>2</v>
      </c>
      <c r="J85" s="2">
        <v>100</v>
      </c>
      <c r="L85" s="2" t="s">
        <v>168</v>
      </c>
      <c r="N85" s="2" t="s">
        <v>157</v>
      </c>
      <c r="O85" s="2" t="s">
        <v>158</v>
      </c>
      <c r="P85" s="2">
        <f t="shared" si="31"/>
        <v>3000</v>
      </c>
      <c r="Q85" s="2">
        <f t="shared" si="36"/>
        <v>8000</v>
      </c>
      <c r="R85" s="2">
        <f t="shared" si="37"/>
        <v>15</v>
      </c>
      <c r="U85" s="2" t="str">
        <f t="shared" si="35"/>
        <v>pic_map_module_20952</v>
      </c>
      <c r="V85" s="2" t="s">
        <v>159</v>
      </c>
    </row>
    <row r="86" spans="1:22">
      <c r="A86" s="2">
        <v>20961</v>
      </c>
      <c r="B86" s="2" t="s">
        <v>209</v>
      </c>
      <c r="D86" s="2">
        <f t="shared" si="30"/>
        <v>2</v>
      </c>
      <c r="J86" s="2">
        <v>100</v>
      </c>
      <c r="L86" s="2" t="s">
        <v>165</v>
      </c>
      <c r="N86" s="2" t="s">
        <v>157</v>
      </c>
      <c r="O86" s="2" t="s">
        <v>158</v>
      </c>
      <c r="P86" s="2">
        <f t="shared" si="31"/>
        <v>3000</v>
      </c>
      <c r="Q86" s="2">
        <f t="shared" si="36"/>
        <v>8000</v>
      </c>
      <c r="R86" s="2">
        <f t="shared" si="37"/>
        <v>15</v>
      </c>
      <c r="U86" s="2" t="str">
        <f t="shared" si="35"/>
        <v>pic_map_module_20961</v>
      </c>
      <c r="V86" s="2" t="s">
        <v>159</v>
      </c>
    </row>
    <row r="87" spans="1:22">
      <c r="A87" s="2">
        <v>20962</v>
      </c>
      <c r="B87" s="2" t="s">
        <v>210</v>
      </c>
      <c r="D87" s="2">
        <f t="shared" si="30"/>
        <v>2</v>
      </c>
      <c r="J87" s="2">
        <v>100</v>
      </c>
      <c r="L87" s="2" t="s">
        <v>165</v>
      </c>
      <c r="N87" s="2" t="s">
        <v>157</v>
      </c>
      <c r="O87" s="2" t="s">
        <v>158</v>
      </c>
      <c r="P87" s="2">
        <f t="shared" si="31"/>
        <v>3000</v>
      </c>
      <c r="Q87" s="2">
        <f t="shared" si="36"/>
        <v>8000</v>
      </c>
      <c r="R87" s="2">
        <f t="shared" si="37"/>
        <v>15</v>
      </c>
      <c r="U87" s="2" t="str">
        <f t="shared" si="35"/>
        <v>pic_map_module_20962</v>
      </c>
      <c r="V87" s="2" t="s">
        <v>159</v>
      </c>
    </row>
    <row r="88" spans="1:22">
      <c r="A88" s="2">
        <v>20971</v>
      </c>
      <c r="B88" s="2" t="s">
        <v>211</v>
      </c>
      <c r="D88" s="2">
        <f t="shared" si="30"/>
        <v>2</v>
      </c>
      <c r="J88" s="2">
        <v>100</v>
      </c>
      <c r="L88" s="2" t="s">
        <v>165</v>
      </c>
      <c r="N88" s="2" t="s">
        <v>157</v>
      </c>
      <c r="O88" s="2" t="s">
        <v>158</v>
      </c>
      <c r="P88" s="2">
        <f t="shared" si="31"/>
        <v>3000</v>
      </c>
      <c r="Q88" s="2">
        <f t="shared" si="36"/>
        <v>8000</v>
      </c>
      <c r="R88" s="2">
        <f t="shared" si="37"/>
        <v>15</v>
      </c>
      <c r="U88" s="2" t="str">
        <f t="shared" si="35"/>
        <v>pic_map_module_20971</v>
      </c>
      <c r="V88" s="2" t="s">
        <v>159</v>
      </c>
    </row>
    <row r="89" spans="1:22">
      <c r="A89" s="2">
        <v>20972</v>
      </c>
      <c r="B89" s="2" t="s">
        <v>212</v>
      </c>
      <c r="D89" s="2">
        <f t="shared" si="30"/>
        <v>2</v>
      </c>
      <c r="J89" s="2">
        <v>100</v>
      </c>
      <c r="L89" s="2" t="s">
        <v>165</v>
      </c>
      <c r="N89" s="2" t="s">
        <v>157</v>
      </c>
      <c r="O89" s="2" t="s">
        <v>158</v>
      </c>
      <c r="P89" s="2">
        <f t="shared" si="31"/>
        <v>3000</v>
      </c>
      <c r="Q89" s="2">
        <f t="shared" si="36"/>
        <v>8000</v>
      </c>
      <c r="R89" s="2">
        <f t="shared" si="37"/>
        <v>15</v>
      </c>
      <c r="U89" s="2" t="str">
        <f t="shared" si="35"/>
        <v>pic_map_module_20972</v>
      </c>
      <c r="V89" s="2" t="s">
        <v>159</v>
      </c>
    </row>
    <row r="90" spans="1:22">
      <c r="A90" s="2">
        <v>21011</v>
      </c>
      <c r="B90" s="2" t="s">
        <v>213</v>
      </c>
      <c r="D90" s="2">
        <f t="shared" si="30"/>
        <v>2</v>
      </c>
      <c r="J90" s="2">
        <v>5</v>
      </c>
      <c r="L90" s="2" t="s">
        <v>168</v>
      </c>
      <c r="M90" s="2">
        <v>20009</v>
      </c>
      <c r="N90" s="2" t="s">
        <v>157</v>
      </c>
      <c r="O90" s="2" t="s">
        <v>158</v>
      </c>
      <c r="P90" s="2">
        <f t="shared" si="31"/>
        <v>3000</v>
      </c>
      <c r="Q90" s="2">
        <f t="shared" si="36"/>
        <v>8000</v>
      </c>
      <c r="R90" s="2">
        <f t="shared" si="37"/>
        <v>15</v>
      </c>
      <c r="U90" s="2" t="str">
        <f t="shared" si="35"/>
        <v>pic_map_module_21011</v>
      </c>
      <c r="V90" s="2" t="s">
        <v>214</v>
      </c>
    </row>
    <row r="91" spans="1:22">
      <c r="A91" s="2">
        <v>21012</v>
      </c>
      <c r="B91" s="2" t="s">
        <v>215</v>
      </c>
      <c r="D91" s="2">
        <f t="shared" si="30"/>
        <v>2</v>
      </c>
      <c r="J91" s="2">
        <v>5</v>
      </c>
      <c r="L91" s="2" t="s">
        <v>168</v>
      </c>
      <c r="M91" s="2">
        <v>20009</v>
      </c>
      <c r="N91" s="2" t="s">
        <v>157</v>
      </c>
      <c r="O91" s="2" t="s">
        <v>158</v>
      </c>
      <c r="P91" s="2">
        <f t="shared" si="31"/>
        <v>3000</v>
      </c>
      <c r="Q91" s="2">
        <f t="shared" si="36"/>
        <v>8000</v>
      </c>
      <c r="R91" s="2">
        <f t="shared" si="37"/>
        <v>15</v>
      </c>
      <c r="U91" s="2" t="str">
        <f t="shared" si="35"/>
        <v>pic_map_module_21012</v>
      </c>
      <c r="V91" s="2" t="s">
        <v>214</v>
      </c>
    </row>
    <row r="92" spans="1:22">
      <c r="A92" s="2">
        <v>21021</v>
      </c>
      <c r="B92" s="2" t="s">
        <v>216</v>
      </c>
      <c r="D92" s="2">
        <f t="shared" si="30"/>
        <v>2</v>
      </c>
      <c r="J92" s="2">
        <v>10</v>
      </c>
      <c r="L92" s="2" t="s">
        <v>168</v>
      </c>
      <c r="M92" s="2">
        <v>20010</v>
      </c>
      <c r="N92" s="2" t="s">
        <v>157</v>
      </c>
      <c r="O92" s="2" t="s">
        <v>158</v>
      </c>
      <c r="P92" s="2">
        <f t="shared" si="31"/>
        <v>3000</v>
      </c>
      <c r="Q92" s="2">
        <f t="shared" si="36"/>
        <v>8000</v>
      </c>
      <c r="R92" s="2">
        <f t="shared" si="37"/>
        <v>15</v>
      </c>
      <c r="U92" s="2" t="str">
        <f t="shared" si="35"/>
        <v>pic_map_module_21021</v>
      </c>
      <c r="V92" s="2" t="s">
        <v>214</v>
      </c>
    </row>
    <row r="93" spans="1:22">
      <c r="A93" s="2">
        <v>21022</v>
      </c>
      <c r="B93" s="2" t="s">
        <v>217</v>
      </c>
      <c r="D93" s="2">
        <f t="shared" si="30"/>
        <v>2</v>
      </c>
      <c r="J93" s="2">
        <v>10</v>
      </c>
      <c r="L93" s="2" t="s">
        <v>168</v>
      </c>
      <c r="M93" s="2">
        <v>20010</v>
      </c>
      <c r="N93" s="2" t="s">
        <v>157</v>
      </c>
      <c r="O93" s="2" t="s">
        <v>158</v>
      </c>
      <c r="P93" s="2">
        <f t="shared" si="31"/>
        <v>3000</v>
      </c>
      <c r="Q93" s="2">
        <f t="shared" ref="Q93:Q102" si="38">8000</f>
        <v>8000</v>
      </c>
      <c r="R93" s="2">
        <f t="shared" ref="R93:R98" si="39">15</f>
        <v>15</v>
      </c>
      <c r="U93" s="2" t="str">
        <f t="shared" si="35"/>
        <v>pic_map_module_21022</v>
      </c>
      <c r="V93" s="2" t="s">
        <v>214</v>
      </c>
    </row>
    <row r="94" spans="1:22">
      <c r="A94" s="2">
        <v>21031</v>
      </c>
      <c r="B94" s="2" t="s">
        <v>218</v>
      </c>
      <c r="D94" s="2">
        <f t="shared" si="30"/>
        <v>2</v>
      </c>
      <c r="J94" s="2">
        <v>20</v>
      </c>
      <c r="L94" s="2" t="s">
        <v>168</v>
      </c>
      <c r="M94" s="2" t="s">
        <v>219</v>
      </c>
      <c r="N94" s="2" t="s">
        <v>157</v>
      </c>
      <c r="O94" s="2" t="s">
        <v>158</v>
      </c>
      <c r="P94" s="2">
        <f t="shared" si="31"/>
        <v>3000</v>
      </c>
      <c r="Q94" s="2">
        <f t="shared" si="38"/>
        <v>8000</v>
      </c>
      <c r="R94" s="2">
        <f t="shared" si="39"/>
        <v>15</v>
      </c>
      <c r="U94" s="2" t="str">
        <f t="shared" si="35"/>
        <v>pic_map_module_21031</v>
      </c>
      <c r="V94" s="2" t="s">
        <v>173</v>
      </c>
    </row>
    <row r="95" spans="1:22">
      <c r="A95" s="2">
        <v>21041</v>
      </c>
      <c r="B95" s="2" t="s">
        <v>220</v>
      </c>
      <c r="D95" s="2">
        <f t="shared" si="30"/>
        <v>2</v>
      </c>
      <c r="E95" s="2">
        <v>303</v>
      </c>
      <c r="J95" s="2">
        <v>50</v>
      </c>
      <c r="N95" s="2" t="s">
        <v>157</v>
      </c>
      <c r="O95" s="2" t="s">
        <v>158</v>
      </c>
      <c r="P95" s="2">
        <f t="shared" ref="P95:P98" si="40">3000</f>
        <v>3000</v>
      </c>
      <c r="Q95" s="2">
        <f t="shared" si="38"/>
        <v>8000</v>
      </c>
      <c r="R95" s="2">
        <f t="shared" si="39"/>
        <v>15</v>
      </c>
      <c r="U95" s="2" t="str">
        <f t="shared" si="35"/>
        <v>pic_map_module_21041</v>
      </c>
      <c r="V95" s="2" t="s">
        <v>131</v>
      </c>
    </row>
    <row r="96" spans="1:22">
      <c r="A96" s="2">
        <v>21051</v>
      </c>
      <c r="B96" s="2" t="s">
        <v>221</v>
      </c>
      <c r="D96" s="2">
        <f t="shared" si="30"/>
        <v>2</v>
      </c>
      <c r="E96" s="2">
        <v>303</v>
      </c>
      <c r="J96" s="2">
        <v>50</v>
      </c>
      <c r="N96" s="2" t="s">
        <v>157</v>
      </c>
      <c r="O96" s="2" t="s">
        <v>158</v>
      </c>
      <c r="P96" s="2">
        <f t="shared" si="40"/>
        <v>3000</v>
      </c>
      <c r="Q96" s="2">
        <f t="shared" si="38"/>
        <v>8000</v>
      </c>
      <c r="R96" s="2">
        <f t="shared" si="39"/>
        <v>15</v>
      </c>
      <c r="U96" s="2" t="str">
        <f t="shared" si="35"/>
        <v>pic_map_module_21051</v>
      </c>
      <c r="V96" s="2" t="s">
        <v>131</v>
      </c>
    </row>
    <row r="97" spans="1:22">
      <c r="A97" s="2">
        <v>21061</v>
      </c>
      <c r="B97" s="2" t="s">
        <v>222</v>
      </c>
      <c r="D97" s="2">
        <f t="shared" si="30"/>
        <v>2</v>
      </c>
      <c r="J97" s="2">
        <v>0</v>
      </c>
      <c r="P97" s="2">
        <f t="shared" si="40"/>
        <v>3000</v>
      </c>
      <c r="Q97" s="2">
        <f t="shared" si="38"/>
        <v>8000</v>
      </c>
      <c r="R97" s="2">
        <f t="shared" si="39"/>
        <v>15</v>
      </c>
      <c r="U97" s="2" t="str">
        <f t="shared" si="35"/>
        <v>pic_map_module_21061</v>
      </c>
      <c r="V97" s="2" t="s">
        <v>131</v>
      </c>
    </row>
    <row r="98" spans="1:22">
      <c r="A98" s="2">
        <v>21071</v>
      </c>
      <c r="B98" s="2" t="s">
        <v>223</v>
      </c>
      <c r="D98" s="2">
        <f t="shared" si="30"/>
        <v>2</v>
      </c>
      <c r="J98" s="2">
        <v>0</v>
      </c>
      <c r="P98" s="2">
        <f t="shared" si="40"/>
        <v>3000</v>
      </c>
      <c r="Q98" s="2">
        <f t="shared" si="38"/>
        <v>8000</v>
      </c>
      <c r="R98" s="2">
        <f t="shared" si="39"/>
        <v>15</v>
      </c>
      <c r="U98" s="2" t="str">
        <f t="shared" si="35"/>
        <v>pic_map_module_21071</v>
      </c>
      <c r="V98" s="2" t="s">
        <v>224</v>
      </c>
    </row>
    <row r="99" spans="1:26">
      <c r="A99" s="2">
        <v>3101</v>
      </c>
      <c r="B99" s="2" t="s">
        <v>225</v>
      </c>
      <c r="D99" s="2">
        <f t="shared" ref="D99:D133" si="41">ROUNDDOWN(A99/1000,0)</f>
        <v>3</v>
      </c>
      <c r="F99" s="2">
        <v>1</v>
      </c>
      <c r="H99" s="2">
        <v>1</v>
      </c>
      <c r="I99" s="2">
        <v>5</v>
      </c>
      <c r="J99" s="2">
        <v>0</v>
      </c>
      <c r="P99" s="2">
        <f t="shared" ref="P99:P133" si="42">3000</f>
        <v>3000</v>
      </c>
      <c r="Q99" s="2">
        <f t="shared" si="38"/>
        <v>8000</v>
      </c>
      <c r="S99" s="2">
        <v>1</v>
      </c>
      <c r="T99" s="2">
        <f t="shared" ref="T99:T133" si="43">IF(S99=4,0,30000)</f>
        <v>30000</v>
      </c>
      <c r="U99" s="2" t="str">
        <f t="shared" ref="U99:U133" si="44">CONCATENATE("pic_map_bg_",MOD(A99,3000))</f>
        <v>pic_map_bg_101</v>
      </c>
      <c r="V99" s="2" t="str">
        <f t="shared" ref="V99:V133" si="45">_xlfn.IFS(S99=1,"120000;240000",S99=2,"240;120",S99=3,"240000;240000",S99=4,"240000;240000")</f>
        <v>120000;240000</v>
      </c>
      <c r="W99" s="12" t="str">
        <f t="shared" ref="W99:W133" si="46">IF(S99=3,CONCATENATE("pic_map_bg_up_",MOD(A99,3000),"_1"),"")</f>
        <v/>
      </c>
      <c r="X99" s="12" t="str">
        <f t="shared" ref="X99:X133" si="47">IF($S99=3,CONCATENATE("pic_map_bg_down_",MOD($A99,3000),"_1"),"")</f>
        <v/>
      </c>
      <c r="Y99" s="12" t="str">
        <f t="shared" ref="Y99:Y133" si="48">_xlfn.SWITCH($AA99,0,_xlfn.SWITCH($S99,1,CONCATENATE("pic_map_bg_left_",MOD($A99,3000),"_1;pic_map_bg_right_",MOD($A99,3000),"_1_flip"),3,CONCATENATE("pic_map_bg_left_",MOD($A99,3000),"_1"),4,""),11,_xlfn.SWITCH($S99,1,CONCATENATE("pic_map_bg_left_",MOD($A99,3000),"_1;pic_map_bg_left_",MOD($A99,3000),"_1"),3,CONCATENATE("pic_map_bg_left_",MOD($A99,3000),"_1"),4,""))</f>
        <v>pic_map_bg_left_101_1;pic_map_bg_right_101_1_flip</v>
      </c>
      <c r="Z99" s="12" t="str">
        <f t="shared" ref="Z99:Z133" si="49">_xlfn.SWITCH($AA99,0,_xlfn.SWITCH($S99,1,CONCATENATE("pic_map_bg_right_",MOD($A99,3000),"_1;pic_map_bg_left_",MOD($A99,3000),"_1_flip"),3,CONCATENATE("pic_map_bg_right_",MOD($A99,3000),"_1"),4,""),11,_xlfn.SWITCH($S99,1,CONCATENATE("pic_map_bg_right_",MOD($A99,3000),"_1;pic_map_bg_right_",MOD($A99,3000),"_1"),3,CONCATENATE("pic_map_bg_right_",MOD($A99,3000),"_1"),4,""))</f>
        <v>pic_map_bg_right_101_1;pic_map_bg_left_101_1_flip</v>
      </c>
    </row>
    <row r="100" spans="1:26">
      <c r="A100" s="2">
        <v>3102</v>
      </c>
      <c r="B100" s="2" t="s">
        <v>226</v>
      </c>
      <c r="D100" s="2">
        <f t="shared" si="41"/>
        <v>3</v>
      </c>
      <c r="F100" s="2">
        <v>1</v>
      </c>
      <c r="H100" s="2">
        <v>1</v>
      </c>
      <c r="I100" s="2">
        <v>5</v>
      </c>
      <c r="J100" s="2">
        <v>0</v>
      </c>
      <c r="P100" s="2">
        <f t="shared" si="42"/>
        <v>3000</v>
      </c>
      <c r="Q100" s="2">
        <f t="shared" si="38"/>
        <v>8000</v>
      </c>
      <c r="S100" s="2">
        <v>1</v>
      </c>
      <c r="T100" s="2">
        <f t="shared" si="43"/>
        <v>30000</v>
      </c>
      <c r="U100" s="2" t="str">
        <f t="shared" si="44"/>
        <v>pic_map_bg_102</v>
      </c>
      <c r="V100" s="2" t="str">
        <f t="shared" si="45"/>
        <v>120000;240000</v>
      </c>
      <c r="W100" s="12" t="str">
        <f t="shared" si="46"/>
        <v/>
      </c>
      <c r="X100" s="12" t="str">
        <f t="shared" si="47"/>
        <v/>
      </c>
      <c r="Y100" s="12" t="str">
        <f t="shared" si="48"/>
        <v>pic_map_bg_left_102_1;pic_map_bg_right_102_1_flip</v>
      </c>
      <c r="Z100" s="12" t="str">
        <f t="shared" si="49"/>
        <v>pic_map_bg_right_102_1;pic_map_bg_left_102_1_flip</v>
      </c>
    </row>
    <row r="101" spans="1:26">
      <c r="A101" s="2">
        <v>3103</v>
      </c>
      <c r="B101" s="2" t="s">
        <v>227</v>
      </c>
      <c r="D101" s="2">
        <f t="shared" si="41"/>
        <v>3</v>
      </c>
      <c r="F101" s="2">
        <v>1</v>
      </c>
      <c r="H101" s="2">
        <v>1</v>
      </c>
      <c r="I101" s="2">
        <v>5</v>
      </c>
      <c r="J101" s="2">
        <v>0</v>
      </c>
      <c r="P101" s="2">
        <f t="shared" si="42"/>
        <v>3000</v>
      </c>
      <c r="Q101" s="2">
        <f t="shared" si="38"/>
        <v>8000</v>
      </c>
      <c r="S101" s="2">
        <v>1</v>
      </c>
      <c r="T101" s="2">
        <f t="shared" si="43"/>
        <v>30000</v>
      </c>
      <c r="U101" s="2" t="str">
        <f t="shared" si="44"/>
        <v>pic_map_bg_103</v>
      </c>
      <c r="V101" s="2" t="str">
        <f t="shared" si="45"/>
        <v>120000;240000</v>
      </c>
      <c r="W101" s="12" t="str">
        <f t="shared" si="46"/>
        <v/>
      </c>
      <c r="X101" s="12" t="str">
        <f t="shared" si="47"/>
        <v/>
      </c>
      <c r="Y101" s="12" t="str">
        <f t="shared" si="48"/>
        <v>pic_map_bg_left_103_1;pic_map_bg_right_103_1_flip</v>
      </c>
      <c r="Z101" s="12" t="str">
        <f t="shared" si="49"/>
        <v>pic_map_bg_right_103_1;pic_map_bg_left_103_1_flip</v>
      </c>
    </row>
    <row r="102" spans="1:26">
      <c r="A102" s="2">
        <v>3104</v>
      </c>
      <c r="B102" s="2" t="s">
        <v>228</v>
      </c>
      <c r="D102" s="2">
        <f t="shared" si="41"/>
        <v>3</v>
      </c>
      <c r="F102" s="2">
        <v>1</v>
      </c>
      <c r="H102" s="2">
        <v>1</v>
      </c>
      <c r="I102" s="2">
        <v>5</v>
      </c>
      <c r="J102" s="2">
        <v>0</v>
      </c>
      <c r="P102" s="2">
        <f t="shared" si="42"/>
        <v>3000</v>
      </c>
      <c r="Q102" s="2">
        <f t="shared" si="38"/>
        <v>8000</v>
      </c>
      <c r="S102" s="2">
        <v>3</v>
      </c>
      <c r="T102" s="2">
        <f t="shared" si="43"/>
        <v>30000</v>
      </c>
      <c r="U102" s="2" t="str">
        <f t="shared" si="44"/>
        <v>pic_map_bg_104</v>
      </c>
      <c r="V102" s="2" t="str">
        <f t="shared" si="45"/>
        <v>240000;240000</v>
      </c>
      <c r="W102" s="12" t="str">
        <f t="shared" si="46"/>
        <v>pic_map_bg_up_104_1</v>
      </c>
      <c r="X102" s="12" t="str">
        <f t="shared" si="47"/>
        <v>pic_map_bg_down_104_1</v>
      </c>
      <c r="Y102" s="12" t="str">
        <f t="shared" si="48"/>
        <v>pic_map_bg_left_104_1</v>
      </c>
      <c r="Z102" s="12" t="str">
        <f t="shared" si="49"/>
        <v>pic_map_bg_right_104_1</v>
      </c>
    </row>
    <row r="103" spans="1:26">
      <c r="A103" s="2">
        <v>3105</v>
      </c>
      <c r="B103" s="2" t="s">
        <v>229</v>
      </c>
      <c r="D103" s="2">
        <f t="shared" si="41"/>
        <v>3</v>
      </c>
      <c r="F103" s="2">
        <v>1</v>
      </c>
      <c r="H103" s="2">
        <v>1</v>
      </c>
      <c r="I103" s="2">
        <v>5</v>
      </c>
      <c r="J103" s="2">
        <v>0</v>
      </c>
      <c r="P103" s="2">
        <f t="shared" si="42"/>
        <v>3000</v>
      </c>
      <c r="Q103" s="2">
        <f t="shared" ref="Q103:Q112" si="50">8000</f>
        <v>8000</v>
      </c>
      <c r="S103" s="2">
        <v>3</v>
      </c>
      <c r="T103" s="2">
        <f t="shared" si="43"/>
        <v>30000</v>
      </c>
      <c r="U103" s="2" t="str">
        <f t="shared" si="44"/>
        <v>pic_map_bg_105</v>
      </c>
      <c r="V103" s="2" t="str">
        <f t="shared" si="45"/>
        <v>240000;240000</v>
      </c>
      <c r="W103" s="12" t="str">
        <f t="shared" si="46"/>
        <v>pic_map_bg_up_105_1</v>
      </c>
      <c r="X103" s="12" t="str">
        <f t="shared" si="47"/>
        <v>pic_map_bg_down_105_1</v>
      </c>
      <c r="Y103" s="12" t="str">
        <f t="shared" si="48"/>
        <v>pic_map_bg_left_105_1</v>
      </c>
      <c r="Z103" s="12" t="str">
        <f t="shared" si="49"/>
        <v>pic_map_bg_right_105_1</v>
      </c>
    </row>
    <row r="104" spans="1:26">
      <c r="A104" s="2">
        <v>3201</v>
      </c>
      <c r="B104" s="2" t="s">
        <v>230</v>
      </c>
      <c r="D104" s="2">
        <f t="shared" si="41"/>
        <v>3</v>
      </c>
      <c r="F104" s="2">
        <v>1</v>
      </c>
      <c r="H104" s="2">
        <v>1</v>
      </c>
      <c r="I104" s="2">
        <v>5</v>
      </c>
      <c r="J104" s="2">
        <v>0</v>
      </c>
      <c r="P104" s="2">
        <f t="shared" si="42"/>
        <v>3000</v>
      </c>
      <c r="Q104" s="2">
        <f t="shared" si="50"/>
        <v>8000</v>
      </c>
      <c r="S104" s="2">
        <v>1</v>
      </c>
      <c r="T104" s="2">
        <f t="shared" si="43"/>
        <v>30000</v>
      </c>
      <c r="U104" s="2" t="str">
        <f t="shared" si="44"/>
        <v>pic_map_bg_201</v>
      </c>
      <c r="V104" s="2" t="str">
        <f t="shared" si="45"/>
        <v>120000;240000</v>
      </c>
      <c r="W104" s="12" t="str">
        <f t="shared" si="46"/>
        <v/>
      </c>
      <c r="X104" s="12" t="str">
        <f t="shared" si="47"/>
        <v/>
      </c>
      <c r="Y104" s="12" t="str">
        <f t="shared" si="48"/>
        <v>pic_map_bg_left_201_1;pic_map_bg_right_201_1_flip</v>
      </c>
      <c r="Z104" s="12" t="str">
        <f t="shared" si="49"/>
        <v>pic_map_bg_right_201_1;pic_map_bg_left_201_1_flip</v>
      </c>
    </row>
    <row r="105" spans="1:27">
      <c r="A105" s="2">
        <v>3202</v>
      </c>
      <c r="B105" s="2" t="s">
        <v>231</v>
      </c>
      <c r="D105" s="2">
        <f t="shared" si="41"/>
        <v>3</v>
      </c>
      <c r="F105" s="2">
        <v>1</v>
      </c>
      <c r="H105" s="2">
        <v>1</v>
      </c>
      <c r="I105" s="2">
        <v>5</v>
      </c>
      <c r="J105" s="2">
        <v>0</v>
      </c>
      <c r="P105" s="2">
        <f t="shared" si="42"/>
        <v>3000</v>
      </c>
      <c r="Q105" s="2">
        <f t="shared" si="50"/>
        <v>8000</v>
      </c>
      <c r="S105" s="2">
        <v>3</v>
      </c>
      <c r="T105" s="2">
        <f t="shared" si="43"/>
        <v>30000</v>
      </c>
      <c r="U105" s="2" t="str">
        <f t="shared" si="44"/>
        <v>pic_map_bg_202</v>
      </c>
      <c r="V105" s="2" t="str">
        <f t="shared" si="45"/>
        <v>240000;240000</v>
      </c>
      <c r="W105" s="12" t="str">
        <f t="shared" si="46"/>
        <v>pic_map_bg_up_202_1</v>
      </c>
      <c r="X105" s="12" t="str">
        <f t="shared" si="47"/>
        <v>pic_map_bg_down_202_1</v>
      </c>
      <c r="Y105" s="12" t="str">
        <f t="shared" si="48"/>
        <v>pic_map_bg_left_202_1</v>
      </c>
      <c r="Z105" s="12" t="str">
        <f t="shared" si="49"/>
        <v>pic_map_bg_right_202_1</v>
      </c>
      <c r="AA105" s="12">
        <v>11</v>
      </c>
    </row>
    <row r="106" spans="1:26">
      <c r="A106" s="2">
        <v>3203</v>
      </c>
      <c r="B106" s="2" t="s">
        <v>232</v>
      </c>
      <c r="D106" s="2">
        <f t="shared" si="41"/>
        <v>3</v>
      </c>
      <c r="F106" s="2">
        <v>1</v>
      </c>
      <c r="H106" s="2">
        <v>1</v>
      </c>
      <c r="I106" s="2">
        <v>5</v>
      </c>
      <c r="J106" s="2">
        <v>0</v>
      </c>
      <c r="P106" s="2">
        <f t="shared" si="42"/>
        <v>3000</v>
      </c>
      <c r="Q106" s="2">
        <f t="shared" si="50"/>
        <v>8000</v>
      </c>
      <c r="S106" s="2">
        <v>3</v>
      </c>
      <c r="T106" s="2">
        <f t="shared" si="43"/>
        <v>30000</v>
      </c>
      <c r="U106" s="2" t="str">
        <f t="shared" si="44"/>
        <v>pic_map_bg_203</v>
      </c>
      <c r="V106" s="2" t="str">
        <f t="shared" si="45"/>
        <v>240000;240000</v>
      </c>
      <c r="W106" s="12" t="str">
        <f t="shared" si="46"/>
        <v>pic_map_bg_up_203_1</v>
      </c>
      <c r="X106" s="12" t="str">
        <f t="shared" si="47"/>
        <v>pic_map_bg_down_203_1</v>
      </c>
      <c r="Y106" s="12" t="str">
        <f t="shared" si="48"/>
        <v>pic_map_bg_left_203_1</v>
      </c>
      <c r="Z106" s="12" t="str">
        <f t="shared" si="49"/>
        <v>pic_map_bg_right_203_1</v>
      </c>
    </row>
    <row r="107" spans="1:26">
      <c r="A107" s="2">
        <v>3204</v>
      </c>
      <c r="B107" s="2" t="s">
        <v>233</v>
      </c>
      <c r="D107" s="2">
        <f t="shared" si="41"/>
        <v>3</v>
      </c>
      <c r="F107" s="2">
        <v>1</v>
      </c>
      <c r="H107" s="2">
        <v>1</v>
      </c>
      <c r="I107" s="2">
        <v>5</v>
      </c>
      <c r="J107" s="2">
        <v>0</v>
      </c>
      <c r="P107" s="2">
        <f t="shared" si="42"/>
        <v>3000</v>
      </c>
      <c r="Q107" s="2">
        <f t="shared" si="50"/>
        <v>8000</v>
      </c>
      <c r="S107" s="2">
        <v>4</v>
      </c>
      <c r="T107" s="2">
        <f t="shared" si="43"/>
        <v>0</v>
      </c>
      <c r="U107" s="2" t="str">
        <f t="shared" si="44"/>
        <v>pic_map_bg_204</v>
      </c>
      <c r="V107" s="2" t="str">
        <f t="shared" si="45"/>
        <v>240000;240000</v>
      </c>
      <c r="W107" s="12" t="str">
        <f t="shared" si="46"/>
        <v/>
      </c>
      <c r="X107" s="12" t="str">
        <f t="shared" si="47"/>
        <v/>
      </c>
      <c r="Y107" s="12" t="str">
        <f t="shared" si="48"/>
        <v/>
      </c>
      <c r="Z107" s="12" t="str">
        <f t="shared" si="49"/>
        <v/>
      </c>
    </row>
    <row r="108" spans="1:26">
      <c r="A108" s="2">
        <v>3205</v>
      </c>
      <c r="B108" s="2" t="s">
        <v>234</v>
      </c>
      <c r="D108" s="2">
        <f t="shared" si="41"/>
        <v>3</v>
      </c>
      <c r="F108" s="2">
        <v>1</v>
      </c>
      <c r="H108" s="2">
        <v>1</v>
      </c>
      <c r="I108" s="2">
        <v>5</v>
      </c>
      <c r="J108" s="2">
        <v>0</v>
      </c>
      <c r="P108" s="2">
        <f t="shared" si="42"/>
        <v>3000</v>
      </c>
      <c r="Q108" s="2">
        <f t="shared" si="50"/>
        <v>8000</v>
      </c>
      <c r="S108" s="2">
        <v>1</v>
      </c>
      <c r="T108" s="2">
        <f t="shared" si="43"/>
        <v>30000</v>
      </c>
      <c r="U108" s="2" t="str">
        <f t="shared" si="44"/>
        <v>pic_map_bg_205</v>
      </c>
      <c r="V108" s="2" t="str">
        <f t="shared" si="45"/>
        <v>120000;240000</v>
      </c>
      <c r="W108" s="12" t="str">
        <f t="shared" si="46"/>
        <v/>
      </c>
      <c r="X108" s="12" t="str">
        <f t="shared" si="47"/>
        <v/>
      </c>
      <c r="Y108" s="12" t="str">
        <f t="shared" si="48"/>
        <v>pic_map_bg_left_205_1;pic_map_bg_right_205_1_flip</v>
      </c>
      <c r="Z108" s="12" t="str">
        <f t="shared" si="49"/>
        <v>pic_map_bg_right_205_1;pic_map_bg_left_205_1_flip</v>
      </c>
    </row>
    <row r="109" spans="1:26">
      <c r="A109" s="2">
        <v>3301</v>
      </c>
      <c r="B109" s="2" t="s">
        <v>235</v>
      </c>
      <c r="D109" s="2">
        <f t="shared" si="41"/>
        <v>3</v>
      </c>
      <c r="F109" s="2">
        <v>1</v>
      </c>
      <c r="H109" s="2">
        <v>1</v>
      </c>
      <c r="I109" s="2">
        <v>5</v>
      </c>
      <c r="J109" s="2">
        <v>0</v>
      </c>
      <c r="P109" s="2">
        <f t="shared" si="42"/>
        <v>3000</v>
      </c>
      <c r="Q109" s="2">
        <f t="shared" si="50"/>
        <v>8000</v>
      </c>
      <c r="S109" s="2">
        <v>1</v>
      </c>
      <c r="T109" s="2">
        <f t="shared" si="43"/>
        <v>30000</v>
      </c>
      <c r="U109" s="2" t="str">
        <f t="shared" si="44"/>
        <v>pic_map_bg_301</v>
      </c>
      <c r="V109" s="2" t="str">
        <f t="shared" si="45"/>
        <v>120000;240000</v>
      </c>
      <c r="W109" s="12" t="str">
        <f t="shared" si="46"/>
        <v/>
      </c>
      <c r="X109" s="12" t="str">
        <f t="shared" si="47"/>
        <v/>
      </c>
      <c r="Y109" s="12" t="str">
        <f t="shared" si="48"/>
        <v>pic_map_bg_left_301_1;pic_map_bg_right_301_1_flip</v>
      </c>
      <c r="Z109" s="12" t="str">
        <f t="shared" si="49"/>
        <v>pic_map_bg_right_301_1;pic_map_bg_left_301_1_flip</v>
      </c>
    </row>
    <row r="110" spans="1:26">
      <c r="A110" s="2">
        <v>3302</v>
      </c>
      <c r="B110" s="2" t="s">
        <v>236</v>
      </c>
      <c r="D110" s="2">
        <f t="shared" si="41"/>
        <v>3</v>
      </c>
      <c r="F110" s="2">
        <v>1</v>
      </c>
      <c r="H110" s="2">
        <v>1</v>
      </c>
      <c r="I110" s="2">
        <v>5</v>
      </c>
      <c r="J110" s="2">
        <v>0</v>
      </c>
      <c r="P110" s="2">
        <f t="shared" si="42"/>
        <v>3000</v>
      </c>
      <c r="Q110" s="2">
        <f t="shared" si="50"/>
        <v>8000</v>
      </c>
      <c r="S110" s="2">
        <v>1</v>
      </c>
      <c r="T110" s="2">
        <f t="shared" si="43"/>
        <v>30000</v>
      </c>
      <c r="U110" s="2" t="str">
        <f t="shared" si="44"/>
        <v>pic_map_bg_302</v>
      </c>
      <c r="V110" s="2" t="str">
        <f t="shared" si="45"/>
        <v>120000;240000</v>
      </c>
      <c r="W110" s="12" t="str">
        <f t="shared" si="46"/>
        <v/>
      </c>
      <c r="X110" s="12" t="str">
        <f t="shared" si="47"/>
        <v/>
      </c>
      <c r="Y110" s="12" t="str">
        <f t="shared" si="48"/>
        <v>pic_map_bg_left_302_1;pic_map_bg_right_302_1_flip</v>
      </c>
      <c r="Z110" s="12" t="str">
        <f t="shared" si="49"/>
        <v>pic_map_bg_right_302_1;pic_map_bg_left_302_1_flip</v>
      </c>
    </row>
    <row r="111" spans="1:26">
      <c r="A111" s="2">
        <v>3303</v>
      </c>
      <c r="B111" s="2" t="s">
        <v>237</v>
      </c>
      <c r="D111" s="2">
        <f t="shared" si="41"/>
        <v>3</v>
      </c>
      <c r="F111" s="2">
        <v>1</v>
      </c>
      <c r="H111" s="2">
        <v>1</v>
      </c>
      <c r="I111" s="2">
        <v>5</v>
      </c>
      <c r="J111" s="2">
        <v>0</v>
      </c>
      <c r="P111" s="2">
        <f t="shared" si="42"/>
        <v>3000</v>
      </c>
      <c r="Q111" s="2">
        <f t="shared" si="50"/>
        <v>8000</v>
      </c>
      <c r="S111" s="2">
        <v>1</v>
      </c>
      <c r="T111" s="2">
        <f t="shared" si="43"/>
        <v>30000</v>
      </c>
      <c r="U111" s="2" t="str">
        <f t="shared" si="44"/>
        <v>pic_map_bg_303</v>
      </c>
      <c r="V111" s="2" t="str">
        <f t="shared" si="45"/>
        <v>120000;240000</v>
      </c>
      <c r="W111" s="12" t="str">
        <f t="shared" si="46"/>
        <v/>
      </c>
      <c r="X111" s="12" t="str">
        <f t="shared" si="47"/>
        <v/>
      </c>
      <c r="Y111" s="12" t="str">
        <f t="shared" si="48"/>
        <v>pic_map_bg_left_303_1;pic_map_bg_right_303_1_flip</v>
      </c>
      <c r="Z111" s="12" t="str">
        <f t="shared" si="49"/>
        <v>pic_map_bg_right_303_1;pic_map_bg_left_303_1_flip</v>
      </c>
    </row>
    <row r="112" spans="1:26">
      <c r="A112" s="2">
        <v>3304</v>
      </c>
      <c r="B112" s="2" t="s">
        <v>238</v>
      </c>
      <c r="D112" s="2">
        <f t="shared" si="41"/>
        <v>3</v>
      </c>
      <c r="F112" s="2">
        <v>1</v>
      </c>
      <c r="H112" s="2">
        <v>1</v>
      </c>
      <c r="I112" s="2">
        <v>5</v>
      </c>
      <c r="J112" s="2">
        <v>0</v>
      </c>
      <c r="P112" s="2">
        <f t="shared" si="42"/>
        <v>3000</v>
      </c>
      <c r="Q112" s="2">
        <f t="shared" si="50"/>
        <v>8000</v>
      </c>
      <c r="S112" s="2">
        <v>3</v>
      </c>
      <c r="T112" s="2">
        <f t="shared" si="43"/>
        <v>30000</v>
      </c>
      <c r="U112" s="2" t="str">
        <f t="shared" si="44"/>
        <v>pic_map_bg_304</v>
      </c>
      <c r="V112" s="2" t="str">
        <f t="shared" si="45"/>
        <v>240000;240000</v>
      </c>
      <c r="W112" s="12" t="str">
        <f t="shared" si="46"/>
        <v>pic_map_bg_up_304_1</v>
      </c>
      <c r="X112" s="12" t="str">
        <f t="shared" si="47"/>
        <v>pic_map_bg_down_304_1</v>
      </c>
      <c r="Y112" s="12" t="str">
        <f t="shared" si="48"/>
        <v>pic_map_bg_left_304_1</v>
      </c>
      <c r="Z112" s="12" t="str">
        <f t="shared" si="49"/>
        <v>pic_map_bg_right_304_1</v>
      </c>
    </row>
    <row r="113" spans="1:26">
      <c r="A113" s="2">
        <v>3305</v>
      </c>
      <c r="B113" s="2" t="s">
        <v>239</v>
      </c>
      <c r="D113" s="2">
        <f t="shared" si="41"/>
        <v>3</v>
      </c>
      <c r="F113" s="2">
        <v>1</v>
      </c>
      <c r="H113" s="2">
        <v>1</v>
      </c>
      <c r="I113" s="2">
        <v>5</v>
      </c>
      <c r="J113" s="2">
        <v>0</v>
      </c>
      <c r="P113" s="2">
        <f t="shared" si="42"/>
        <v>3000</v>
      </c>
      <c r="Q113" s="2">
        <f t="shared" ref="Q113:Q122" si="51">8000</f>
        <v>8000</v>
      </c>
      <c r="S113" s="2">
        <v>3</v>
      </c>
      <c r="T113" s="2">
        <f t="shared" si="43"/>
        <v>30000</v>
      </c>
      <c r="U113" s="2" t="str">
        <f t="shared" si="44"/>
        <v>pic_map_bg_305</v>
      </c>
      <c r="V113" s="2" t="str">
        <f t="shared" si="45"/>
        <v>240000;240000</v>
      </c>
      <c r="W113" s="12" t="str">
        <f t="shared" si="46"/>
        <v>pic_map_bg_up_305_1</v>
      </c>
      <c r="X113" s="12" t="str">
        <f t="shared" si="47"/>
        <v>pic_map_bg_down_305_1</v>
      </c>
      <c r="Y113" s="12" t="str">
        <f t="shared" si="48"/>
        <v>pic_map_bg_left_305_1</v>
      </c>
      <c r="Z113" s="12" t="str">
        <f t="shared" si="49"/>
        <v>pic_map_bg_right_305_1</v>
      </c>
    </row>
    <row r="114" spans="1:26">
      <c r="A114" s="16">
        <v>3401</v>
      </c>
      <c r="B114" s="2" t="s">
        <v>240</v>
      </c>
      <c r="D114" s="2">
        <f t="shared" si="41"/>
        <v>3</v>
      </c>
      <c r="F114" s="2">
        <v>1</v>
      </c>
      <c r="H114" s="2">
        <v>1</v>
      </c>
      <c r="I114" s="2">
        <v>5</v>
      </c>
      <c r="J114" s="2">
        <v>0</v>
      </c>
      <c r="P114" s="2">
        <f t="shared" si="42"/>
        <v>3000</v>
      </c>
      <c r="Q114" s="2">
        <f t="shared" si="51"/>
        <v>8000</v>
      </c>
      <c r="S114" s="2">
        <v>3</v>
      </c>
      <c r="T114" s="2">
        <f t="shared" si="43"/>
        <v>30000</v>
      </c>
      <c r="U114" s="2" t="str">
        <f t="shared" si="44"/>
        <v>pic_map_bg_401</v>
      </c>
      <c r="V114" s="2" t="str">
        <f t="shared" si="45"/>
        <v>240000;240000</v>
      </c>
      <c r="W114" s="12" t="str">
        <f t="shared" si="46"/>
        <v>pic_map_bg_up_401_1</v>
      </c>
      <c r="X114" s="12" t="str">
        <f t="shared" si="47"/>
        <v>pic_map_bg_down_401_1</v>
      </c>
      <c r="Y114" s="12" t="str">
        <f t="shared" si="48"/>
        <v>pic_map_bg_left_401_1</v>
      </c>
      <c r="Z114" s="12" t="str">
        <f t="shared" si="49"/>
        <v>pic_map_bg_right_401_1</v>
      </c>
    </row>
    <row r="115" spans="1:26">
      <c r="A115" s="16">
        <v>3402</v>
      </c>
      <c r="B115" s="2" t="s">
        <v>241</v>
      </c>
      <c r="D115" s="2">
        <f t="shared" si="41"/>
        <v>3</v>
      </c>
      <c r="F115" s="2">
        <v>1</v>
      </c>
      <c r="H115" s="2">
        <v>1</v>
      </c>
      <c r="I115" s="2">
        <v>5</v>
      </c>
      <c r="J115" s="2">
        <v>0</v>
      </c>
      <c r="P115" s="2">
        <f t="shared" si="42"/>
        <v>3000</v>
      </c>
      <c r="Q115" s="2">
        <f t="shared" si="51"/>
        <v>8000</v>
      </c>
      <c r="S115" s="2">
        <v>3</v>
      </c>
      <c r="T115" s="2">
        <f t="shared" si="43"/>
        <v>30000</v>
      </c>
      <c r="U115" s="2" t="str">
        <f t="shared" si="44"/>
        <v>pic_map_bg_402</v>
      </c>
      <c r="V115" s="2" t="str">
        <f t="shared" si="45"/>
        <v>240000;240000</v>
      </c>
      <c r="W115" s="12" t="str">
        <f t="shared" si="46"/>
        <v>pic_map_bg_up_402_1</v>
      </c>
      <c r="X115" s="12" t="str">
        <f t="shared" si="47"/>
        <v>pic_map_bg_down_402_1</v>
      </c>
      <c r="Y115" s="12" t="str">
        <f t="shared" si="48"/>
        <v>pic_map_bg_left_402_1</v>
      </c>
      <c r="Z115" s="12" t="str">
        <f t="shared" si="49"/>
        <v>pic_map_bg_right_402_1</v>
      </c>
    </row>
    <row r="116" spans="1:26">
      <c r="A116" s="16">
        <v>3403</v>
      </c>
      <c r="B116" s="2" t="s">
        <v>242</v>
      </c>
      <c r="D116" s="2">
        <f t="shared" si="41"/>
        <v>3</v>
      </c>
      <c r="F116" s="2">
        <v>1</v>
      </c>
      <c r="H116" s="2">
        <v>1</v>
      </c>
      <c r="I116" s="2">
        <v>5</v>
      </c>
      <c r="J116" s="2">
        <v>0</v>
      </c>
      <c r="P116" s="2">
        <f t="shared" si="42"/>
        <v>3000</v>
      </c>
      <c r="Q116" s="2">
        <f t="shared" si="51"/>
        <v>8000</v>
      </c>
      <c r="S116" s="2">
        <v>1</v>
      </c>
      <c r="T116" s="2">
        <f t="shared" si="43"/>
        <v>30000</v>
      </c>
      <c r="U116" s="2" t="str">
        <f t="shared" si="44"/>
        <v>pic_map_bg_403</v>
      </c>
      <c r="V116" s="2" t="str">
        <f t="shared" si="45"/>
        <v>120000;240000</v>
      </c>
      <c r="W116" s="12" t="str">
        <f t="shared" si="46"/>
        <v/>
      </c>
      <c r="X116" s="12" t="str">
        <f t="shared" si="47"/>
        <v/>
      </c>
      <c r="Y116" s="12" t="str">
        <f t="shared" si="48"/>
        <v>pic_map_bg_left_403_1;pic_map_bg_right_403_1_flip</v>
      </c>
      <c r="Z116" s="12" t="str">
        <f t="shared" si="49"/>
        <v>pic_map_bg_right_403_1;pic_map_bg_left_403_1_flip</v>
      </c>
    </row>
    <row r="117" spans="1:26">
      <c r="A117" s="16">
        <v>3404</v>
      </c>
      <c r="B117" s="2" t="s">
        <v>243</v>
      </c>
      <c r="D117" s="2">
        <f t="shared" si="41"/>
        <v>3</v>
      </c>
      <c r="F117" s="2">
        <v>1</v>
      </c>
      <c r="H117" s="2">
        <v>1</v>
      </c>
      <c r="I117" s="2">
        <v>5</v>
      </c>
      <c r="J117" s="2">
        <v>0</v>
      </c>
      <c r="P117" s="2">
        <f t="shared" si="42"/>
        <v>3000</v>
      </c>
      <c r="Q117" s="2">
        <f t="shared" si="51"/>
        <v>8000</v>
      </c>
      <c r="S117" s="2">
        <v>3</v>
      </c>
      <c r="T117" s="2">
        <f t="shared" si="43"/>
        <v>30000</v>
      </c>
      <c r="U117" s="2" t="str">
        <f t="shared" si="44"/>
        <v>pic_map_bg_404</v>
      </c>
      <c r="V117" s="2" t="str">
        <f t="shared" si="45"/>
        <v>240000;240000</v>
      </c>
      <c r="W117" s="12" t="str">
        <f t="shared" si="46"/>
        <v>pic_map_bg_up_404_1</v>
      </c>
      <c r="X117" s="12" t="str">
        <f t="shared" si="47"/>
        <v>pic_map_bg_down_404_1</v>
      </c>
      <c r="Y117" s="12" t="str">
        <f t="shared" si="48"/>
        <v>pic_map_bg_left_404_1</v>
      </c>
      <c r="Z117" s="12" t="str">
        <f t="shared" si="49"/>
        <v>pic_map_bg_right_404_1</v>
      </c>
    </row>
    <row r="118" spans="1:26">
      <c r="A118" s="16">
        <v>3405</v>
      </c>
      <c r="B118" s="2" t="s">
        <v>244</v>
      </c>
      <c r="D118" s="2">
        <f t="shared" si="41"/>
        <v>3</v>
      </c>
      <c r="F118" s="2">
        <v>1</v>
      </c>
      <c r="H118" s="2">
        <v>1</v>
      </c>
      <c r="I118" s="2">
        <v>5</v>
      </c>
      <c r="J118" s="2">
        <v>0</v>
      </c>
      <c r="P118" s="2">
        <f t="shared" si="42"/>
        <v>3000</v>
      </c>
      <c r="Q118" s="2">
        <f t="shared" si="51"/>
        <v>8000</v>
      </c>
      <c r="S118" s="2">
        <v>1</v>
      </c>
      <c r="T118" s="2">
        <f t="shared" si="43"/>
        <v>30000</v>
      </c>
      <c r="U118" s="2" t="str">
        <f t="shared" si="44"/>
        <v>pic_map_bg_405</v>
      </c>
      <c r="V118" s="2" t="str">
        <f t="shared" si="45"/>
        <v>120000;240000</v>
      </c>
      <c r="W118" s="12" t="str">
        <f t="shared" si="46"/>
        <v/>
      </c>
      <c r="X118" s="12" t="str">
        <f t="shared" si="47"/>
        <v/>
      </c>
      <c r="Y118" s="12" t="str">
        <f t="shared" si="48"/>
        <v>pic_map_bg_left_405_1;pic_map_bg_right_405_1_flip</v>
      </c>
      <c r="Z118" s="12" t="str">
        <f t="shared" si="49"/>
        <v>pic_map_bg_right_405_1;pic_map_bg_left_405_1_flip</v>
      </c>
    </row>
    <row r="119" spans="1:26">
      <c r="A119" s="16">
        <v>3501</v>
      </c>
      <c r="B119" s="2" t="s">
        <v>245</v>
      </c>
      <c r="D119" s="2">
        <f t="shared" si="41"/>
        <v>3</v>
      </c>
      <c r="F119" s="2">
        <v>1</v>
      </c>
      <c r="H119" s="2">
        <v>1</v>
      </c>
      <c r="I119" s="2">
        <v>5</v>
      </c>
      <c r="J119" s="2">
        <v>0</v>
      </c>
      <c r="P119" s="2">
        <f t="shared" si="42"/>
        <v>3000</v>
      </c>
      <c r="Q119" s="2">
        <f t="shared" si="51"/>
        <v>8000</v>
      </c>
      <c r="S119" s="2">
        <v>4</v>
      </c>
      <c r="T119" s="2">
        <f t="shared" si="43"/>
        <v>0</v>
      </c>
      <c r="U119" s="2" t="str">
        <f t="shared" si="44"/>
        <v>pic_map_bg_501</v>
      </c>
      <c r="V119" s="2" t="str">
        <f t="shared" si="45"/>
        <v>240000;240000</v>
      </c>
      <c r="W119" s="12" t="str">
        <f t="shared" si="46"/>
        <v/>
      </c>
      <c r="X119" s="12" t="str">
        <f t="shared" si="47"/>
        <v/>
      </c>
      <c r="Y119" s="12" t="str">
        <f t="shared" si="48"/>
        <v/>
      </c>
      <c r="Z119" s="12" t="str">
        <f t="shared" si="49"/>
        <v/>
      </c>
    </row>
    <row r="120" spans="1:26">
      <c r="A120" s="16">
        <v>3502</v>
      </c>
      <c r="B120" s="2" t="s">
        <v>246</v>
      </c>
      <c r="D120" s="2">
        <f t="shared" si="41"/>
        <v>3</v>
      </c>
      <c r="F120" s="2">
        <v>1</v>
      </c>
      <c r="H120" s="2">
        <v>1</v>
      </c>
      <c r="I120" s="2">
        <v>5</v>
      </c>
      <c r="J120" s="2">
        <v>0</v>
      </c>
      <c r="P120" s="2">
        <f t="shared" si="42"/>
        <v>3000</v>
      </c>
      <c r="Q120" s="2">
        <f t="shared" si="51"/>
        <v>8000</v>
      </c>
      <c r="S120" s="2">
        <v>3</v>
      </c>
      <c r="T120" s="2">
        <f t="shared" si="43"/>
        <v>30000</v>
      </c>
      <c r="U120" s="2" t="str">
        <f t="shared" si="44"/>
        <v>pic_map_bg_502</v>
      </c>
      <c r="V120" s="2" t="str">
        <f t="shared" si="45"/>
        <v>240000;240000</v>
      </c>
      <c r="W120" s="12" t="str">
        <f t="shared" si="46"/>
        <v>pic_map_bg_up_502_1</v>
      </c>
      <c r="X120" s="12" t="str">
        <f t="shared" si="47"/>
        <v>pic_map_bg_down_502_1</v>
      </c>
      <c r="Y120" s="12" t="str">
        <f t="shared" si="48"/>
        <v>pic_map_bg_left_502_1</v>
      </c>
      <c r="Z120" s="12" t="str">
        <f t="shared" si="49"/>
        <v>pic_map_bg_right_502_1</v>
      </c>
    </row>
    <row r="121" spans="1:26">
      <c r="A121" s="16">
        <v>3503</v>
      </c>
      <c r="B121" s="2" t="s">
        <v>247</v>
      </c>
      <c r="D121" s="2">
        <f t="shared" si="41"/>
        <v>3</v>
      </c>
      <c r="F121" s="2">
        <v>1</v>
      </c>
      <c r="H121" s="2">
        <v>1</v>
      </c>
      <c r="I121" s="2">
        <v>5</v>
      </c>
      <c r="J121" s="2">
        <v>0</v>
      </c>
      <c r="P121" s="2">
        <f t="shared" si="42"/>
        <v>3000</v>
      </c>
      <c r="Q121" s="2">
        <f t="shared" si="51"/>
        <v>8000</v>
      </c>
      <c r="S121" s="2">
        <v>4</v>
      </c>
      <c r="T121" s="2">
        <f t="shared" si="43"/>
        <v>0</v>
      </c>
      <c r="U121" s="2" t="str">
        <f t="shared" si="44"/>
        <v>pic_map_bg_503</v>
      </c>
      <c r="V121" s="2" t="str">
        <f t="shared" si="45"/>
        <v>240000;240000</v>
      </c>
      <c r="W121" s="12" t="str">
        <f t="shared" si="46"/>
        <v/>
      </c>
      <c r="X121" s="12" t="str">
        <f t="shared" si="47"/>
        <v/>
      </c>
      <c r="Y121" s="12" t="str">
        <f t="shared" si="48"/>
        <v/>
      </c>
      <c r="Z121" s="12" t="str">
        <f t="shared" si="49"/>
        <v/>
      </c>
    </row>
    <row r="122" spans="1:26">
      <c r="A122" s="16">
        <v>3504</v>
      </c>
      <c r="B122" s="2" t="s">
        <v>248</v>
      </c>
      <c r="D122" s="2">
        <f t="shared" si="41"/>
        <v>3</v>
      </c>
      <c r="F122" s="2">
        <v>1</v>
      </c>
      <c r="H122" s="2">
        <v>1</v>
      </c>
      <c r="I122" s="2">
        <v>5</v>
      </c>
      <c r="J122" s="2">
        <v>0</v>
      </c>
      <c r="P122" s="2">
        <f t="shared" si="42"/>
        <v>3000</v>
      </c>
      <c r="Q122" s="2">
        <f t="shared" si="51"/>
        <v>8000</v>
      </c>
      <c r="S122" s="2">
        <v>3</v>
      </c>
      <c r="T122" s="2">
        <f t="shared" si="43"/>
        <v>30000</v>
      </c>
      <c r="U122" s="2" t="str">
        <f t="shared" si="44"/>
        <v>pic_map_bg_504</v>
      </c>
      <c r="V122" s="2" t="str">
        <f t="shared" si="45"/>
        <v>240000;240000</v>
      </c>
      <c r="W122" s="12" t="str">
        <f t="shared" si="46"/>
        <v>pic_map_bg_up_504_1</v>
      </c>
      <c r="X122" s="12" t="str">
        <f t="shared" si="47"/>
        <v>pic_map_bg_down_504_1</v>
      </c>
      <c r="Y122" s="12" t="str">
        <f t="shared" si="48"/>
        <v>pic_map_bg_left_504_1</v>
      </c>
      <c r="Z122" s="12" t="str">
        <f t="shared" si="49"/>
        <v>pic_map_bg_right_504_1</v>
      </c>
    </row>
    <row r="123" spans="1:26">
      <c r="A123" s="16">
        <v>3505</v>
      </c>
      <c r="B123" s="2" t="s">
        <v>249</v>
      </c>
      <c r="D123" s="2">
        <f t="shared" si="41"/>
        <v>3</v>
      </c>
      <c r="F123" s="2">
        <v>1</v>
      </c>
      <c r="H123" s="2">
        <v>1</v>
      </c>
      <c r="I123" s="2">
        <v>5</v>
      </c>
      <c r="J123" s="2">
        <v>0</v>
      </c>
      <c r="P123" s="2">
        <f t="shared" si="42"/>
        <v>3000</v>
      </c>
      <c r="Q123" s="2">
        <f t="shared" ref="Q123:Q133" si="52">8000</f>
        <v>8000</v>
      </c>
      <c r="S123" s="2">
        <v>1</v>
      </c>
      <c r="T123" s="2">
        <f t="shared" si="43"/>
        <v>30000</v>
      </c>
      <c r="U123" s="2" t="str">
        <f t="shared" si="44"/>
        <v>pic_map_bg_505</v>
      </c>
      <c r="V123" s="2" t="str">
        <f t="shared" si="45"/>
        <v>120000;240000</v>
      </c>
      <c r="W123" s="12" t="str">
        <f t="shared" si="46"/>
        <v/>
      </c>
      <c r="X123" s="12" t="str">
        <f t="shared" si="47"/>
        <v/>
      </c>
      <c r="Y123" s="12" t="str">
        <f t="shared" si="48"/>
        <v>pic_map_bg_left_505_1;pic_map_bg_right_505_1_flip</v>
      </c>
      <c r="Z123" s="12" t="str">
        <f t="shared" si="49"/>
        <v>pic_map_bg_right_505_1;pic_map_bg_left_505_1_flip</v>
      </c>
    </row>
    <row r="124" spans="1:26">
      <c r="A124" s="16">
        <v>3601</v>
      </c>
      <c r="B124" s="2" t="s">
        <v>250</v>
      </c>
      <c r="D124" s="2">
        <f t="shared" si="41"/>
        <v>3</v>
      </c>
      <c r="F124" s="2">
        <v>1</v>
      </c>
      <c r="H124" s="2">
        <v>1</v>
      </c>
      <c r="I124" s="2">
        <v>5</v>
      </c>
      <c r="J124" s="2">
        <v>0</v>
      </c>
      <c r="P124" s="2">
        <f t="shared" si="42"/>
        <v>3000</v>
      </c>
      <c r="Q124" s="2">
        <f t="shared" si="52"/>
        <v>8000</v>
      </c>
      <c r="S124" s="2">
        <v>1</v>
      </c>
      <c r="T124" s="2">
        <f t="shared" si="43"/>
        <v>30000</v>
      </c>
      <c r="U124" s="2" t="str">
        <f t="shared" si="44"/>
        <v>pic_map_bg_601</v>
      </c>
      <c r="V124" s="2" t="str">
        <f t="shared" si="45"/>
        <v>120000;240000</v>
      </c>
      <c r="W124" s="12" t="str">
        <f t="shared" si="46"/>
        <v/>
      </c>
      <c r="X124" s="12" t="str">
        <f t="shared" si="47"/>
        <v/>
      </c>
      <c r="Y124" s="12" t="str">
        <f t="shared" si="48"/>
        <v>pic_map_bg_left_601_1;pic_map_bg_right_601_1_flip</v>
      </c>
      <c r="Z124" s="12" t="str">
        <f t="shared" si="49"/>
        <v>pic_map_bg_right_601_1;pic_map_bg_left_601_1_flip</v>
      </c>
    </row>
    <row r="125" spans="1:26">
      <c r="A125" s="16">
        <v>3602</v>
      </c>
      <c r="B125" s="2" t="s">
        <v>251</v>
      </c>
      <c r="D125" s="2">
        <f t="shared" si="41"/>
        <v>3</v>
      </c>
      <c r="F125" s="2">
        <v>1</v>
      </c>
      <c r="H125" s="2">
        <v>1</v>
      </c>
      <c r="I125" s="2">
        <v>5</v>
      </c>
      <c r="J125" s="2">
        <v>0</v>
      </c>
      <c r="P125" s="2">
        <f t="shared" si="42"/>
        <v>3000</v>
      </c>
      <c r="Q125" s="2">
        <f t="shared" si="52"/>
        <v>8000</v>
      </c>
      <c r="S125" s="2">
        <v>1</v>
      </c>
      <c r="T125" s="2">
        <f t="shared" si="43"/>
        <v>30000</v>
      </c>
      <c r="U125" s="2" t="str">
        <f t="shared" si="44"/>
        <v>pic_map_bg_602</v>
      </c>
      <c r="V125" s="2" t="str">
        <f t="shared" si="45"/>
        <v>120000;240000</v>
      </c>
      <c r="W125" s="12" t="str">
        <f t="shared" si="46"/>
        <v/>
      </c>
      <c r="X125" s="12" t="str">
        <f t="shared" si="47"/>
        <v/>
      </c>
      <c r="Y125" s="12" t="str">
        <f t="shared" si="48"/>
        <v>pic_map_bg_left_602_1;pic_map_bg_right_602_1_flip</v>
      </c>
      <c r="Z125" s="12" t="str">
        <f t="shared" si="49"/>
        <v>pic_map_bg_right_602_1;pic_map_bg_left_602_1_flip</v>
      </c>
    </row>
    <row r="126" spans="1:26">
      <c r="A126" s="16">
        <v>3603</v>
      </c>
      <c r="B126" s="2" t="s">
        <v>252</v>
      </c>
      <c r="D126" s="2">
        <f t="shared" si="41"/>
        <v>3</v>
      </c>
      <c r="F126" s="2">
        <v>1</v>
      </c>
      <c r="H126" s="2">
        <v>1</v>
      </c>
      <c r="I126" s="2">
        <v>5</v>
      </c>
      <c r="J126" s="2">
        <v>0</v>
      </c>
      <c r="P126" s="2">
        <f t="shared" si="42"/>
        <v>3000</v>
      </c>
      <c r="Q126" s="2">
        <f t="shared" si="52"/>
        <v>8000</v>
      </c>
      <c r="S126" s="2">
        <v>4</v>
      </c>
      <c r="T126" s="2">
        <f t="shared" si="43"/>
        <v>0</v>
      </c>
      <c r="U126" s="2" t="str">
        <f t="shared" si="44"/>
        <v>pic_map_bg_603</v>
      </c>
      <c r="V126" s="2" t="str">
        <f t="shared" si="45"/>
        <v>240000;240000</v>
      </c>
      <c r="W126" s="12" t="str">
        <f t="shared" si="46"/>
        <v/>
      </c>
      <c r="X126" s="12" t="str">
        <f t="shared" si="47"/>
        <v/>
      </c>
      <c r="Y126" s="12" t="str">
        <f t="shared" si="48"/>
        <v/>
      </c>
      <c r="Z126" s="12" t="str">
        <f t="shared" si="49"/>
        <v/>
      </c>
    </row>
    <row r="127" spans="1:26">
      <c r="A127" s="16">
        <v>3604</v>
      </c>
      <c r="B127" s="2" t="s">
        <v>253</v>
      </c>
      <c r="D127" s="2">
        <f t="shared" si="41"/>
        <v>3</v>
      </c>
      <c r="F127" s="2">
        <v>1</v>
      </c>
      <c r="H127" s="2">
        <v>1</v>
      </c>
      <c r="I127" s="2">
        <v>5</v>
      </c>
      <c r="J127" s="2">
        <v>0</v>
      </c>
      <c r="P127" s="2">
        <f t="shared" si="42"/>
        <v>3000</v>
      </c>
      <c r="Q127" s="2">
        <f t="shared" si="52"/>
        <v>8000</v>
      </c>
      <c r="S127" s="2">
        <v>3</v>
      </c>
      <c r="T127" s="2">
        <f t="shared" si="43"/>
        <v>30000</v>
      </c>
      <c r="U127" s="2" t="str">
        <f t="shared" si="44"/>
        <v>pic_map_bg_604</v>
      </c>
      <c r="V127" s="2" t="str">
        <f t="shared" si="45"/>
        <v>240000;240000</v>
      </c>
      <c r="W127" s="12" t="str">
        <f t="shared" si="46"/>
        <v>pic_map_bg_up_604_1</v>
      </c>
      <c r="X127" s="12" t="str">
        <f t="shared" si="47"/>
        <v>pic_map_bg_down_604_1</v>
      </c>
      <c r="Y127" s="12" t="str">
        <f t="shared" si="48"/>
        <v>pic_map_bg_left_604_1</v>
      </c>
      <c r="Z127" s="12" t="str">
        <f t="shared" si="49"/>
        <v>pic_map_bg_right_604_1</v>
      </c>
    </row>
    <row r="128" spans="1:26">
      <c r="A128" s="16">
        <v>3605</v>
      </c>
      <c r="B128" s="2" t="s">
        <v>254</v>
      </c>
      <c r="D128" s="2">
        <f t="shared" si="41"/>
        <v>3</v>
      </c>
      <c r="F128" s="2">
        <v>1</v>
      </c>
      <c r="H128" s="2">
        <v>1</v>
      </c>
      <c r="I128" s="2">
        <v>5</v>
      </c>
      <c r="J128" s="2">
        <v>0</v>
      </c>
      <c r="P128" s="2">
        <f t="shared" si="42"/>
        <v>3000</v>
      </c>
      <c r="Q128" s="2">
        <f t="shared" si="52"/>
        <v>8000</v>
      </c>
      <c r="S128" s="2">
        <v>1</v>
      </c>
      <c r="T128" s="2">
        <f t="shared" si="43"/>
        <v>30000</v>
      </c>
      <c r="U128" s="2" t="str">
        <f t="shared" si="44"/>
        <v>pic_map_bg_605</v>
      </c>
      <c r="V128" s="2" t="str">
        <f t="shared" si="45"/>
        <v>120000;240000</v>
      </c>
      <c r="W128" s="12" t="str">
        <f t="shared" si="46"/>
        <v/>
      </c>
      <c r="X128" s="12" t="str">
        <f t="shared" si="47"/>
        <v/>
      </c>
      <c r="Y128" s="12" t="str">
        <f t="shared" si="48"/>
        <v>pic_map_bg_left_605_1;pic_map_bg_right_605_1_flip</v>
      </c>
      <c r="Z128" s="12" t="str">
        <f t="shared" si="49"/>
        <v>pic_map_bg_right_605_1;pic_map_bg_left_605_1_flip</v>
      </c>
    </row>
    <row r="129" spans="1:26">
      <c r="A129" s="16">
        <v>3701</v>
      </c>
      <c r="B129" s="2" t="s">
        <v>255</v>
      </c>
      <c r="D129" s="2">
        <f t="shared" si="41"/>
        <v>3</v>
      </c>
      <c r="F129" s="2">
        <v>1</v>
      </c>
      <c r="H129" s="2">
        <v>1</v>
      </c>
      <c r="I129" s="2">
        <v>5</v>
      </c>
      <c r="J129" s="2">
        <v>0</v>
      </c>
      <c r="P129" s="2">
        <f t="shared" si="42"/>
        <v>3000</v>
      </c>
      <c r="Q129" s="2">
        <f t="shared" si="52"/>
        <v>8000</v>
      </c>
      <c r="S129" s="2">
        <v>3</v>
      </c>
      <c r="T129" s="2">
        <f t="shared" si="43"/>
        <v>30000</v>
      </c>
      <c r="U129" s="2" t="str">
        <f t="shared" si="44"/>
        <v>pic_map_bg_701</v>
      </c>
      <c r="V129" s="2" t="str">
        <f t="shared" si="45"/>
        <v>240000;240000</v>
      </c>
      <c r="W129" s="12" t="str">
        <f t="shared" si="46"/>
        <v>pic_map_bg_up_701_1</v>
      </c>
      <c r="X129" s="12" t="str">
        <f t="shared" si="47"/>
        <v>pic_map_bg_down_701_1</v>
      </c>
      <c r="Y129" s="12" t="str">
        <f t="shared" si="48"/>
        <v>pic_map_bg_left_701_1</v>
      </c>
      <c r="Z129" s="12" t="str">
        <f t="shared" si="49"/>
        <v>pic_map_bg_right_701_1</v>
      </c>
    </row>
    <row r="130" spans="1:26">
      <c r="A130" s="16">
        <v>3702</v>
      </c>
      <c r="B130" s="2" t="s">
        <v>256</v>
      </c>
      <c r="D130" s="2">
        <f t="shared" si="41"/>
        <v>3</v>
      </c>
      <c r="F130" s="2">
        <v>1</v>
      </c>
      <c r="H130" s="2">
        <v>1</v>
      </c>
      <c r="I130" s="2">
        <v>5</v>
      </c>
      <c r="J130" s="2">
        <v>0</v>
      </c>
      <c r="P130" s="2">
        <f t="shared" si="42"/>
        <v>3000</v>
      </c>
      <c r="Q130" s="2">
        <f t="shared" si="52"/>
        <v>8000</v>
      </c>
      <c r="S130" s="2">
        <v>1</v>
      </c>
      <c r="T130" s="2">
        <f t="shared" si="43"/>
        <v>30000</v>
      </c>
      <c r="U130" s="2" t="str">
        <f t="shared" si="44"/>
        <v>pic_map_bg_702</v>
      </c>
      <c r="V130" s="2" t="str">
        <f t="shared" si="45"/>
        <v>120000;240000</v>
      </c>
      <c r="W130" s="12" t="str">
        <f t="shared" si="46"/>
        <v/>
      </c>
      <c r="X130" s="12" t="str">
        <f t="shared" si="47"/>
        <v/>
      </c>
      <c r="Y130" s="12" t="str">
        <f t="shared" si="48"/>
        <v>pic_map_bg_left_702_1;pic_map_bg_right_702_1_flip</v>
      </c>
      <c r="Z130" s="12" t="str">
        <f t="shared" si="49"/>
        <v>pic_map_bg_right_702_1;pic_map_bg_left_702_1_flip</v>
      </c>
    </row>
    <row r="131" spans="1:26">
      <c r="A131" s="16">
        <v>3703</v>
      </c>
      <c r="B131" s="2" t="s">
        <v>257</v>
      </c>
      <c r="D131" s="2">
        <f t="shared" si="41"/>
        <v>3</v>
      </c>
      <c r="F131" s="2">
        <v>1</v>
      </c>
      <c r="H131" s="2">
        <v>1</v>
      </c>
      <c r="I131" s="2">
        <v>5</v>
      </c>
      <c r="J131" s="2">
        <v>0</v>
      </c>
      <c r="P131" s="2">
        <f t="shared" si="42"/>
        <v>3000</v>
      </c>
      <c r="Q131" s="2">
        <f t="shared" si="52"/>
        <v>8000</v>
      </c>
      <c r="S131" s="2">
        <v>3</v>
      </c>
      <c r="T131" s="2">
        <f t="shared" si="43"/>
        <v>30000</v>
      </c>
      <c r="U131" s="2" t="str">
        <f t="shared" si="44"/>
        <v>pic_map_bg_703</v>
      </c>
      <c r="V131" s="2" t="str">
        <f t="shared" si="45"/>
        <v>240000;240000</v>
      </c>
      <c r="W131" s="12" t="str">
        <f t="shared" si="46"/>
        <v>pic_map_bg_up_703_1</v>
      </c>
      <c r="X131" s="12" t="str">
        <f t="shared" si="47"/>
        <v>pic_map_bg_down_703_1</v>
      </c>
      <c r="Y131" s="12" t="str">
        <f t="shared" si="48"/>
        <v>pic_map_bg_left_703_1</v>
      </c>
      <c r="Z131" s="12" t="str">
        <f t="shared" si="49"/>
        <v>pic_map_bg_right_703_1</v>
      </c>
    </row>
    <row r="132" spans="1:26">
      <c r="A132" s="16">
        <v>3704</v>
      </c>
      <c r="B132" s="2" t="s">
        <v>258</v>
      </c>
      <c r="D132" s="2">
        <f t="shared" si="41"/>
        <v>3</v>
      </c>
      <c r="F132" s="2">
        <v>1</v>
      </c>
      <c r="H132" s="2">
        <v>1</v>
      </c>
      <c r="I132" s="2">
        <v>5</v>
      </c>
      <c r="J132" s="2">
        <v>0</v>
      </c>
      <c r="P132" s="2">
        <f t="shared" si="42"/>
        <v>3000</v>
      </c>
      <c r="Q132" s="2">
        <f t="shared" si="52"/>
        <v>8000</v>
      </c>
      <c r="S132" s="2">
        <v>3</v>
      </c>
      <c r="T132" s="2">
        <f t="shared" si="43"/>
        <v>30000</v>
      </c>
      <c r="U132" s="2" t="str">
        <f t="shared" si="44"/>
        <v>pic_map_bg_704</v>
      </c>
      <c r="V132" s="2" t="str">
        <f t="shared" si="45"/>
        <v>240000;240000</v>
      </c>
      <c r="W132" s="12" t="str">
        <f t="shared" si="46"/>
        <v>pic_map_bg_up_704_1</v>
      </c>
      <c r="X132" s="12" t="str">
        <f t="shared" si="47"/>
        <v>pic_map_bg_down_704_1</v>
      </c>
      <c r="Y132" s="12" t="str">
        <f t="shared" si="48"/>
        <v>pic_map_bg_left_704_1</v>
      </c>
      <c r="Z132" s="12" t="str">
        <f t="shared" si="49"/>
        <v>pic_map_bg_right_704_1</v>
      </c>
    </row>
    <row r="133" spans="1:26">
      <c r="A133" s="16">
        <v>3705</v>
      </c>
      <c r="B133" s="2" t="s">
        <v>259</v>
      </c>
      <c r="D133" s="2">
        <f t="shared" si="41"/>
        <v>3</v>
      </c>
      <c r="F133" s="2">
        <v>1</v>
      </c>
      <c r="H133" s="2">
        <v>1</v>
      </c>
      <c r="I133" s="2">
        <v>5</v>
      </c>
      <c r="J133" s="2">
        <v>0</v>
      </c>
      <c r="P133" s="2">
        <f t="shared" si="42"/>
        <v>3000</v>
      </c>
      <c r="Q133" s="2">
        <f t="shared" si="52"/>
        <v>8000</v>
      </c>
      <c r="S133" s="2">
        <v>3</v>
      </c>
      <c r="T133" s="2">
        <f t="shared" si="43"/>
        <v>30000</v>
      </c>
      <c r="U133" s="2" t="str">
        <f t="shared" si="44"/>
        <v>pic_map_bg_705</v>
      </c>
      <c r="V133" s="2" t="str">
        <f t="shared" si="45"/>
        <v>240000;240000</v>
      </c>
      <c r="W133" s="12" t="str">
        <f t="shared" si="46"/>
        <v>pic_map_bg_up_705_1</v>
      </c>
      <c r="X133" s="12" t="str">
        <f t="shared" si="47"/>
        <v>pic_map_bg_down_705_1</v>
      </c>
      <c r="Y133" s="12" t="str">
        <f t="shared" si="48"/>
        <v>pic_map_bg_left_705_1</v>
      </c>
      <c r="Z133" s="12" t="str">
        <f t="shared" si="49"/>
        <v>pic_map_bg_right_705_1</v>
      </c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"/>
  <sheetViews>
    <sheetView zoomScale="145" zoomScaleNormal="145" workbookViewId="0">
      <selection activeCell="E7" sqref="E7"/>
    </sheetView>
  </sheetViews>
  <sheetFormatPr defaultColWidth="9" defaultRowHeight="13.5"/>
  <cols>
    <col min="1" max="2" width="16.625" style="2" customWidth="1"/>
    <col min="3" max="3" width="7.5" style="2" customWidth="1"/>
    <col min="4" max="4" width="58.275" style="2" customWidth="1"/>
    <col min="5" max="5" width="65.8583333333333" style="2" customWidth="1"/>
    <col min="6" max="6" width="12.025" style="2" customWidth="1"/>
    <col min="7" max="7" width="12.5833333333333" style="2" customWidth="1"/>
    <col min="8" max="12" width="9" style="2"/>
    <col min="13" max="13" width="13.525" style="2" customWidth="1"/>
    <col min="14" max="16384" width="9" style="2"/>
  </cols>
  <sheetData>
    <row r="1" s="1" customFormat="1" ht="14.25" spans="1:14">
      <c r="A1" s="3" t="s">
        <v>0</v>
      </c>
      <c r="B1" s="3"/>
      <c r="C1" s="3" t="s">
        <v>69</v>
      </c>
      <c r="D1" s="3"/>
      <c r="E1" s="3"/>
      <c r="F1" s="4" t="s">
        <v>260</v>
      </c>
      <c r="G1" s="4" t="s">
        <v>261</v>
      </c>
      <c r="H1" s="3"/>
      <c r="I1" s="3"/>
      <c r="J1" s="3"/>
      <c r="K1" s="3"/>
      <c r="L1" s="3"/>
      <c r="M1" s="4" t="s">
        <v>262</v>
      </c>
      <c r="N1" s="4" t="s">
        <v>263</v>
      </c>
    </row>
    <row r="2" ht="14.25" spans="1:14">
      <c r="A2" s="3" t="s">
        <v>9</v>
      </c>
      <c r="B2" s="3"/>
      <c r="C2" s="3" t="s">
        <v>9</v>
      </c>
      <c r="D2" s="3"/>
      <c r="E2" s="3"/>
      <c r="F2" s="4" t="s">
        <v>9</v>
      </c>
      <c r="G2" s="4" t="s">
        <v>97</v>
      </c>
      <c r="H2" s="3"/>
      <c r="I2" s="3"/>
      <c r="J2" s="3"/>
      <c r="K2" s="3"/>
      <c r="L2" s="3"/>
      <c r="M2" s="4" t="s">
        <v>9</v>
      </c>
      <c r="N2" s="4" t="s">
        <v>97</v>
      </c>
    </row>
    <row r="3" ht="14.25" spans="1:14">
      <c r="A3" s="3" t="s">
        <v>12</v>
      </c>
      <c r="B3" s="3"/>
      <c r="C3" s="3" t="s">
        <v>12</v>
      </c>
      <c r="D3" s="3"/>
      <c r="E3" s="3"/>
      <c r="F3" s="4" t="s">
        <v>12</v>
      </c>
      <c r="G3" s="4" t="s">
        <v>12</v>
      </c>
      <c r="H3" s="3"/>
      <c r="I3" s="3"/>
      <c r="J3" s="3"/>
      <c r="K3" s="3"/>
      <c r="L3" s="3"/>
      <c r="M3" s="4" t="s">
        <v>12</v>
      </c>
      <c r="N3" s="4" t="s">
        <v>12</v>
      </c>
    </row>
    <row r="4" s="1" customFormat="1" ht="14.25" spans="1:14">
      <c r="A4" s="5" t="s">
        <v>20</v>
      </c>
      <c r="B4" s="5" t="s">
        <v>14</v>
      </c>
      <c r="C4" s="5" t="s">
        <v>264</v>
      </c>
      <c r="D4" s="5" t="s">
        <v>265</v>
      </c>
      <c r="E4" s="5" t="s">
        <v>266</v>
      </c>
      <c r="F4" s="5" t="s">
        <v>267</v>
      </c>
      <c r="G4" s="5" t="s">
        <v>268</v>
      </c>
      <c r="H4" s="5" t="s">
        <v>269</v>
      </c>
      <c r="I4" s="5" t="s">
        <v>270</v>
      </c>
      <c r="J4" s="5" t="s">
        <v>271</v>
      </c>
      <c r="K4" s="5" t="s">
        <v>272</v>
      </c>
      <c r="L4" s="5" t="s">
        <v>273</v>
      </c>
      <c r="M4" s="5" t="s">
        <v>274</v>
      </c>
      <c r="N4" s="5" t="s">
        <v>275</v>
      </c>
    </row>
    <row r="5" ht="14.25" spans="1:12">
      <c r="A5" s="7">
        <v>100</v>
      </c>
      <c r="B5" s="7" t="s">
        <v>276</v>
      </c>
      <c r="C5" s="7">
        <v>1</v>
      </c>
      <c r="D5" s="8" t="s">
        <v>277</v>
      </c>
      <c r="E5" s="8"/>
      <c r="F5" s="7">
        <v>0</v>
      </c>
      <c r="G5" s="7" t="str">
        <f>CONCATENATE(IF(ISNUMBER(H5),H5,""),IF(ISNUMBER(I5),CONCATENATE(";",I5),""),IF(ISNUMBER(J5),CONCATENATE(";",J5),""),IF(ISNUMBER(K5),CONCATENATE(";",K5),""),,IF(ISNUMBER(L5),CONCATENATE(";",L5),""),)</f>
        <v>0</v>
      </c>
      <c r="H5" s="7">
        <v>0</v>
      </c>
      <c r="I5" s="7"/>
      <c r="J5" s="7"/>
      <c r="K5" s="7"/>
      <c r="L5" s="7"/>
    </row>
    <row r="6" ht="34" customHeight="1" spans="1:14">
      <c r="A6" s="7">
        <v>101</v>
      </c>
      <c r="B6" s="7" t="s">
        <v>278</v>
      </c>
      <c r="C6" s="7">
        <v>1</v>
      </c>
      <c r="D6" s="8" t="s">
        <v>279</v>
      </c>
      <c r="E6" s="9" t="s">
        <v>280</v>
      </c>
      <c r="F6" s="7">
        <v>1</v>
      </c>
      <c r="G6" s="7" t="str">
        <f t="shared" ref="G6:G12" si="0">CONCATENATE(IF(ISNUMBER(H6),H6,""),IF(ISNUMBER(I6),CONCATENATE(";",I6),""),IF(ISNUMBER(J6),CONCATENATE(";",J6),""),IF(ISNUMBER(K6),CONCATENATE(";",K6),""),,IF(ISNUMBER(L6),CONCATENATE(";",L6),""),)</f>
        <v>3000</v>
      </c>
      <c r="H6" s="7">
        <v>3000</v>
      </c>
      <c r="I6" s="7"/>
      <c r="J6" s="7"/>
      <c r="K6" s="7"/>
      <c r="L6" s="7"/>
      <c r="M6" s="2">
        <v>2</v>
      </c>
      <c r="N6" s="2">
        <v>800</v>
      </c>
    </row>
    <row r="7" ht="30" customHeight="1" spans="1:14">
      <c r="A7" s="7">
        <v>102</v>
      </c>
      <c r="B7" s="7" t="s">
        <v>281</v>
      </c>
      <c r="C7" s="7">
        <v>1</v>
      </c>
      <c r="D7" s="10" t="s">
        <v>282</v>
      </c>
      <c r="E7" s="8" t="s">
        <v>283</v>
      </c>
      <c r="F7" s="7">
        <v>4</v>
      </c>
      <c r="G7" s="7" t="str">
        <f t="shared" si="0"/>
        <v>10000;70;4000;5000</v>
      </c>
      <c r="H7" s="7">
        <v>10000</v>
      </c>
      <c r="I7" s="7">
        <v>70</v>
      </c>
      <c r="J7" s="7">
        <v>4000</v>
      </c>
      <c r="K7" s="7">
        <v>5000</v>
      </c>
      <c r="L7" s="7"/>
      <c r="M7" s="2">
        <v>2</v>
      </c>
      <c r="N7" s="2" t="s">
        <v>284</v>
      </c>
    </row>
    <row r="8" ht="42.75" spans="1:14">
      <c r="A8" s="7">
        <v>103</v>
      </c>
      <c r="B8" s="7" t="s">
        <v>285</v>
      </c>
      <c r="C8" s="7">
        <v>1</v>
      </c>
      <c r="D8" s="10" t="s">
        <v>286</v>
      </c>
      <c r="E8" s="8" t="s">
        <v>287</v>
      </c>
      <c r="F8" s="7">
        <v>3</v>
      </c>
      <c r="G8" s="7" t="str">
        <f t="shared" si="0"/>
        <v>10000;100;2500</v>
      </c>
      <c r="H8" s="7">
        <v>10000</v>
      </c>
      <c r="I8" s="7">
        <v>100</v>
      </c>
      <c r="J8" s="7">
        <v>2500</v>
      </c>
      <c r="K8" s="7"/>
      <c r="L8" s="7"/>
      <c r="M8" s="2">
        <v>1</v>
      </c>
      <c r="N8" s="2">
        <v>5000</v>
      </c>
    </row>
    <row r="9" ht="28.5" spans="1:14">
      <c r="A9" s="7">
        <v>104</v>
      </c>
      <c r="B9" s="7" t="s">
        <v>288</v>
      </c>
      <c r="C9" s="7">
        <v>1</v>
      </c>
      <c r="D9" s="9" t="s">
        <v>289</v>
      </c>
      <c r="E9" s="8" t="s">
        <v>290</v>
      </c>
      <c r="F9" s="7">
        <v>5</v>
      </c>
      <c r="G9" s="7" t="str">
        <f t="shared" si="0"/>
        <v>15000;3000;511025;511026;511027</v>
      </c>
      <c r="H9" s="7">
        <v>15000</v>
      </c>
      <c r="I9" s="7">
        <v>3000</v>
      </c>
      <c r="J9" s="7">
        <v>511025</v>
      </c>
      <c r="K9" s="7">
        <v>511026</v>
      </c>
      <c r="L9" s="7">
        <v>511027</v>
      </c>
      <c r="M9" s="2">
        <v>4</v>
      </c>
      <c r="N9" s="2" t="s">
        <v>291</v>
      </c>
    </row>
    <row r="10" ht="28.5" spans="1:12">
      <c r="A10" s="7">
        <v>105</v>
      </c>
      <c r="B10" s="7" t="s">
        <v>292</v>
      </c>
      <c r="C10" s="7">
        <v>1</v>
      </c>
      <c r="D10" s="9" t="s">
        <v>293</v>
      </c>
      <c r="E10" s="9"/>
      <c r="F10" s="7">
        <v>3</v>
      </c>
      <c r="G10" s="7" t="str">
        <f t="shared" si="0"/>
        <v>15000;23005;5000</v>
      </c>
      <c r="H10" s="7">
        <v>15000</v>
      </c>
      <c r="I10" s="7">
        <v>23005</v>
      </c>
      <c r="J10" s="7">
        <v>5000</v>
      </c>
      <c r="K10" s="7"/>
      <c r="L10" s="7"/>
    </row>
    <row r="11" ht="14.25" spans="1:12">
      <c r="A11" s="7">
        <v>200</v>
      </c>
      <c r="B11" s="7" t="s">
        <v>294</v>
      </c>
      <c r="C11" s="7">
        <v>2</v>
      </c>
      <c r="D11" s="8" t="s">
        <v>295</v>
      </c>
      <c r="E11" s="8"/>
      <c r="F11" s="7">
        <v>0</v>
      </c>
      <c r="G11" s="7" t="str">
        <f t="shared" si="0"/>
        <v/>
      </c>
      <c r="H11" s="7"/>
      <c r="I11" s="7"/>
      <c r="J11" s="7"/>
      <c r="K11" s="7"/>
      <c r="L11" s="7"/>
    </row>
    <row r="12" ht="14.25" spans="1:12">
      <c r="A12" s="7">
        <v>201</v>
      </c>
      <c r="B12" s="7" t="s">
        <v>296</v>
      </c>
      <c r="C12" s="7">
        <v>2</v>
      </c>
      <c r="D12" s="8" t="s">
        <v>297</v>
      </c>
      <c r="E12" s="8"/>
      <c r="F12" s="7">
        <v>1</v>
      </c>
      <c r="G12" s="7" t="str">
        <f t="shared" si="0"/>
        <v>30</v>
      </c>
      <c r="H12" s="7">
        <v>30</v>
      </c>
      <c r="I12" s="7"/>
      <c r="J12" s="7"/>
      <c r="K12" s="7"/>
      <c r="L12" s="7"/>
    </row>
    <row r="13" ht="14.25" spans="1:12">
      <c r="A13" s="7"/>
      <c r="B13" s="7"/>
      <c r="C13" s="7"/>
      <c r="D13" s="7"/>
      <c r="E13" s="7"/>
      <c r="F13" s="7"/>
      <c r="G13" s="7"/>
      <c r="J13" s="11"/>
      <c r="K13" s="11"/>
      <c r="L13" s="11"/>
    </row>
    <row r="14" ht="14.25" spans="1:7">
      <c r="A14" s="7"/>
      <c r="B14" s="7"/>
      <c r="C14" s="7"/>
      <c r="D14" s="7"/>
      <c r="E14" s="7"/>
      <c r="F14" s="7"/>
      <c r="G14" s="7"/>
    </row>
    <row r="15" ht="14.25" spans="6:6">
      <c r="F15" s="7"/>
    </row>
    <row r="16" ht="14.25" spans="6:6">
      <c r="F16" s="7"/>
    </row>
    <row r="17" ht="14.25" spans="6:6">
      <c r="F17" s="7"/>
    </row>
    <row r="18" ht="14.25" spans="6:6">
      <c r="F18" s="7"/>
    </row>
  </sheetData>
  <pageMargins left="0.75" right="0.75" top="1" bottom="1" header="0.5" footer="0.5"/>
  <pageSetup paperSize="9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3"/>
  <sheetViews>
    <sheetView tabSelected="1" zoomScale="145" zoomScaleNormal="145" workbookViewId="0">
      <selection activeCell="C4" sqref="C4"/>
    </sheetView>
  </sheetViews>
  <sheetFormatPr defaultColWidth="9" defaultRowHeight="13.5"/>
  <cols>
    <col min="1" max="4" width="16.625" style="2" customWidth="1"/>
    <col min="5" max="6" width="19.65" style="2" customWidth="1"/>
    <col min="7" max="11" width="16.625" style="2" customWidth="1"/>
    <col min="12" max="16384" width="9" style="2"/>
  </cols>
  <sheetData>
    <row r="1" s="1" customFormat="1" ht="14.25" spans="1:11">
      <c r="A1" s="3" t="s">
        <v>0</v>
      </c>
      <c r="B1" s="3" t="s">
        <v>298</v>
      </c>
      <c r="C1" s="3" t="s">
        <v>299</v>
      </c>
      <c r="D1" s="4" t="s">
        <v>85</v>
      </c>
      <c r="E1" s="3" t="s">
        <v>300</v>
      </c>
      <c r="F1" s="3" t="s">
        <v>301</v>
      </c>
      <c r="G1" s="3" t="s">
        <v>302</v>
      </c>
      <c r="H1" s="3" t="s">
        <v>4</v>
      </c>
      <c r="I1" s="4" t="s">
        <v>2</v>
      </c>
      <c r="J1" s="4" t="s">
        <v>3</v>
      </c>
      <c r="K1" s="3"/>
    </row>
    <row r="2" ht="14.25" spans="1:11">
      <c r="A2" s="3" t="s">
        <v>9</v>
      </c>
      <c r="B2" s="3" t="s">
        <v>10</v>
      </c>
      <c r="C2" s="3" t="s">
        <v>9</v>
      </c>
      <c r="D2" s="4" t="s">
        <v>9</v>
      </c>
      <c r="E2" s="3" t="s">
        <v>10</v>
      </c>
      <c r="F2" s="3" t="s">
        <v>99</v>
      </c>
      <c r="G2" s="3" t="s">
        <v>10</v>
      </c>
      <c r="H2" s="3" t="s">
        <v>9</v>
      </c>
      <c r="I2" s="4" t="s">
        <v>9</v>
      </c>
      <c r="J2" s="4" t="s">
        <v>10</v>
      </c>
      <c r="K2" s="3"/>
    </row>
    <row r="3" ht="14.25" spans="1:11">
      <c r="A3" s="3" t="s">
        <v>12</v>
      </c>
      <c r="B3" s="3" t="s">
        <v>12</v>
      </c>
      <c r="C3" s="3" t="s">
        <v>12</v>
      </c>
      <c r="D3" s="4" t="s">
        <v>12</v>
      </c>
      <c r="E3" s="3" t="s">
        <v>12</v>
      </c>
      <c r="F3" s="3" t="s">
        <v>12</v>
      </c>
      <c r="G3" s="3" t="s">
        <v>12</v>
      </c>
      <c r="H3" s="3" t="s">
        <v>12</v>
      </c>
      <c r="I3" s="4" t="s">
        <v>12</v>
      </c>
      <c r="J3" s="4" t="s">
        <v>12</v>
      </c>
      <c r="K3" s="3"/>
    </row>
    <row r="4" s="1" customFormat="1" ht="14.25" spans="1:11">
      <c r="A4" s="5" t="s">
        <v>303</v>
      </c>
      <c r="B4" s="5" t="s">
        <v>304</v>
      </c>
      <c r="C4" s="5" t="s">
        <v>305</v>
      </c>
      <c r="D4" s="5" t="s">
        <v>306</v>
      </c>
      <c r="E4" s="5" t="s">
        <v>307</v>
      </c>
      <c r="F4" s="5" t="s">
        <v>308</v>
      </c>
      <c r="G4" s="5" t="s">
        <v>309</v>
      </c>
      <c r="H4" s="5" t="s">
        <v>310</v>
      </c>
      <c r="I4" s="5" t="s">
        <v>16</v>
      </c>
      <c r="J4" s="5" t="s">
        <v>17</v>
      </c>
      <c r="K4" s="5"/>
    </row>
    <row r="5" spans="1:11">
      <c r="A5" s="2">
        <v>1</v>
      </c>
      <c r="B5" s="2" t="s">
        <v>311</v>
      </c>
      <c r="C5" s="2">
        <v>1</v>
      </c>
      <c r="D5" s="2">
        <v>40000</v>
      </c>
      <c r="E5" s="2"/>
      <c r="F5" s="2" t="s">
        <v>312</v>
      </c>
      <c r="K5" s="6" t="s">
        <v>23</v>
      </c>
    </row>
    <row r="6" spans="1:11">
      <c r="A6" s="2">
        <v>2</v>
      </c>
      <c r="B6" s="2" t="s">
        <v>311</v>
      </c>
      <c r="C6" s="2">
        <v>2</v>
      </c>
      <c r="D6" s="2">
        <v>40000</v>
      </c>
      <c r="F6" s="2" t="s">
        <v>312</v>
      </c>
      <c r="K6" s="6"/>
    </row>
    <row r="7" spans="1:11">
      <c r="A7" s="2">
        <v>3</v>
      </c>
      <c r="B7" s="2" t="s">
        <v>311</v>
      </c>
      <c r="C7" s="2">
        <v>3</v>
      </c>
      <c r="D7" s="2">
        <v>40000</v>
      </c>
      <c r="F7" s="2" t="s">
        <v>313</v>
      </c>
      <c r="K7" s="6"/>
    </row>
    <row r="8" spans="1:11">
      <c r="A8" s="2">
        <v>4</v>
      </c>
      <c r="B8" s="2" t="s">
        <v>311</v>
      </c>
      <c r="C8" s="2">
        <v>4</v>
      </c>
      <c r="D8" s="2">
        <v>40000</v>
      </c>
      <c r="F8" s="2" t="s">
        <v>314</v>
      </c>
      <c r="K8" s="6"/>
    </row>
    <row r="9" spans="1:11">
      <c r="A9" s="2">
        <v>5</v>
      </c>
      <c r="B9" s="2" t="s">
        <v>311</v>
      </c>
      <c r="C9" s="2">
        <v>5</v>
      </c>
      <c r="D9" s="2">
        <v>40000</v>
      </c>
      <c r="F9" s="2" t="s">
        <v>315</v>
      </c>
      <c r="K9" s="6"/>
    </row>
    <row r="10" spans="1:11">
      <c r="A10" s="2">
        <v>6</v>
      </c>
      <c r="B10" s="2" t="s">
        <v>311</v>
      </c>
      <c r="C10" s="2">
        <v>6</v>
      </c>
      <c r="D10" s="2">
        <v>40000</v>
      </c>
      <c r="F10" s="2" t="s">
        <v>316</v>
      </c>
      <c r="K10" s="6"/>
    </row>
    <row r="11" spans="10:11">
      <c r="J11" s="6"/>
      <c r="K11" s="6"/>
    </row>
    <row r="12" spans="10:11">
      <c r="J12" s="6"/>
      <c r="K12" s="6"/>
    </row>
    <row r="13" spans="10:11">
      <c r="J13" s="6"/>
      <c r="K13" s="6"/>
    </row>
    <row r="14" spans="10:11">
      <c r="J14" s="6"/>
      <c r="K14" s="6"/>
    </row>
    <row r="15" spans="10:11">
      <c r="J15" s="6"/>
      <c r="K15" s="6"/>
    </row>
    <row r="16" spans="10:11">
      <c r="J16" s="6"/>
      <c r="K16" s="6"/>
    </row>
    <row r="17" spans="10:11">
      <c r="J17" s="6"/>
      <c r="K17" s="6"/>
    </row>
    <row r="18" spans="10:11">
      <c r="J18" s="6"/>
      <c r="K18" s="6"/>
    </row>
    <row r="19" spans="10:11">
      <c r="J19" s="6"/>
      <c r="K19" s="6"/>
    </row>
    <row r="20" spans="10:11">
      <c r="J20" s="6"/>
      <c r="K20" s="6"/>
    </row>
    <row r="21" spans="10:11">
      <c r="J21" s="6"/>
      <c r="K21" s="6"/>
    </row>
    <row r="22" spans="10:11">
      <c r="J22" s="6"/>
      <c r="K22" s="6"/>
    </row>
    <row r="23" spans="10:11">
      <c r="J23" s="6"/>
      <c r="K23" s="6"/>
    </row>
    <row r="24" spans="10:11">
      <c r="J24" s="6"/>
      <c r="K24" s="6"/>
    </row>
    <row r="25" spans="10:11">
      <c r="J25" s="6"/>
      <c r="K25" s="6"/>
    </row>
    <row r="26" spans="10:11">
      <c r="J26" s="6"/>
      <c r="K26" s="6"/>
    </row>
    <row r="27" spans="10:11">
      <c r="J27" s="6"/>
      <c r="K27" s="6"/>
    </row>
    <row r="28" spans="10:11">
      <c r="J28" s="6"/>
      <c r="K28" s="6"/>
    </row>
    <row r="29" spans="10:11">
      <c r="J29" s="6"/>
      <c r="K29" s="6"/>
    </row>
    <row r="30" spans="10:11">
      <c r="J30" s="6"/>
      <c r="K30" s="6"/>
    </row>
    <row r="31" spans="10:11">
      <c r="J31" s="6"/>
      <c r="K31" s="6"/>
    </row>
    <row r="32" spans="10:11">
      <c r="J32" s="6"/>
      <c r="K32" s="6"/>
    </row>
    <row r="33" spans="10:11">
      <c r="J33" s="6"/>
      <c r="K33" s="6"/>
    </row>
  </sheetData>
  <pageMargins left="0.75" right="0.75" top="1" bottom="1" header="0.5" footer="0.5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12"/>
  <sheetViews>
    <sheetView workbookViewId="0">
      <selection activeCell="G5" sqref="G5"/>
    </sheetView>
  </sheetViews>
  <sheetFormatPr defaultColWidth="9" defaultRowHeight="13.5"/>
  <cols>
    <col min="4" max="4" width="9.375"/>
    <col min="6" max="6" width="12.625"/>
    <col min="8" max="8" width="12.625"/>
  </cols>
  <sheetData>
    <row r="2" spans="1:10">
      <c r="A2" t="s">
        <v>115</v>
      </c>
      <c r="C2" t="s">
        <v>317</v>
      </c>
      <c r="D2" t="s">
        <v>318</v>
      </c>
      <c r="F2" t="s">
        <v>319</v>
      </c>
      <c r="J2" t="s">
        <v>320</v>
      </c>
    </row>
    <row r="3" spans="1:9">
      <c r="A3">
        <v>10</v>
      </c>
      <c r="C3">
        <v>10000</v>
      </c>
      <c r="D3">
        <v>73</v>
      </c>
      <c r="F3">
        <v>61</v>
      </c>
      <c r="H3">
        <f>F3/D3</f>
        <v>0.835616438356164</v>
      </c>
      <c r="I3">
        <v>80</v>
      </c>
    </row>
    <row r="4" spans="4:8">
      <c r="D4">
        <v>59</v>
      </c>
      <c r="F4">
        <v>45</v>
      </c>
      <c r="H4">
        <f>F4/D4</f>
        <v>0.76271186440678</v>
      </c>
    </row>
    <row r="5" spans="1:8">
      <c r="A5" t="s">
        <v>321</v>
      </c>
      <c r="D5">
        <v>42</v>
      </c>
      <c r="F5">
        <v>32</v>
      </c>
      <c r="H5">
        <f>F5/D5</f>
        <v>0.761904761904762</v>
      </c>
    </row>
    <row r="6" spans="1:1">
      <c r="A6">
        <v>8000</v>
      </c>
    </row>
    <row r="7" spans="3:9">
      <c r="C7">
        <v>8000</v>
      </c>
      <c r="D7">
        <v>87</v>
      </c>
      <c r="F7">
        <v>58</v>
      </c>
      <c r="H7">
        <f>F7/D7</f>
        <v>0.666666666666667</v>
      </c>
      <c r="I7">
        <v>66</v>
      </c>
    </row>
    <row r="8" spans="1:1">
      <c r="A8" t="s">
        <v>322</v>
      </c>
    </row>
    <row r="9" spans="1:9">
      <c r="A9">
        <v>0.71</v>
      </c>
      <c r="C9">
        <v>5000</v>
      </c>
      <c r="D9">
        <v>71</v>
      </c>
      <c r="F9">
        <v>38</v>
      </c>
      <c r="H9">
        <f>F9/D9</f>
        <v>0.535211267605634</v>
      </c>
      <c r="I9">
        <v>50</v>
      </c>
    </row>
    <row r="11" spans="3:9">
      <c r="C11">
        <v>3000</v>
      </c>
      <c r="D11">
        <v>69</v>
      </c>
      <c r="F11">
        <v>27</v>
      </c>
      <c r="H11">
        <f>F11/D11</f>
        <v>0.391304347826087</v>
      </c>
      <c r="I11">
        <v>40</v>
      </c>
    </row>
    <row r="12" spans="3:9">
      <c r="C12">
        <v>0</v>
      </c>
      <c r="D12">
        <v>63</v>
      </c>
      <c r="F12">
        <v>19</v>
      </c>
      <c r="H12">
        <f>F12/D12</f>
        <v>0.301587301587302</v>
      </c>
      <c r="I12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scene|场景</vt:lpstr>
      <vt:lpstr>scene_module|场景组件</vt:lpstr>
      <vt:lpstr>environment|环境</vt:lpstr>
      <vt:lpstr>scene_boss|Boss场景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听弦断。</cp:lastModifiedBy>
  <dcterms:created xsi:type="dcterms:W3CDTF">2023-07-06T02:18:00Z</dcterms:created>
  <dcterms:modified xsi:type="dcterms:W3CDTF">2025-07-04T08:14:18Z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2A32F1F8BBBA40FEBE93B13ACC05582F_12</vt:lpwstr>
  </property>
  <property fmtid="{D5CDD505-2E9C-101B-9397-08002B2CF9AE}" pid="3" name="KSOProductBuildVer">
    <vt:lpwstr>2052-12.1.0.21915</vt:lpwstr>
  </property>
</Properties>
</file>