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1925"/>
  </bookViews>
  <sheets>
    <sheet name="talent|天赋" sheetId="1" r:id="rId1"/>
    <sheet name="talent_level|天赋等级" sheetId="3" r:id="rId2"/>
  </sheets>
  <externalReferences>
    <externalReference r:id="rId3"/>
  </externalReferences>
  <definedNames>
    <definedName name="_xlnm._FilterDatabase" localSheetId="0" hidden="1">'talent|天赋'!$A$4:$N$346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冷淡雾峰</author>
    <author>蓝霸符</author>
  </authors>
  <commentList>
    <comment ref="C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1 属性天赋
2 技能天赋
</t>
        </r>
      </text>
    </comment>
    <comment ref="E4" authorId="1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1-攻击力(103010)
2-生命(102010)
3-香蕉恢复(102150)
4-推力(109000)</t>
        </r>
      </text>
    </comment>
    <comment ref="F4" authorId="0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关联attr_varibles表id</t>
        </r>
      </text>
    </comment>
    <comment ref="G4" authorId="1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关联skill表id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<sst xmlns="http://schemas.openxmlformats.org/spreadsheetml/2006/main" count="448" uniqueCount="384">
  <si>
    <t>id</t>
  </si>
  <si>
    <t>type</t>
  </si>
  <si>
    <t>pre_id</t>
  </si>
  <si>
    <t>attr</t>
  </si>
  <si>
    <t>skill</t>
  </si>
  <si>
    <t>name</t>
  </si>
  <si>
    <t>para</t>
  </si>
  <si>
    <t>desc</t>
  </si>
  <si>
    <t>icon</t>
  </si>
  <si>
    <t>level</t>
  </si>
  <si>
    <t>cost</t>
  </si>
  <si>
    <t>animation</t>
  </si>
  <si>
    <t>int</t>
  </si>
  <si>
    <t>array2_int</t>
  </si>
  <si>
    <t>string</t>
  </si>
  <si>
    <t>array1_int</t>
  </si>
  <si>
    <t>array3_int</t>
  </si>
  <si>
    <t>all</t>
  </si>
  <si>
    <t>server</t>
  </si>
  <si>
    <t>client</t>
  </si>
  <si>
    <t>天赋Id</t>
  </si>
  <si>
    <t>备注</t>
  </si>
  <si>
    <t>类型</t>
  </si>
  <si>
    <t>前置天赋</t>
  </si>
  <si>
    <t>属性编号</t>
  </si>
  <si>
    <t>属性天赋</t>
  </si>
  <si>
    <t>技能天赋</t>
  </si>
  <si>
    <t>名称</t>
  </si>
  <si>
    <t>参数值</t>
  </si>
  <si>
    <t>描述</t>
  </si>
  <si>
    <t>图标(图片资源)</t>
  </si>
  <si>
    <t>等级</t>
  </si>
  <si>
    <t>消耗</t>
  </si>
  <si>
    <t>动画名称</t>
  </si>
  <si>
    <t>3;0;1000</t>
  </si>
  <si>
    <t>3;0;1001</t>
  </si>
  <si>
    <t>3;0;1002</t>
  </si>
  <si>
    <t>3;0;1003</t>
  </si>
  <si>
    <t>3;0;1004</t>
  </si>
  <si>
    <t>3;0;1005</t>
  </si>
  <si>
    <t>3;0;1006</t>
  </si>
  <si>
    <t>3;0;1007</t>
  </si>
  <si>
    <t>3;0;1008</t>
  </si>
  <si>
    <t>3;0;1009</t>
  </si>
  <si>
    <t>3;0;1010</t>
  </si>
  <si>
    <t>3;0;1011</t>
  </si>
  <si>
    <t>3;0;1012</t>
  </si>
  <si>
    <t>3;0;1013</t>
  </si>
  <si>
    <t>3;0;1014</t>
  </si>
  <si>
    <t>3;0;1015</t>
  </si>
  <si>
    <t>3;0;1016</t>
  </si>
  <si>
    <t>3;0;1017</t>
  </si>
  <si>
    <t>3;0;1018</t>
  </si>
  <si>
    <t>3;0;1019</t>
  </si>
  <si>
    <t>3;0;1020</t>
  </si>
  <si>
    <t>3;0;1021</t>
  </si>
  <si>
    <t>3;0;1022</t>
  </si>
  <si>
    <t>3;0;1023</t>
  </si>
  <si>
    <t>3;0;1024</t>
  </si>
  <si>
    <t>3;0;1025</t>
  </si>
  <si>
    <t>3;0;1026</t>
  </si>
  <si>
    <t>3;0;1027</t>
  </si>
  <si>
    <t>3;0;1028</t>
  </si>
  <si>
    <t>3;0;1029</t>
  </si>
  <si>
    <t>3;0;1030</t>
  </si>
  <si>
    <t>3;0;1031</t>
  </si>
  <si>
    <t>3;0;1032</t>
  </si>
  <si>
    <t>3;0;1033</t>
  </si>
  <si>
    <t>3;0;1034</t>
  </si>
  <si>
    <t>3;0;1035</t>
  </si>
  <si>
    <t>3;0;1036</t>
  </si>
  <si>
    <t>3;0;1037</t>
  </si>
  <si>
    <t>3;0;1038</t>
  </si>
  <si>
    <t>3;0;1039</t>
  </si>
  <si>
    <t>3;0;1040</t>
  </si>
  <si>
    <t>3;0;1041</t>
  </si>
  <si>
    <t>3;0;1042</t>
  </si>
  <si>
    <t>3;0;1043</t>
  </si>
  <si>
    <t>3;0;1044</t>
  </si>
  <si>
    <t>3;0;1045</t>
  </si>
  <si>
    <t>3;0;1046</t>
  </si>
  <si>
    <t>3;0;1047</t>
  </si>
  <si>
    <t>3;0;1048</t>
  </si>
  <si>
    <t>3;0;1049</t>
  </si>
  <si>
    <t>3;0;1050</t>
  </si>
  <si>
    <t>3;0;1051</t>
  </si>
  <si>
    <t>3;0;1052</t>
  </si>
  <si>
    <t>3;0;1053</t>
  </si>
  <si>
    <t>3;0;1054</t>
  </si>
  <si>
    <t>3;0;1055</t>
  </si>
  <si>
    <t>3;0;1056</t>
  </si>
  <si>
    <t>3;0;1057</t>
  </si>
  <si>
    <t>3;0;1058</t>
  </si>
  <si>
    <t>3;0;1059</t>
  </si>
  <si>
    <t>3;0;1060</t>
  </si>
  <si>
    <t>3;0;1061</t>
  </si>
  <si>
    <t>3;0;1062</t>
  </si>
  <si>
    <t>3;0;1063</t>
  </si>
  <si>
    <t>3;0;1064</t>
  </si>
  <si>
    <t>3;0;1065</t>
  </si>
  <si>
    <t>3;0;1066</t>
  </si>
  <si>
    <t>3;0;1067</t>
  </si>
  <si>
    <t>3;0;1068</t>
  </si>
  <si>
    <t>3;0;1069</t>
  </si>
  <si>
    <t>3;0;1070</t>
  </si>
  <si>
    <t>3;0;1071</t>
  </si>
  <si>
    <t>3;0;1072</t>
  </si>
  <si>
    <t>3;0;1073</t>
  </si>
  <si>
    <t>3;0;1074</t>
  </si>
  <si>
    <t>3;0;1075</t>
  </si>
  <si>
    <t>3;0;1076</t>
  </si>
  <si>
    <t>3;0;1077</t>
  </si>
  <si>
    <t>3;0;1078</t>
  </si>
  <si>
    <t>3;0;1079</t>
  </si>
  <si>
    <t>3;0;1080</t>
  </si>
  <si>
    <t>3;0;1081</t>
  </si>
  <si>
    <t>3;0;1082</t>
  </si>
  <si>
    <t>3;0;1083</t>
  </si>
  <si>
    <t>3;0;1084</t>
  </si>
  <si>
    <t>3;0;1085</t>
  </si>
  <si>
    <t>3;0;1086</t>
  </si>
  <si>
    <t>3;0;1087</t>
  </si>
  <si>
    <t>3;0;1088</t>
  </si>
  <si>
    <t>3;0;1089</t>
  </si>
  <si>
    <t>3;0;1090</t>
  </si>
  <si>
    <t>3;0;1091</t>
  </si>
  <si>
    <t>3;0;1092</t>
  </si>
  <si>
    <t>3;0;1093</t>
  </si>
  <si>
    <t>3;0;1094</t>
  </si>
  <si>
    <t>3;0;1095</t>
  </si>
  <si>
    <t>3;0;1096</t>
  </si>
  <si>
    <t>3;0;1097</t>
  </si>
  <si>
    <t>3;0;1098</t>
  </si>
  <si>
    <t>3;0;1099</t>
  </si>
  <si>
    <t>3;0;1100</t>
  </si>
  <si>
    <t>3;0;1101</t>
  </si>
  <si>
    <t>3;0;1102</t>
  </si>
  <si>
    <t>3;0;1103</t>
  </si>
  <si>
    <t>3;0;1104</t>
  </si>
  <si>
    <t>3;0;1105</t>
  </si>
  <si>
    <t>3;0;1106</t>
  </si>
  <si>
    <t>3;0;1107</t>
  </si>
  <si>
    <t>3;0;1108</t>
  </si>
  <si>
    <t>3;0;1109</t>
  </si>
  <si>
    <t>3;0;1110</t>
  </si>
  <si>
    <t>3;0;1111</t>
  </si>
  <si>
    <t>3;0;1112</t>
  </si>
  <si>
    <t>3;0;1113</t>
  </si>
  <si>
    <t>3;0;1114</t>
  </si>
  <si>
    <t>3;0;1115</t>
  </si>
  <si>
    <t>3;0;1116</t>
  </si>
  <si>
    <t>3;0;1117</t>
  </si>
  <si>
    <t>3;0;1118</t>
  </si>
  <si>
    <t>3;0;1119</t>
  </si>
  <si>
    <t>3;0;1120</t>
  </si>
  <si>
    <t>3;0;1121</t>
  </si>
  <si>
    <t>3;0;1122</t>
  </si>
  <si>
    <t>3;0;1123</t>
  </si>
  <si>
    <t>3;0;1124</t>
  </si>
  <si>
    <t>3;0;1125</t>
  </si>
  <si>
    <t>3;0;1126</t>
  </si>
  <si>
    <t>3;0;1127</t>
  </si>
  <si>
    <t>3;0;1128</t>
  </si>
  <si>
    <t>3;0;1129</t>
  </si>
  <si>
    <t>3;0;1130</t>
  </si>
  <si>
    <t>3;0;1131</t>
  </si>
  <si>
    <t>3;0;1132</t>
  </si>
  <si>
    <t>3;0;1133</t>
  </si>
  <si>
    <t>3;0;1134</t>
  </si>
  <si>
    <t>3;0;1135</t>
  </si>
  <si>
    <t>3;0;1136</t>
  </si>
  <si>
    <t>3;0;1137</t>
  </si>
  <si>
    <t>3;0;1138</t>
  </si>
  <si>
    <t>3;0;1139</t>
  </si>
  <si>
    <t>3;0;1140</t>
  </si>
  <si>
    <t>3;0;1141</t>
  </si>
  <si>
    <t>3;0;1142</t>
  </si>
  <si>
    <t>3;0;1143</t>
  </si>
  <si>
    <t>3;0;1144</t>
  </si>
  <si>
    <t>3;0;1145</t>
  </si>
  <si>
    <t>3;0;1146</t>
  </si>
  <si>
    <t>3;0;1147</t>
  </si>
  <si>
    <t>3;0;1148</t>
  </si>
  <si>
    <t>3;0;1149</t>
  </si>
  <si>
    <t>3;0;1150</t>
  </si>
  <si>
    <t>3;0;1151</t>
  </si>
  <si>
    <t>3;0;1152</t>
  </si>
  <si>
    <t>3;0;1153</t>
  </si>
  <si>
    <t>3;0;1154</t>
  </si>
  <si>
    <t>3;0;1155</t>
  </si>
  <si>
    <t>3;0;1156</t>
  </si>
  <si>
    <t>3;0;1157</t>
  </si>
  <si>
    <t>3;0;1158</t>
  </si>
  <si>
    <t>3;0;1159</t>
  </si>
  <si>
    <t>3;0;1160</t>
  </si>
  <si>
    <t>3;0;1161</t>
  </si>
  <si>
    <t>3;0;1162</t>
  </si>
  <si>
    <t>3;0;1163</t>
  </si>
  <si>
    <t>3;0;1164</t>
  </si>
  <si>
    <t>3;0;1165</t>
  </si>
  <si>
    <t>3;0;1166</t>
  </si>
  <si>
    <t>3;0;1167</t>
  </si>
  <si>
    <t>3;0;1168</t>
  </si>
  <si>
    <t>3;0;1169</t>
  </si>
  <si>
    <t>3;0;1170</t>
  </si>
  <si>
    <t>3;0;1171</t>
  </si>
  <si>
    <t>3;0;1172</t>
  </si>
  <si>
    <t>3;0;1173</t>
  </si>
  <si>
    <t>3;0;1174</t>
  </si>
  <si>
    <t>3;0;1175</t>
  </si>
  <si>
    <t>3;0;1176</t>
  </si>
  <si>
    <t>3;0;1177</t>
  </si>
  <si>
    <t>3;0;1178</t>
  </si>
  <si>
    <t>3;0;1179</t>
  </si>
  <si>
    <t>3;0;1180</t>
  </si>
  <si>
    <t>3;0;1181</t>
  </si>
  <si>
    <t>3;0;1182</t>
  </si>
  <si>
    <t>3;0;1183</t>
  </si>
  <si>
    <t>3;0;1184</t>
  </si>
  <si>
    <t>3;0;1185</t>
  </si>
  <si>
    <t>3;0;1186</t>
  </si>
  <si>
    <t>3;0;1187</t>
  </si>
  <si>
    <t>3;0;1188</t>
  </si>
  <si>
    <t>3;0;1189</t>
  </si>
  <si>
    <t>3;0;1190</t>
  </si>
  <si>
    <t>3;0;1191</t>
  </si>
  <si>
    <t>3;0;1192</t>
  </si>
  <si>
    <t>3;0;1193</t>
  </si>
  <si>
    <t>3;0;1194</t>
  </si>
  <si>
    <t>3;0;1195</t>
  </si>
  <si>
    <t>3;0;1196</t>
  </si>
  <si>
    <t>3;0;1197</t>
  </si>
  <si>
    <t>3;0;1198</t>
  </si>
  <si>
    <t>3;0;1199</t>
  </si>
  <si>
    <t>3;0;1200</t>
  </si>
  <si>
    <t>3;0;1201</t>
  </si>
  <si>
    <t>3;0;1202</t>
  </si>
  <si>
    <t>3;0;1203</t>
  </si>
  <si>
    <t>3;0;1204</t>
  </si>
  <si>
    <t>3;0;1205</t>
  </si>
  <si>
    <t>3;0;1206</t>
  </si>
  <si>
    <t>3;0;1207</t>
  </si>
  <si>
    <t>3;0;1208</t>
  </si>
  <si>
    <t>3;0;1209</t>
  </si>
  <si>
    <t>3;0;1210</t>
  </si>
  <si>
    <t>3;0;1211</t>
  </si>
  <si>
    <t>3;0;1212</t>
  </si>
  <si>
    <t>3;0;1213</t>
  </si>
  <si>
    <t>3;0;1214</t>
  </si>
  <si>
    <t>3;0;1215</t>
  </si>
  <si>
    <t>3;0;1216</t>
  </si>
  <si>
    <t>3;0;1217</t>
  </si>
  <si>
    <t>3;0;1218</t>
  </si>
  <si>
    <t>3;0;1219</t>
  </si>
  <si>
    <t>3;0;1220</t>
  </si>
  <si>
    <t>3;0;1221</t>
  </si>
  <si>
    <t>3;0;1222</t>
  </si>
  <si>
    <t>3;0;1223</t>
  </si>
  <si>
    <t>3;0;1224</t>
  </si>
  <si>
    <t>3;0;1225</t>
  </si>
  <si>
    <t>3;0;1226</t>
  </si>
  <si>
    <t>3;0;1227</t>
  </si>
  <si>
    <t>3;0;1228</t>
  </si>
  <si>
    <t>3;0;1229</t>
  </si>
  <si>
    <t>3;0;1230</t>
  </si>
  <si>
    <t>3;0;1231</t>
  </si>
  <si>
    <t>3;0;1232</t>
  </si>
  <si>
    <t>3;0;1233</t>
  </si>
  <si>
    <t>3;0;1234</t>
  </si>
  <si>
    <t>3;0;1235</t>
  </si>
  <si>
    <t>3;0;1236</t>
  </si>
  <si>
    <t>3;0;1237</t>
  </si>
  <si>
    <t>3;0;1238</t>
  </si>
  <si>
    <t>3;0;1239</t>
  </si>
  <si>
    <t>3;0;1240</t>
  </si>
  <si>
    <t>3;0;1241</t>
  </si>
  <si>
    <t>3;0;1242</t>
  </si>
  <si>
    <t>3;0;1243</t>
  </si>
  <si>
    <t>3;0;1244</t>
  </si>
  <si>
    <t>3;0;1245</t>
  </si>
  <si>
    <t>3;0;1246</t>
  </si>
  <si>
    <t>3;0;1247</t>
  </si>
  <si>
    <t>3;0;1248</t>
  </si>
  <si>
    <t>3;0;1249</t>
  </si>
  <si>
    <t>3;0;1250</t>
  </si>
  <si>
    <t>3;0;1251</t>
  </si>
  <si>
    <t>3;0;1252</t>
  </si>
  <si>
    <t>3;0;1253</t>
  </si>
  <si>
    <t>3;0;1254</t>
  </si>
  <si>
    <t>3;0;1255</t>
  </si>
  <si>
    <t>3;0;1256</t>
  </si>
  <si>
    <t>3;0;1257</t>
  </si>
  <si>
    <t>3;0;1258</t>
  </si>
  <si>
    <t>3;0;1259</t>
  </si>
  <si>
    <t>3;0;1260</t>
  </si>
  <si>
    <t>3;0;1261</t>
  </si>
  <si>
    <t>3;0;1262</t>
  </si>
  <si>
    <t>3;0;1263</t>
  </si>
  <si>
    <t>3;0;1264</t>
  </si>
  <si>
    <t>3;0;1265</t>
  </si>
  <si>
    <t>3;0;1266</t>
  </si>
  <si>
    <t>3;0;1267</t>
  </si>
  <si>
    <t>3;0;1268</t>
  </si>
  <si>
    <t>3;0;1269</t>
  </si>
  <si>
    <t>3;0;1270</t>
  </si>
  <si>
    <t>3;0;1271</t>
  </si>
  <si>
    <t>3;0;1272</t>
  </si>
  <si>
    <t>3;0;1273</t>
  </si>
  <si>
    <t>3;0;1274</t>
  </si>
  <si>
    <t>3;0;1275</t>
  </si>
  <si>
    <t>3;0;1276</t>
  </si>
  <si>
    <t>3;0;1277</t>
  </si>
  <si>
    <t>3;0;1278</t>
  </si>
  <si>
    <t>3;0;1279</t>
  </si>
  <si>
    <t>3;0;1280</t>
  </si>
  <si>
    <t>3;0;1281</t>
  </si>
  <si>
    <t>3;0;1282</t>
  </si>
  <si>
    <t>3;0;1283</t>
  </si>
  <si>
    <t>3;0;1284</t>
  </si>
  <si>
    <t>3;0;1285</t>
  </si>
  <si>
    <t>3;0;1286</t>
  </si>
  <si>
    <t>3;0;1287</t>
  </si>
  <si>
    <t>3;0;1288</t>
  </si>
  <si>
    <t>3;0;1289</t>
  </si>
  <si>
    <t>3;0;1290</t>
  </si>
  <si>
    <t>3;0;1291</t>
  </si>
  <si>
    <t>3;0;1292</t>
  </si>
  <si>
    <t>3;0;1293</t>
  </si>
  <si>
    <t>3;0;1294</t>
  </si>
  <si>
    <t>3;0;1295</t>
  </si>
  <si>
    <t>3;0;1296</t>
  </si>
  <si>
    <t>3;0;1297</t>
  </si>
  <si>
    <t>3;0;1298</t>
  </si>
  <si>
    <t>3;0;1299</t>
  </si>
  <si>
    <t>3;0;1300</t>
  </si>
  <si>
    <t>3;0;1301</t>
  </si>
  <si>
    <t>3;0;1302</t>
  </si>
  <si>
    <t>3;0;1303</t>
  </si>
  <si>
    <t>3;0;1304</t>
  </si>
  <si>
    <t>3;0;1305</t>
  </si>
  <si>
    <t>3;0;1306</t>
  </si>
  <si>
    <t>3;0;1307</t>
  </si>
  <si>
    <t>3;0;1308</t>
  </si>
  <si>
    <t>3;0;1309</t>
  </si>
  <si>
    <t>3;0;1310</t>
  </si>
  <si>
    <t>3;0;1311</t>
  </si>
  <si>
    <t>3;0;1312</t>
  </si>
  <si>
    <t>3;0;1313</t>
  </si>
  <si>
    <t>3;0;1314</t>
  </si>
  <si>
    <t>3;0;1315</t>
  </si>
  <si>
    <t>3;0;1316</t>
  </si>
  <si>
    <t>3;0;1317</t>
  </si>
  <si>
    <t>3;0;1318</t>
  </si>
  <si>
    <t>3;0;1319</t>
  </si>
  <si>
    <t>首次购买蓝色品质技能免费</t>
  </si>
  <si>
    <t>5;1030001;1</t>
  </si>
  <si>
    <t>animation_talent_4</t>
  </si>
  <si>
    <t>获得2次免费刷新，可累计到战斗结束</t>
  </si>
  <si>
    <t>移动速度+2</t>
  </si>
  <si>
    <t>道具恢复效果+10%</t>
  </si>
  <si>
    <t>击败怪物会掉落装备</t>
  </si>
  <si>
    <t>被击倒时获得2秒无敌</t>
  </si>
  <si>
    <t>5;1030001;2</t>
  </si>
  <si>
    <t>武器冷却-10%</t>
  </si>
  <si>
    <t>击败怪物会掉落香蕉</t>
  </si>
  <si>
    <t>生命+15%</t>
  </si>
  <si>
    <t>每次商店结束时恢复20%生命</t>
  </si>
  <si>
    <t>击败怪物会掉落零件</t>
  </si>
  <si>
    <t>攻击力+15%</t>
  </si>
  <si>
    <t>暴击率+10%</t>
  </si>
  <si>
    <t>连续碰撞伤害增加15%</t>
  </si>
  <si>
    <t>5;1030001;3</t>
  </si>
  <si>
    <t>闪避率+10%</t>
  </si>
  <si>
    <t>对稀有怪物伤害增加10%</t>
  </si>
  <si>
    <t>暴击伤害增加50%</t>
  </si>
  <si>
    <t>角色质量增加20%</t>
  </si>
  <si>
    <t>增加10%移动速度</t>
  </si>
  <si>
    <t>钞票获取额外增加10%</t>
  </si>
  <si>
    <t>恢复效果+20%</t>
  </si>
  <si>
    <t>吸收范围增加100%</t>
  </si>
  <si>
    <t>sort</t>
  </si>
  <si>
    <t>天赋LevelId</t>
  </si>
  <si>
    <t>等级名称</t>
  </si>
  <si>
    <t>称号排序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</si>
</sst>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Jiyu\design\&#25968;&#2054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1">
          <cell r="B11">
            <v>1</v>
          </cell>
          <cell r="C11">
            <v>2</v>
          </cell>
          <cell r="D11">
            <v>10</v>
          </cell>
          <cell r="E11">
            <v>10</v>
          </cell>
        </row>
        <row r="12">
          <cell r="B12">
            <v>2</v>
          </cell>
          <cell r="C12">
            <v>3</v>
          </cell>
          <cell r="D12">
            <v>15</v>
          </cell>
          <cell r="E12">
            <v>10</v>
          </cell>
        </row>
        <row r="13">
          <cell r="B13">
            <v>3</v>
          </cell>
          <cell r="C13">
            <v>4</v>
          </cell>
          <cell r="D13">
            <v>20</v>
          </cell>
          <cell r="E13">
            <v>15</v>
          </cell>
        </row>
        <row r="14">
          <cell r="B14">
            <v>4</v>
          </cell>
          <cell r="C14">
            <v>5</v>
          </cell>
          <cell r="D14">
            <v>25</v>
          </cell>
          <cell r="E14">
            <v>15</v>
          </cell>
        </row>
        <row r="15">
          <cell r="B15">
            <v>5</v>
          </cell>
          <cell r="C15">
            <v>5</v>
          </cell>
          <cell r="D15">
            <v>30</v>
          </cell>
          <cell r="E15">
            <v>20</v>
          </cell>
          <cell r="F15">
            <v>5</v>
          </cell>
        </row>
        <row r="16">
          <cell r="B16">
            <v>6</v>
          </cell>
          <cell r="C16">
            <v>5</v>
          </cell>
          <cell r="D16">
            <v>35</v>
          </cell>
          <cell r="E16">
            <v>20</v>
          </cell>
        </row>
        <row r="17">
          <cell r="B17">
            <v>7</v>
          </cell>
          <cell r="C17">
            <v>6</v>
          </cell>
          <cell r="D17">
            <v>40</v>
          </cell>
          <cell r="E17">
            <v>25</v>
          </cell>
        </row>
        <row r="18">
          <cell r="B18">
            <v>8</v>
          </cell>
          <cell r="C18">
            <v>6</v>
          </cell>
          <cell r="D18">
            <v>45</v>
          </cell>
          <cell r="E18">
            <v>25</v>
          </cell>
        </row>
        <row r="19">
          <cell r="B19">
            <v>9</v>
          </cell>
          <cell r="C19">
            <v>6</v>
          </cell>
          <cell r="D19">
            <v>50</v>
          </cell>
          <cell r="E19">
            <v>30</v>
          </cell>
        </row>
        <row r="20">
          <cell r="B20">
            <v>10</v>
          </cell>
          <cell r="C20">
            <v>6</v>
          </cell>
          <cell r="D20">
            <v>55</v>
          </cell>
          <cell r="E20">
            <v>30</v>
          </cell>
          <cell r="F20">
            <v>10</v>
          </cell>
        </row>
        <row r="21">
          <cell r="B21">
            <v>11</v>
          </cell>
          <cell r="C21">
            <v>8</v>
          </cell>
          <cell r="D21">
            <v>60</v>
          </cell>
          <cell r="E21">
            <v>35</v>
          </cell>
          <cell r="F21" t="str">
            <v/>
          </cell>
        </row>
        <row r="22">
          <cell r="B22">
            <v>12</v>
          </cell>
          <cell r="C22">
            <v>8</v>
          </cell>
          <cell r="D22">
            <v>65</v>
          </cell>
          <cell r="E22">
            <v>35</v>
          </cell>
          <cell r="F22" t="str">
            <v/>
          </cell>
        </row>
        <row r="23">
          <cell r="B23">
            <v>13</v>
          </cell>
          <cell r="C23">
            <v>8</v>
          </cell>
          <cell r="D23">
            <v>70</v>
          </cell>
          <cell r="E23">
            <v>40</v>
          </cell>
          <cell r="F23" t="str">
            <v/>
          </cell>
        </row>
        <row r="24">
          <cell r="B24">
            <v>14</v>
          </cell>
          <cell r="C24">
            <v>8</v>
          </cell>
          <cell r="D24">
            <v>75</v>
          </cell>
          <cell r="E24">
            <v>40</v>
          </cell>
          <cell r="F24" t="str">
            <v/>
          </cell>
        </row>
        <row r="25">
          <cell r="B25">
            <v>15</v>
          </cell>
          <cell r="C25">
            <v>8</v>
          </cell>
          <cell r="D25">
            <v>80</v>
          </cell>
          <cell r="E25">
            <v>45</v>
          </cell>
          <cell r="F25">
            <v>15</v>
          </cell>
        </row>
        <row r="26">
          <cell r="B26">
            <v>16</v>
          </cell>
          <cell r="C26">
            <v>10</v>
          </cell>
          <cell r="D26">
            <v>85</v>
          </cell>
          <cell r="E26">
            <v>45</v>
          </cell>
          <cell r="F26" t="str">
            <v/>
          </cell>
        </row>
        <row r="27">
          <cell r="B27">
            <v>17</v>
          </cell>
          <cell r="C27">
            <v>10</v>
          </cell>
          <cell r="D27">
            <v>90</v>
          </cell>
          <cell r="E27">
            <v>50</v>
          </cell>
          <cell r="F27" t="str">
            <v/>
          </cell>
        </row>
        <row r="28">
          <cell r="B28">
            <v>18</v>
          </cell>
          <cell r="C28">
            <v>10</v>
          </cell>
          <cell r="D28">
            <v>95</v>
          </cell>
          <cell r="E28">
            <v>50</v>
          </cell>
          <cell r="F28" t="str">
            <v/>
          </cell>
        </row>
        <row r="29">
          <cell r="B29">
            <v>19</v>
          </cell>
          <cell r="C29">
            <v>10</v>
          </cell>
          <cell r="D29">
            <v>100</v>
          </cell>
          <cell r="E29">
            <v>55</v>
          </cell>
          <cell r="F29" t="str">
            <v/>
          </cell>
        </row>
        <row r="30">
          <cell r="B30">
            <v>20</v>
          </cell>
          <cell r="C30">
            <v>10</v>
          </cell>
          <cell r="D30">
            <v>105</v>
          </cell>
          <cell r="E30">
            <v>55</v>
          </cell>
          <cell r="F30">
            <v>20</v>
          </cell>
        </row>
        <row r="31">
          <cell r="B31">
            <v>21</v>
          </cell>
          <cell r="C31">
            <v>12</v>
          </cell>
          <cell r="D31">
            <v>110</v>
          </cell>
          <cell r="E31">
            <v>60</v>
          </cell>
          <cell r="F31" t="str">
            <v/>
          </cell>
        </row>
        <row r="32">
          <cell r="B32">
            <v>22</v>
          </cell>
          <cell r="C32">
            <v>12</v>
          </cell>
          <cell r="D32">
            <v>115</v>
          </cell>
          <cell r="E32">
            <v>60</v>
          </cell>
          <cell r="F32" t="str">
            <v/>
          </cell>
        </row>
        <row r="33">
          <cell r="B33">
            <v>23</v>
          </cell>
          <cell r="C33">
            <v>12</v>
          </cell>
          <cell r="D33">
            <v>120</v>
          </cell>
          <cell r="E33">
            <v>65</v>
          </cell>
          <cell r="F33" t="str">
            <v/>
          </cell>
        </row>
        <row r="34">
          <cell r="B34">
            <v>24</v>
          </cell>
          <cell r="C34">
            <v>12</v>
          </cell>
          <cell r="D34">
            <v>125</v>
          </cell>
          <cell r="E34">
            <v>65</v>
          </cell>
          <cell r="F34" t="str">
            <v/>
          </cell>
        </row>
        <row r="35">
          <cell r="B35">
            <v>25</v>
          </cell>
          <cell r="C35">
            <v>12</v>
          </cell>
          <cell r="D35">
            <v>130</v>
          </cell>
          <cell r="E35">
            <v>70</v>
          </cell>
          <cell r="F35">
            <v>25</v>
          </cell>
        </row>
        <row r="36">
          <cell r="B36">
            <v>26</v>
          </cell>
          <cell r="C36">
            <v>15</v>
          </cell>
          <cell r="D36">
            <v>135</v>
          </cell>
          <cell r="E36">
            <v>70</v>
          </cell>
          <cell r="F36" t="str">
            <v/>
          </cell>
        </row>
        <row r="37">
          <cell r="B37">
            <v>27</v>
          </cell>
          <cell r="C37">
            <v>15</v>
          </cell>
          <cell r="D37">
            <v>140</v>
          </cell>
          <cell r="E37">
            <v>75</v>
          </cell>
          <cell r="F37" t="str">
            <v/>
          </cell>
        </row>
        <row r="38">
          <cell r="B38">
            <v>28</v>
          </cell>
          <cell r="C38">
            <v>15</v>
          </cell>
          <cell r="D38">
            <v>145</v>
          </cell>
          <cell r="E38">
            <v>75</v>
          </cell>
          <cell r="F38" t="str">
            <v/>
          </cell>
        </row>
        <row r="39">
          <cell r="B39">
            <v>29</v>
          </cell>
          <cell r="C39">
            <v>15</v>
          </cell>
          <cell r="D39">
            <v>150</v>
          </cell>
          <cell r="E39">
            <v>80</v>
          </cell>
          <cell r="F39" t="str">
            <v/>
          </cell>
        </row>
        <row r="40">
          <cell r="B40">
            <v>30</v>
          </cell>
          <cell r="C40">
            <v>15</v>
          </cell>
          <cell r="D40">
            <v>155</v>
          </cell>
          <cell r="E40">
            <v>80</v>
          </cell>
          <cell r="F40">
            <v>30</v>
          </cell>
        </row>
        <row r="41">
          <cell r="B41">
            <v>31</v>
          </cell>
          <cell r="C41">
            <v>20</v>
          </cell>
          <cell r="D41">
            <v>160</v>
          </cell>
          <cell r="E41">
            <v>85</v>
          </cell>
          <cell r="F41" t="str">
            <v/>
          </cell>
        </row>
        <row r="42">
          <cell r="B42">
            <v>32</v>
          </cell>
          <cell r="C42">
            <v>20</v>
          </cell>
          <cell r="D42">
            <v>165</v>
          </cell>
          <cell r="E42">
            <v>85</v>
          </cell>
          <cell r="F42" t="str">
            <v/>
          </cell>
        </row>
        <row r="43">
          <cell r="B43">
            <v>33</v>
          </cell>
          <cell r="C43">
            <v>20</v>
          </cell>
          <cell r="D43">
            <v>170</v>
          </cell>
          <cell r="E43">
            <v>90</v>
          </cell>
          <cell r="F43" t="str">
            <v/>
          </cell>
        </row>
        <row r="44">
          <cell r="B44">
            <v>34</v>
          </cell>
          <cell r="C44">
            <v>20</v>
          </cell>
          <cell r="D44">
            <v>175</v>
          </cell>
          <cell r="E44">
            <v>90</v>
          </cell>
          <cell r="F44" t="str">
            <v/>
          </cell>
        </row>
        <row r="45">
          <cell r="B45">
            <v>35</v>
          </cell>
          <cell r="C45">
            <v>20</v>
          </cell>
          <cell r="D45">
            <v>180</v>
          </cell>
          <cell r="E45">
            <v>95</v>
          </cell>
          <cell r="F45">
            <v>35</v>
          </cell>
        </row>
        <row r="46">
          <cell r="B46">
            <v>36</v>
          </cell>
          <cell r="C46">
            <v>20</v>
          </cell>
          <cell r="D46">
            <v>185</v>
          </cell>
          <cell r="E46">
            <v>95</v>
          </cell>
          <cell r="F46" t="str">
            <v/>
          </cell>
        </row>
        <row r="47">
          <cell r="B47">
            <v>37</v>
          </cell>
          <cell r="C47">
            <v>20</v>
          </cell>
          <cell r="D47">
            <v>190</v>
          </cell>
          <cell r="E47">
            <v>100</v>
          </cell>
          <cell r="F47" t="str">
            <v/>
          </cell>
        </row>
        <row r="48">
          <cell r="B48">
            <v>38</v>
          </cell>
          <cell r="C48">
            <v>20</v>
          </cell>
          <cell r="D48">
            <v>195</v>
          </cell>
          <cell r="E48">
            <v>100</v>
          </cell>
          <cell r="F48" t="str">
            <v/>
          </cell>
        </row>
        <row r="49">
          <cell r="B49">
            <v>39</v>
          </cell>
          <cell r="C49">
            <v>20</v>
          </cell>
          <cell r="D49">
            <v>200</v>
          </cell>
          <cell r="E49">
            <v>105</v>
          </cell>
          <cell r="F49" t="str">
            <v/>
          </cell>
        </row>
        <row r="50">
          <cell r="B50">
            <v>40</v>
          </cell>
          <cell r="C50">
            <v>20</v>
          </cell>
          <cell r="D50">
            <v>205</v>
          </cell>
          <cell r="E50">
            <v>105</v>
          </cell>
          <cell r="F50">
            <v>40</v>
          </cell>
        </row>
        <row r="51">
          <cell r="B51">
            <v>41</v>
          </cell>
          <cell r="C51">
            <v>25</v>
          </cell>
          <cell r="D51">
            <v>210</v>
          </cell>
          <cell r="E51">
            <v>110</v>
          </cell>
          <cell r="F51" t="str">
            <v/>
          </cell>
        </row>
        <row r="52">
          <cell r="B52">
            <v>42</v>
          </cell>
          <cell r="C52">
            <v>25</v>
          </cell>
          <cell r="D52">
            <v>215</v>
          </cell>
          <cell r="E52">
            <v>110</v>
          </cell>
          <cell r="F52" t="str">
            <v/>
          </cell>
        </row>
        <row r="53">
          <cell r="B53">
            <v>43</v>
          </cell>
          <cell r="C53">
            <v>25</v>
          </cell>
          <cell r="D53">
            <v>220</v>
          </cell>
          <cell r="E53">
            <v>115</v>
          </cell>
          <cell r="F53" t="str">
            <v/>
          </cell>
        </row>
        <row r="54">
          <cell r="B54">
            <v>44</v>
          </cell>
          <cell r="C54">
            <v>25</v>
          </cell>
          <cell r="D54">
            <v>225</v>
          </cell>
          <cell r="E54">
            <v>115</v>
          </cell>
          <cell r="F54" t="str">
            <v/>
          </cell>
        </row>
        <row r="55">
          <cell r="B55">
            <v>45</v>
          </cell>
          <cell r="C55">
            <v>25</v>
          </cell>
          <cell r="D55">
            <v>230</v>
          </cell>
          <cell r="E55">
            <v>120</v>
          </cell>
          <cell r="F55">
            <v>45</v>
          </cell>
        </row>
        <row r="56">
          <cell r="B56">
            <v>46</v>
          </cell>
          <cell r="C56">
            <v>25</v>
          </cell>
          <cell r="D56">
            <v>235</v>
          </cell>
          <cell r="E56">
            <v>120</v>
          </cell>
          <cell r="F56" t="str">
            <v/>
          </cell>
        </row>
        <row r="57">
          <cell r="B57">
            <v>47</v>
          </cell>
          <cell r="C57">
            <v>25</v>
          </cell>
          <cell r="D57">
            <v>240</v>
          </cell>
          <cell r="E57">
            <v>125</v>
          </cell>
          <cell r="F57" t="str">
            <v/>
          </cell>
        </row>
        <row r="58">
          <cell r="B58">
            <v>48</v>
          </cell>
          <cell r="C58">
            <v>25</v>
          </cell>
          <cell r="D58">
            <v>245</v>
          </cell>
          <cell r="E58">
            <v>125</v>
          </cell>
          <cell r="F58" t="str">
            <v/>
          </cell>
        </row>
        <row r="59">
          <cell r="B59">
            <v>49</v>
          </cell>
          <cell r="C59">
            <v>25</v>
          </cell>
          <cell r="D59">
            <v>250</v>
          </cell>
          <cell r="E59">
            <v>130</v>
          </cell>
          <cell r="F59" t="str">
            <v/>
          </cell>
        </row>
        <row r="60">
          <cell r="B60">
            <v>50</v>
          </cell>
          <cell r="C60">
            <v>25</v>
          </cell>
          <cell r="D60">
            <v>255</v>
          </cell>
          <cell r="E60">
            <v>130</v>
          </cell>
          <cell r="F60">
            <v>50</v>
          </cell>
        </row>
        <row r="61">
          <cell r="B61">
            <v>51</v>
          </cell>
          <cell r="C61">
            <v>30</v>
          </cell>
          <cell r="D61">
            <v>260</v>
          </cell>
          <cell r="E61">
            <v>135</v>
          </cell>
          <cell r="F61" t="str">
            <v/>
          </cell>
        </row>
        <row r="62">
          <cell r="B62">
            <v>52</v>
          </cell>
          <cell r="C62">
            <v>30</v>
          </cell>
          <cell r="D62">
            <v>265</v>
          </cell>
          <cell r="E62">
            <v>135</v>
          </cell>
          <cell r="F62" t="str">
            <v/>
          </cell>
        </row>
        <row r="63">
          <cell r="B63">
            <v>53</v>
          </cell>
          <cell r="C63">
            <v>30</v>
          </cell>
          <cell r="D63">
            <v>270</v>
          </cell>
          <cell r="E63">
            <v>140</v>
          </cell>
          <cell r="F63" t="str">
            <v/>
          </cell>
        </row>
        <row r="64">
          <cell r="B64">
            <v>54</v>
          </cell>
          <cell r="C64">
            <v>30</v>
          </cell>
          <cell r="D64">
            <v>275</v>
          </cell>
          <cell r="E64">
            <v>140</v>
          </cell>
          <cell r="F64" t="str">
            <v/>
          </cell>
        </row>
        <row r="65">
          <cell r="B65">
            <v>55</v>
          </cell>
          <cell r="C65">
            <v>30</v>
          </cell>
          <cell r="D65">
            <v>280</v>
          </cell>
          <cell r="E65">
            <v>145</v>
          </cell>
          <cell r="F65">
            <v>55</v>
          </cell>
        </row>
        <row r="66">
          <cell r="B66">
            <v>56</v>
          </cell>
          <cell r="C66">
            <v>30</v>
          </cell>
          <cell r="D66">
            <v>285</v>
          </cell>
          <cell r="E66">
            <v>145</v>
          </cell>
          <cell r="F66" t="str">
            <v/>
          </cell>
        </row>
        <row r="67">
          <cell r="B67">
            <v>57</v>
          </cell>
          <cell r="C67">
            <v>30</v>
          </cell>
          <cell r="D67">
            <v>290</v>
          </cell>
          <cell r="E67">
            <v>150</v>
          </cell>
          <cell r="F67" t="str">
            <v/>
          </cell>
        </row>
        <row r="68">
          <cell r="B68">
            <v>58</v>
          </cell>
          <cell r="C68">
            <v>30</v>
          </cell>
          <cell r="D68">
            <v>295</v>
          </cell>
          <cell r="E68">
            <v>150</v>
          </cell>
          <cell r="F68" t="str">
            <v/>
          </cell>
        </row>
        <row r="69">
          <cell r="B69">
            <v>59</v>
          </cell>
          <cell r="C69">
            <v>30</v>
          </cell>
          <cell r="D69">
            <v>300</v>
          </cell>
          <cell r="E69">
            <v>155</v>
          </cell>
          <cell r="F69" t="str">
            <v/>
          </cell>
        </row>
        <row r="70">
          <cell r="B70">
            <v>60</v>
          </cell>
          <cell r="C70">
            <v>30</v>
          </cell>
          <cell r="D70">
            <v>305</v>
          </cell>
          <cell r="E70">
            <v>155</v>
          </cell>
          <cell r="F70">
            <v>60</v>
          </cell>
        </row>
        <row r="71">
          <cell r="B71">
            <v>61</v>
          </cell>
          <cell r="C71">
            <v>35</v>
          </cell>
          <cell r="D71">
            <v>310</v>
          </cell>
          <cell r="E71">
            <v>160</v>
          </cell>
          <cell r="F71" t="str">
            <v/>
          </cell>
        </row>
        <row r="72">
          <cell r="B72">
            <v>62</v>
          </cell>
          <cell r="C72">
            <v>35</v>
          </cell>
          <cell r="D72">
            <v>315</v>
          </cell>
          <cell r="E72">
            <v>160</v>
          </cell>
          <cell r="F72" t="str">
            <v/>
          </cell>
        </row>
        <row r="73">
          <cell r="B73">
            <v>63</v>
          </cell>
          <cell r="C73">
            <v>35</v>
          </cell>
          <cell r="D73">
            <v>320</v>
          </cell>
          <cell r="E73">
            <v>165</v>
          </cell>
          <cell r="F73" t="str">
            <v/>
          </cell>
        </row>
        <row r="74">
          <cell r="B74">
            <v>64</v>
          </cell>
          <cell r="C74">
            <v>35</v>
          </cell>
          <cell r="D74">
            <v>325</v>
          </cell>
          <cell r="E74">
            <v>165</v>
          </cell>
          <cell r="F74" t="str">
            <v/>
          </cell>
        </row>
        <row r="75">
          <cell r="B75">
            <v>65</v>
          </cell>
          <cell r="C75">
            <v>35</v>
          </cell>
          <cell r="D75">
            <v>330</v>
          </cell>
          <cell r="E75">
            <v>170</v>
          </cell>
          <cell r="F75">
            <v>65</v>
          </cell>
        </row>
        <row r="76">
          <cell r="B76">
            <v>66</v>
          </cell>
          <cell r="C76">
            <v>35</v>
          </cell>
          <cell r="D76">
            <v>335</v>
          </cell>
          <cell r="E76">
            <v>170</v>
          </cell>
          <cell r="F76" t="str">
            <v/>
          </cell>
        </row>
        <row r="77">
          <cell r="B77">
            <v>67</v>
          </cell>
          <cell r="C77">
            <v>35</v>
          </cell>
          <cell r="D77">
            <v>340</v>
          </cell>
          <cell r="E77">
            <v>175</v>
          </cell>
          <cell r="F77" t="str">
            <v/>
          </cell>
        </row>
        <row r="78">
          <cell r="B78">
            <v>68</v>
          </cell>
          <cell r="C78">
            <v>35</v>
          </cell>
          <cell r="D78">
            <v>345</v>
          </cell>
          <cell r="E78">
            <v>175</v>
          </cell>
          <cell r="F78" t="str">
            <v/>
          </cell>
        </row>
        <row r="79">
          <cell r="B79">
            <v>69</v>
          </cell>
          <cell r="C79">
            <v>35</v>
          </cell>
          <cell r="D79">
            <v>350</v>
          </cell>
          <cell r="E79">
            <v>180</v>
          </cell>
          <cell r="F79" t="str">
            <v/>
          </cell>
        </row>
        <row r="80">
          <cell r="B80">
            <v>70</v>
          </cell>
          <cell r="C80">
            <v>35</v>
          </cell>
          <cell r="D80">
            <v>355</v>
          </cell>
          <cell r="E80">
            <v>180</v>
          </cell>
          <cell r="F80">
            <v>70</v>
          </cell>
        </row>
        <row r="81">
          <cell r="B81">
            <v>71</v>
          </cell>
          <cell r="C81">
            <v>40</v>
          </cell>
          <cell r="D81">
            <v>360</v>
          </cell>
          <cell r="E81">
            <v>185</v>
          </cell>
          <cell r="F81" t="str">
            <v/>
          </cell>
        </row>
        <row r="82">
          <cell r="B82">
            <v>72</v>
          </cell>
          <cell r="C82">
            <v>40</v>
          </cell>
          <cell r="D82">
            <v>365</v>
          </cell>
          <cell r="E82">
            <v>185</v>
          </cell>
          <cell r="F82" t="str">
            <v/>
          </cell>
        </row>
        <row r="83">
          <cell r="B83">
            <v>73</v>
          </cell>
          <cell r="C83">
            <v>40</v>
          </cell>
          <cell r="D83">
            <v>370</v>
          </cell>
          <cell r="E83">
            <v>190</v>
          </cell>
          <cell r="F83" t="str">
            <v/>
          </cell>
        </row>
        <row r="84">
          <cell r="B84">
            <v>74</v>
          </cell>
          <cell r="C84">
            <v>40</v>
          </cell>
          <cell r="D84">
            <v>375</v>
          </cell>
          <cell r="E84">
            <v>190</v>
          </cell>
          <cell r="F84" t="str">
            <v/>
          </cell>
        </row>
        <row r="85">
          <cell r="B85">
            <v>75</v>
          </cell>
          <cell r="C85">
            <v>40</v>
          </cell>
          <cell r="D85">
            <v>380</v>
          </cell>
          <cell r="E85">
            <v>195</v>
          </cell>
          <cell r="F85">
            <v>75</v>
          </cell>
        </row>
        <row r="86">
          <cell r="B86">
            <v>76</v>
          </cell>
          <cell r="C86">
            <v>40</v>
          </cell>
          <cell r="D86">
            <v>385</v>
          </cell>
          <cell r="E86">
            <v>195</v>
          </cell>
          <cell r="F86" t="str">
            <v/>
          </cell>
        </row>
        <row r="87">
          <cell r="B87">
            <v>77</v>
          </cell>
          <cell r="C87">
            <v>40</v>
          </cell>
          <cell r="D87">
            <v>390</v>
          </cell>
          <cell r="E87">
            <v>200</v>
          </cell>
          <cell r="F87" t="str">
            <v/>
          </cell>
        </row>
        <row r="88">
          <cell r="B88">
            <v>78</v>
          </cell>
          <cell r="C88">
            <v>40</v>
          </cell>
          <cell r="D88">
            <v>395</v>
          </cell>
          <cell r="E88">
            <v>200</v>
          </cell>
          <cell r="F88" t="str">
            <v/>
          </cell>
        </row>
        <row r="89">
          <cell r="B89">
            <v>79</v>
          </cell>
          <cell r="C89">
            <v>40</v>
          </cell>
          <cell r="D89">
            <v>400</v>
          </cell>
          <cell r="E89">
            <v>205</v>
          </cell>
          <cell r="F89" t="str">
            <v/>
          </cell>
        </row>
        <row r="90">
          <cell r="B90">
            <v>80</v>
          </cell>
          <cell r="C90">
            <v>40</v>
          </cell>
          <cell r="D90">
            <v>405</v>
          </cell>
          <cell r="E90">
            <v>205</v>
          </cell>
          <cell r="F90">
            <v>80</v>
          </cell>
        </row>
        <row r="91">
          <cell r="B91">
            <v>81</v>
          </cell>
          <cell r="C91">
            <v>45</v>
          </cell>
          <cell r="D91">
            <v>410</v>
          </cell>
          <cell r="E91">
            <v>210</v>
          </cell>
          <cell r="F91" t="str">
            <v/>
          </cell>
        </row>
        <row r="92">
          <cell r="B92">
            <v>82</v>
          </cell>
          <cell r="C92">
            <v>45</v>
          </cell>
          <cell r="D92">
            <v>415</v>
          </cell>
          <cell r="E92">
            <v>210</v>
          </cell>
          <cell r="F92" t="str">
            <v/>
          </cell>
        </row>
        <row r="93">
          <cell r="B93">
            <v>83</v>
          </cell>
          <cell r="C93">
            <v>45</v>
          </cell>
          <cell r="D93">
            <v>420</v>
          </cell>
          <cell r="E93">
            <v>215</v>
          </cell>
          <cell r="F93" t="str">
            <v/>
          </cell>
        </row>
        <row r="94">
          <cell r="B94">
            <v>84</v>
          </cell>
          <cell r="C94">
            <v>45</v>
          </cell>
          <cell r="D94">
            <v>425</v>
          </cell>
          <cell r="E94">
            <v>215</v>
          </cell>
          <cell r="F94" t="str">
            <v/>
          </cell>
        </row>
        <row r="95">
          <cell r="B95">
            <v>85</v>
          </cell>
          <cell r="C95">
            <v>45</v>
          </cell>
          <cell r="D95">
            <v>430</v>
          </cell>
          <cell r="E95">
            <v>220</v>
          </cell>
          <cell r="F95">
            <v>85</v>
          </cell>
        </row>
        <row r="96">
          <cell r="B96">
            <v>86</v>
          </cell>
          <cell r="C96">
            <v>45</v>
          </cell>
          <cell r="D96">
            <v>435</v>
          </cell>
          <cell r="E96">
            <v>220</v>
          </cell>
          <cell r="F96" t="str">
            <v/>
          </cell>
        </row>
        <row r="97">
          <cell r="B97">
            <v>87</v>
          </cell>
          <cell r="C97">
            <v>45</v>
          </cell>
          <cell r="D97">
            <v>440</v>
          </cell>
          <cell r="E97">
            <v>225</v>
          </cell>
          <cell r="F97" t="str">
            <v/>
          </cell>
        </row>
        <row r="98">
          <cell r="B98">
            <v>88</v>
          </cell>
          <cell r="C98">
            <v>45</v>
          </cell>
          <cell r="D98">
            <v>445</v>
          </cell>
          <cell r="E98">
            <v>225</v>
          </cell>
          <cell r="F98" t="str">
            <v/>
          </cell>
        </row>
        <row r="99">
          <cell r="B99">
            <v>89</v>
          </cell>
          <cell r="C99">
            <v>45</v>
          </cell>
          <cell r="D99">
            <v>450</v>
          </cell>
          <cell r="E99">
            <v>230</v>
          </cell>
          <cell r="F99" t="str">
            <v/>
          </cell>
        </row>
        <row r="100">
          <cell r="B100">
            <v>90</v>
          </cell>
          <cell r="C100">
            <v>45</v>
          </cell>
          <cell r="D100">
            <v>455</v>
          </cell>
          <cell r="E100">
            <v>230</v>
          </cell>
          <cell r="F100">
            <v>90</v>
          </cell>
        </row>
        <row r="101">
          <cell r="B101">
            <v>91</v>
          </cell>
          <cell r="C101">
            <v>50</v>
          </cell>
          <cell r="D101">
            <v>460</v>
          </cell>
          <cell r="E101">
            <v>235</v>
          </cell>
          <cell r="F101" t="str">
            <v/>
          </cell>
        </row>
        <row r="102">
          <cell r="B102">
            <v>92</v>
          </cell>
          <cell r="C102">
            <v>50</v>
          </cell>
          <cell r="D102">
            <v>465</v>
          </cell>
          <cell r="E102">
            <v>235</v>
          </cell>
          <cell r="F102" t="str">
            <v/>
          </cell>
        </row>
        <row r="103">
          <cell r="B103">
            <v>93</v>
          </cell>
          <cell r="C103">
            <v>50</v>
          </cell>
          <cell r="D103">
            <v>470</v>
          </cell>
          <cell r="E103">
            <v>240</v>
          </cell>
          <cell r="F103" t="str">
            <v/>
          </cell>
        </row>
        <row r="104">
          <cell r="B104">
            <v>94</v>
          </cell>
          <cell r="C104">
            <v>50</v>
          </cell>
          <cell r="D104">
            <v>475</v>
          </cell>
          <cell r="E104">
            <v>240</v>
          </cell>
          <cell r="F104" t="str">
            <v/>
          </cell>
        </row>
        <row r="105">
          <cell r="B105">
            <v>95</v>
          </cell>
          <cell r="C105">
            <v>50</v>
          </cell>
          <cell r="D105">
            <v>480</v>
          </cell>
          <cell r="E105">
            <v>245</v>
          </cell>
          <cell r="F105">
            <v>95</v>
          </cell>
        </row>
        <row r="106">
          <cell r="B106">
            <v>96</v>
          </cell>
          <cell r="C106">
            <v>50</v>
          </cell>
          <cell r="D106">
            <v>485</v>
          </cell>
          <cell r="E106">
            <v>245</v>
          </cell>
          <cell r="F106" t="str">
            <v/>
          </cell>
        </row>
        <row r="107">
          <cell r="B107">
            <v>97</v>
          </cell>
          <cell r="C107">
            <v>50</v>
          </cell>
          <cell r="D107">
            <v>490</v>
          </cell>
          <cell r="E107">
            <v>250</v>
          </cell>
          <cell r="F107" t="str">
            <v/>
          </cell>
        </row>
        <row r="108">
          <cell r="B108">
            <v>98</v>
          </cell>
          <cell r="C108">
            <v>50</v>
          </cell>
          <cell r="D108">
            <v>495</v>
          </cell>
          <cell r="E108">
            <v>250</v>
          </cell>
          <cell r="F108" t="str">
            <v/>
          </cell>
        </row>
        <row r="109">
          <cell r="B109">
            <v>99</v>
          </cell>
          <cell r="C109">
            <v>50</v>
          </cell>
          <cell r="D109">
            <v>500</v>
          </cell>
          <cell r="E109">
            <v>255</v>
          </cell>
          <cell r="F109" t="str">
            <v/>
          </cell>
        </row>
        <row r="110">
          <cell r="B110">
            <v>100</v>
          </cell>
          <cell r="C110">
            <v>50</v>
          </cell>
          <cell r="D110">
            <v>505</v>
          </cell>
          <cell r="E110">
            <v>255</v>
          </cell>
          <cell r="F110">
            <v>100</v>
          </cell>
        </row>
      </sheetData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346"/>
  <sheetViews>
    <sheetView tabSelected="1" topLeftCell="B1" workbookViewId="0">
      <selection activeCell="K4" sqref="K4"/>
    </sheetView>
  </sheetViews>
  <sheetFormatPr defaultColWidth="9" defaultRowHeight="13.5"/>
  <cols>
    <col min="1" max="1" width="9" style="2"/>
    <col min="2" max="2" width="20.6666666666667" style="3" customWidth="1"/>
    <col min="3" max="3" width="9" style="2"/>
    <col min="4" max="5" width="12.825" style="3" customWidth="1"/>
    <col min="6" max="6" width="15.975" style="3" customWidth="1"/>
    <col min="7" max="8" width="15.5416666666667" style="3" customWidth="1"/>
    <col min="9" max="9" width="16.2" style="2" customWidth="1"/>
    <col min="10" max="10" width="16.2" style="3" customWidth="1"/>
    <col min="11" max="11" width="17.6083333333333" style="2" customWidth="1"/>
    <col min="12" max="12" width="9" style="2"/>
    <col min="13" max="13" width="9.45" style="2" customWidth="1"/>
    <col min="14" max="14" width="20.875" customWidth="1"/>
    <col min="15" max="16384" width="9" style="2"/>
  </cols>
  <sheetData>
    <row r="1" s="1" customFormat="1" ht="14.25" spans="1:14">
      <c r="A1" s="4" t="s">
        <v>0</v>
      </c>
      <c r="B1" s="4"/>
      <c r="C1" s="4" t="s">
        <v>1</v>
      </c>
      <c r="D1" s="4" t="s">
        <v>2</v>
      </c>
      <c r="E1" s="4"/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="1" customFormat="1" ht="14.25" spans="1:14">
      <c r="A2" s="4" t="s">
        <v>12</v>
      </c>
      <c r="B2" s="4"/>
      <c r="C2" s="4" t="s">
        <v>12</v>
      </c>
      <c r="D2" s="4" t="s">
        <v>12</v>
      </c>
      <c r="E2" s="4"/>
      <c r="F2" s="4" t="s">
        <v>13</v>
      </c>
      <c r="G2" s="4" t="s">
        <v>12</v>
      </c>
      <c r="H2" s="4" t="s">
        <v>14</v>
      </c>
      <c r="I2" s="4" t="s">
        <v>15</v>
      </c>
      <c r="J2" s="4" t="s">
        <v>14</v>
      </c>
      <c r="K2" s="4" t="s">
        <v>14</v>
      </c>
      <c r="L2" s="4" t="s">
        <v>12</v>
      </c>
      <c r="M2" s="4" t="s">
        <v>16</v>
      </c>
      <c r="N2" s="4" t="s">
        <v>14</v>
      </c>
    </row>
    <row r="3" s="1" customFormat="1" ht="14.25" spans="1:14">
      <c r="A3" s="4" t="s">
        <v>17</v>
      </c>
      <c r="B3" s="4"/>
      <c r="C3" s="4" t="s">
        <v>17</v>
      </c>
      <c r="D3" s="4" t="s">
        <v>17</v>
      </c>
      <c r="E3" s="4"/>
      <c r="F3" s="4" t="s">
        <v>18</v>
      </c>
      <c r="G3" s="4" t="s">
        <v>18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17</v>
      </c>
      <c r="M3" s="4" t="s">
        <v>17</v>
      </c>
      <c r="N3" s="4" t="s">
        <v>19</v>
      </c>
    </row>
    <row r="4" s="1" customFormat="1" ht="14.25" spans="1:14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</row>
    <row r="5" spans="1:14">
      <c r="A5" s="2">
        <f>10000+L5*10+E5</f>
        <v>10011</v>
      </c>
      <c r="B5" s="3" t="str">
        <f>CONCATENATE(L5,"级-",_xlfn.IFS(E5=1,"攻击+",E5=2,"生命+",E5=3,"香蕉回复+",E5=4,"推力+"),I5)</f>
        <v>1级-攻击+2</v>
      </c>
      <c r="C5" s="2">
        <v>1</v>
      </c>
      <c r="E5" s="3">
        <v>1</v>
      </c>
      <c r="F5" s="3" t="str">
        <f>_xlfn.IFS(E5=1,CONCATENATE("103010;",I5),E5=2,CONCATENATE("102010;",I5),E5=3,CONCATENATE("102150;",I5),E5=4,CONCATENATE("109000;",I5))</f>
        <v>103010;2</v>
      </c>
      <c r="H5" s="3" t="str">
        <f>CONCATENATE("talent_attr_",E5,"_name")</f>
        <v>talent_attr_1_name</v>
      </c>
      <c r="I5" s="3" cm="1">
        <f t="array" ref="I5">_xlfn.XLOOKUP(L5,[1]基础天赋!$B$11:$B$111,_xlfn.IFS(E5=1,[1]基础天赋!$C$11:$C$111,E5=2,[1]基础天赋!$D$11:$D$111,E5=3,[1]基础天赋!$E$11:$E$111,E5=4,[1]基础天赋!$F$11:$F$111),,0)</f>
        <v>2</v>
      </c>
      <c r="K5" s="3" t="str">
        <f>CONCATENATE("icon_talent_attr_",E5)</f>
        <v>icon_talent_attr_1</v>
      </c>
      <c r="L5" s="2">
        <v>1</v>
      </c>
      <c r="M5" s="3" t="s">
        <v>34</v>
      </c>
      <c r="N5" t="str">
        <f>CONCATENATE("animation_talent_",IF(L6&lt;&gt;L5,IF(_xlfn.XLOOKUP(L5,'talent_level|天赋等级'!A:A,'talent_level|天赋等级'!C:C)&lt;&gt;_xlfn.XLOOKUP(L6,'talent_level|天赋等级'!A:A,'talent_level|天赋等级'!C:C),3,2),1))</f>
        <v>animation_talent_1</v>
      </c>
    </row>
    <row r="6" spans="1:14">
      <c r="A6" s="2">
        <f t="shared" ref="A6:A69" si="0">10000+L6*10+E6</f>
        <v>10012</v>
      </c>
      <c r="B6" s="3" t="str">
        <f>CONCATENATE(L6,"级-",_xlfn.IFS(E6=1,"攻击+",E6=2,"生命+",E6=3,"香蕉回复+",E6=4,"推力+"),I6)</f>
        <v>1级-生命+10</v>
      </c>
      <c r="C6" s="2">
        <v>1</v>
      </c>
      <c r="D6" s="3">
        <f>A5</f>
        <v>10011</v>
      </c>
      <c r="E6" s="3">
        <f>IF(L6=L5,E5+1,1)</f>
        <v>2</v>
      </c>
      <c r="F6" s="3" t="str">
        <f t="shared" ref="F6:F24" si="1">_xlfn.IFS(E6=1,CONCATENATE("103010;",I6),E6=2,CONCATENATE("102010;",I6),E6=3,CONCATENATE("102150;",I6),E6=4,CONCATENATE("109000;",I6))</f>
        <v>102010;10</v>
      </c>
      <c r="H6" s="3" t="str">
        <f t="shared" ref="H6:H69" si="2">CONCATENATE("talent_attr_",E6,"_name")</f>
        <v>talent_attr_2_name</v>
      </c>
      <c r="I6" s="3" cm="1">
        <f t="array" ref="I6">_xlfn.XLOOKUP(L6,[1]基础天赋!$B$11:$B$111,_xlfn.IFS(E6=1,[1]基础天赋!$C$11:$C$111,E6=2,[1]基础天赋!$D$11:$D$111,E6=3,[1]基础天赋!$E$11:$E$111,E6=4,[1]基础天赋!$F$11:$F$111),,0)</f>
        <v>10</v>
      </c>
      <c r="K6" s="3" t="str">
        <f t="shared" ref="K6:K69" si="3">CONCATENATE("icon_talent_attr_",E6)</f>
        <v>icon_talent_attr_2</v>
      </c>
      <c r="L6" s="2">
        <v>1</v>
      </c>
      <c r="M6" s="3" t="s">
        <v>35</v>
      </c>
      <c r="N6" t="str">
        <f>CONCATENATE("animation_talent_",IF(L7&lt;&gt;L6,IF(_xlfn.XLOOKUP(L6,'talent_level|天赋等级'!A:A,'talent_level|天赋等级'!C:C)&lt;&gt;_xlfn.XLOOKUP(L7,'talent_level|天赋等级'!A:A,'talent_level|天赋等级'!C:C),3,2),1))</f>
        <v>animation_talent_1</v>
      </c>
    </row>
    <row r="7" spans="1:14">
      <c r="A7" s="2">
        <f t="shared" si="0"/>
        <v>10013</v>
      </c>
      <c r="B7" s="3" t="str">
        <f>CONCATENATE(L7,"级-",_xlfn.IFS(E7=1,"攻击+",E7=2,"生命+",E7=3,"香蕉回复+",E7=4,"推力+"),I7)</f>
        <v>1级-香蕉回复+10</v>
      </c>
      <c r="C7" s="2">
        <v>1</v>
      </c>
      <c r="D7" s="3">
        <f t="shared" ref="D7:D70" si="4">A6</f>
        <v>10012</v>
      </c>
      <c r="E7" s="3">
        <f t="shared" ref="E7:E25" si="5">IF(L7=L6,E6+1,1)</f>
        <v>3</v>
      </c>
      <c r="F7" s="3" t="str">
        <f t="shared" si="1"/>
        <v>102150;10</v>
      </c>
      <c r="H7" s="3" t="str">
        <f t="shared" si="2"/>
        <v>talent_attr_3_name</v>
      </c>
      <c r="I7" s="3" cm="1">
        <f t="array" ref="I7">_xlfn.XLOOKUP(L7,[1]基础天赋!$B$11:$B$111,_xlfn.IFS(E7=1,[1]基础天赋!$C$11:$C$111,E7=2,[1]基础天赋!$D$11:$D$111,E7=3,[1]基础天赋!$E$11:$E$111,E7=4,[1]基础天赋!$F$11:$F$111),,0)</f>
        <v>10</v>
      </c>
      <c r="K7" s="3" t="str">
        <f t="shared" si="3"/>
        <v>icon_talent_attr_3</v>
      </c>
      <c r="L7" s="2">
        <v>1</v>
      </c>
      <c r="M7" s="3" t="s">
        <v>36</v>
      </c>
      <c r="N7" t="str">
        <f>CONCATENATE("animation_talent_",IF(L8&lt;&gt;L7,IF(_xlfn.XLOOKUP(L7,'talent_level|天赋等级'!A:A,'talent_level|天赋等级'!C:C)&lt;&gt;_xlfn.XLOOKUP(L8,'talent_level|天赋等级'!A:A,'talent_level|天赋等级'!C:C),3,2),1))</f>
        <v>animation_talent_2</v>
      </c>
    </row>
    <row r="8" spans="1:14">
      <c r="A8" s="2">
        <f t="shared" si="0"/>
        <v>10021</v>
      </c>
      <c r="B8" s="3" t="str">
        <f>CONCATENATE(L8,"级-",_xlfn.IFS(E8=1,"攻击+",E8=2,"生命+",E8=3,"香蕉回复+",E8=4,"推力+"),I8)</f>
        <v>2级-攻击+3</v>
      </c>
      <c r="C8" s="2">
        <v>1</v>
      </c>
      <c r="D8" s="3">
        <f t="shared" si="4"/>
        <v>10013</v>
      </c>
      <c r="E8" s="3">
        <f t="shared" si="5"/>
        <v>1</v>
      </c>
      <c r="F8" s="3" t="str">
        <f t="shared" si="1"/>
        <v>103010;3</v>
      </c>
      <c r="H8" s="3" t="str">
        <f t="shared" si="2"/>
        <v>talent_attr_1_name</v>
      </c>
      <c r="I8" s="3" cm="1">
        <f t="array" ref="I8">_xlfn.XLOOKUP(L8,[1]基础天赋!$B$11:$B$111,_xlfn.IFS(E8=1,[1]基础天赋!$C$11:$C$111,E8=2,[1]基础天赋!$D$11:$D$111,E8=3,[1]基础天赋!$E$11:$E$111,E8=4,[1]基础天赋!$F$11:$F$111),,0)</f>
        <v>3</v>
      </c>
      <c r="K8" s="3" t="str">
        <f t="shared" si="3"/>
        <v>icon_talent_attr_1</v>
      </c>
      <c r="L8" s="2">
        <v>2</v>
      </c>
      <c r="M8" s="3" t="s">
        <v>37</v>
      </c>
      <c r="N8" t="str">
        <f>CONCATENATE("animation_talent_",IF(L9&lt;&gt;L8,IF(_xlfn.XLOOKUP(L8,'talent_level|天赋等级'!A:A,'talent_level|天赋等级'!C:C)&lt;&gt;_xlfn.XLOOKUP(L9,'talent_level|天赋等级'!A:A,'talent_level|天赋等级'!C:C),3,2),1))</f>
        <v>animation_talent_1</v>
      </c>
    </row>
    <row r="9" spans="1:14">
      <c r="A9" s="2">
        <f t="shared" si="0"/>
        <v>10022</v>
      </c>
      <c r="B9" s="3" t="str">
        <f t="shared" ref="B9:B72" si="6">CONCATENATE(L9,"级-",_xlfn.IFS(E9=1,"攻击+",E9=2,"生命+",E9=3,"香蕉回复+",E9=4,"推力+"),I9)</f>
        <v>2级-生命+15</v>
      </c>
      <c r="C9" s="2">
        <v>1</v>
      </c>
      <c r="D9" s="3">
        <f t="shared" si="4"/>
        <v>10021</v>
      </c>
      <c r="E9" s="3">
        <f t="shared" si="5"/>
        <v>2</v>
      </c>
      <c r="F9" s="3" t="str">
        <f t="shared" si="1"/>
        <v>102010;15</v>
      </c>
      <c r="H9" s="3" t="str">
        <f t="shared" si="2"/>
        <v>talent_attr_2_name</v>
      </c>
      <c r="I9" s="3" cm="1">
        <f t="array" ref="I9">_xlfn.XLOOKUP(L9,[1]基础天赋!$B$11:$B$111,_xlfn.IFS(E9=1,[1]基础天赋!$C$11:$C$111,E9=2,[1]基础天赋!$D$11:$D$111,E9=3,[1]基础天赋!$E$11:$E$111,E9=4,[1]基础天赋!$F$11:$F$111),,0)</f>
        <v>15</v>
      </c>
      <c r="K9" s="3" t="str">
        <f t="shared" si="3"/>
        <v>icon_talent_attr_2</v>
      </c>
      <c r="L9" s="2">
        <v>2</v>
      </c>
      <c r="M9" s="3" t="s">
        <v>38</v>
      </c>
      <c r="N9" t="str">
        <f>CONCATENATE("animation_talent_",IF(L10&lt;&gt;L9,IF(_xlfn.XLOOKUP(L9,'talent_level|天赋等级'!A:A,'talent_level|天赋等级'!C:C)&lt;&gt;_xlfn.XLOOKUP(L10,'talent_level|天赋等级'!A:A,'talent_level|天赋等级'!C:C),3,2),1))</f>
        <v>animation_talent_1</v>
      </c>
    </row>
    <row r="10" spans="1:14">
      <c r="A10" s="2">
        <f t="shared" si="0"/>
        <v>10023</v>
      </c>
      <c r="B10" s="3" t="str">
        <f t="shared" si="6"/>
        <v>2级-香蕉回复+10</v>
      </c>
      <c r="C10" s="2">
        <v>1</v>
      </c>
      <c r="D10" s="3">
        <f t="shared" si="4"/>
        <v>10022</v>
      </c>
      <c r="E10" s="3">
        <f t="shared" si="5"/>
        <v>3</v>
      </c>
      <c r="F10" s="3" t="str">
        <f t="shared" si="1"/>
        <v>102150;10</v>
      </c>
      <c r="H10" s="3" t="str">
        <f t="shared" si="2"/>
        <v>talent_attr_3_name</v>
      </c>
      <c r="I10" s="3" cm="1">
        <f t="array" ref="I10">_xlfn.XLOOKUP(L10,[1]基础天赋!$B$11:$B$111,_xlfn.IFS(E10=1,[1]基础天赋!$C$11:$C$111,E10=2,[1]基础天赋!$D$11:$D$111,E10=3,[1]基础天赋!$E$11:$E$111,E10=4,[1]基础天赋!$F$11:$F$111),,0)</f>
        <v>10</v>
      </c>
      <c r="K10" s="3" t="str">
        <f t="shared" si="3"/>
        <v>icon_talent_attr_3</v>
      </c>
      <c r="L10" s="2">
        <v>2</v>
      </c>
      <c r="M10" s="3" t="s">
        <v>39</v>
      </c>
      <c r="N10" t="str">
        <f>CONCATENATE("animation_talent_",IF(L11&lt;&gt;L10,IF(_xlfn.XLOOKUP(L10,'talent_level|天赋等级'!A:A,'talent_level|天赋等级'!C:C)&lt;&gt;_xlfn.XLOOKUP(L11,'talent_level|天赋等级'!A:A,'talent_level|天赋等级'!C:C),3,2),1))</f>
        <v>animation_talent_2</v>
      </c>
    </row>
    <row r="11" spans="1:14">
      <c r="A11" s="2">
        <f t="shared" si="0"/>
        <v>10031</v>
      </c>
      <c r="B11" s="3" t="str">
        <f t="shared" si="6"/>
        <v>3级-攻击+4</v>
      </c>
      <c r="C11" s="2">
        <v>1</v>
      </c>
      <c r="D11" s="3">
        <f t="shared" si="4"/>
        <v>10023</v>
      </c>
      <c r="E11" s="3">
        <f t="shared" si="5"/>
        <v>1</v>
      </c>
      <c r="F11" s="3" t="str">
        <f t="shared" si="1"/>
        <v>103010;4</v>
      </c>
      <c r="H11" s="3" t="str">
        <f t="shared" si="2"/>
        <v>talent_attr_1_name</v>
      </c>
      <c r="I11" s="3" cm="1">
        <f t="array" ref="I11">_xlfn.XLOOKUP(L11,[1]基础天赋!$B$11:$B$111,_xlfn.IFS(E11=1,[1]基础天赋!$C$11:$C$111,E11=2,[1]基础天赋!$D$11:$D$111,E11=3,[1]基础天赋!$E$11:$E$111,E11=4,[1]基础天赋!$F$11:$F$111),,0)</f>
        <v>4</v>
      </c>
      <c r="K11" s="3" t="str">
        <f t="shared" si="3"/>
        <v>icon_talent_attr_1</v>
      </c>
      <c r="L11" s="2">
        <v>3</v>
      </c>
      <c r="M11" s="3" t="s">
        <v>40</v>
      </c>
      <c r="N11" t="str">
        <f>CONCATENATE("animation_talent_",IF(L12&lt;&gt;L11,IF(_xlfn.XLOOKUP(L11,'talent_level|天赋等级'!A:A,'talent_level|天赋等级'!C:C)&lt;&gt;_xlfn.XLOOKUP(L12,'talent_level|天赋等级'!A:A,'talent_level|天赋等级'!C:C),3,2),1))</f>
        <v>animation_talent_1</v>
      </c>
    </row>
    <row r="12" spans="1:14">
      <c r="A12" s="2">
        <f t="shared" si="0"/>
        <v>10032</v>
      </c>
      <c r="B12" s="3" t="str">
        <f t="shared" si="6"/>
        <v>3级-生命+20</v>
      </c>
      <c r="C12" s="2">
        <v>1</v>
      </c>
      <c r="D12" s="3">
        <f t="shared" si="4"/>
        <v>10031</v>
      </c>
      <c r="E12" s="3">
        <f t="shared" si="5"/>
        <v>2</v>
      </c>
      <c r="F12" s="3" t="str">
        <f t="shared" si="1"/>
        <v>102010;20</v>
      </c>
      <c r="H12" s="3" t="str">
        <f t="shared" si="2"/>
        <v>talent_attr_2_name</v>
      </c>
      <c r="I12" s="3" cm="1">
        <f t="array" ref="I12">_xlfn.XLOOKUP(L12,[1]基础天赋!$B$11:$B$111,_xlfn.IFS(E12=1,[1]基础天赋!$C$11:$C$111,E12=2,[1]基础天赋!$D$11:$D$111,E12=3,[1]基础天赋!$E$11:$E$111,E12=4,[1]基础天赋!$F$11:$F$111),,0)</f>
        <v>20</v>
      </c>
      <c r="K12" s="3" t="str">
        <f t="shared" si="3"/>
        <v>icon_talent_attr_2</v>
      </c>
      <c r="L12" s="2">
        <v>3</v>
      </c>
      <c r="M12" s="3" t="s">
        <v>41</v>
      </c>
      <c r="N12" t="str">
        <f>CONCATENATE("animation_talent_",IF(L13&lt;&gt;L12,IF(_xlfn.XLOOKUP(L12,'talent_level|天赋等级'!A:A,'talent_level|天赋等级'!C:C)&lt;&gt;_xlfn.XLOOKUP(L13,'talent_level|天赋等级'!A:A,'talent_level|天赋等级'!C:C),3,2),1))</f>
        <v>animation_talent_1</v>
      </c>
    </row>
    <row r="13" spans="1:14">
      <c r="A13" s="2">
        <f t="shared" si="0"/>
        <v>10033</v>
      </c>
      <c r="B13" s="3" t="str">
        <f t="shared" si="6"/>
        <v>3级-香蕉回复+15</v>
      </c>
      <c r="C13" s="2">
        <v>1</v>
      </c>
      <c r="D13" s="3">
        <f t="shared" si="4"/>
        <v>10032</v>
      </c>
      <c r="E13" s="3">
        <f t="shared" si="5"/>
        <v>3</v>
      </c>
      <c r="F13" s="3" t="str">
        <f t="shared" si="1"/>
        <v>102150;15</v>
      </c>
      <c r="H13" s="3" t="str">
        <f t="shared" si="2"/>
        <v>talent_attr_3_name</v>
      </c>
      <c r="I13" s="3" cm="1">
        <f t="array" ref="I13">_xlfn.XLOOKUP(L13,[1]基础天赋!$B$11:$B$111,_xlfn.IFS(E13=1,[1]基础天赋!$C$11:$C$111,E13=2,[1]基础天赋!$D$11:$D$111,E13=3,[1]基础天赋!$E$11:$E$111,E13=4,[1]基础天赋!$F$11:$F$111),,0)</f>
        <v>15</v>
      </c>
      <c r="K13" s="3" t="str">
        <f t="shared" si="3"/>
        <v>icon_talent_attr_3</v>
      </c>
      <c r="L13" s="2">
        <v>3</v>
      </c>
      <c r="M13" s="3" t="s">
        <v>42</v>
      </c>
      <c r="N13" t="str">
        <f>CONCATENATE("animation_talent_",IF(L14&lt;&gt;L13,IF(_xlfn.XLOOKUP(L13,'talent_level|天赋等级'!A:A,'talent_level|天赋等级'!C:C)&lt;&gt;_xlfn.XLOOKUP(L14,'talent_level|天赋等级'!A:A,'talent_level|天赋等级'!C:C),3,2),1))</f>
        <v>animation_talent_2</v>
      </c>
    </row>
    <row r="14" spans="1:14">
      <c r="A14" s="2">
        <f t="shared" si="0"/>
        <v>10041</v>
      </c>
      <c r="B14" s="3" t="str">
        <f t="shared" si="6"/>
        <v>4级-攻击+5</v>
      </c>
      <c r="C14" s="2">
        <v>1</v>
      </c>
      <c r="D14" s="3">
        <f t="shared" si="4"/>
        <v>10033</v>
      </c>
      <c r="E14" s="3">
        <f t="shared" si="5"/>
        <v>1</v>
      </c>
      <c r="F14" s="3" t="str">
        <f t="shared" si="1"/>
        <v>103010;5</v>
      </c>
      <c r="H14" s="3" t="str">
        <f t="shared" si="2"/>
        <v>talent_attr_1_name</v>
      </c>
      <c r="I14" s="3" cm="1">
        <f t="array" ref="I14">_xlfn.XLOOKUP(L14,[1]基础天赋!$B$11:$B$111,_xlfn.IFS(E14=1,[1]基础天赋!$C$11:$C$111,E14=2,[1]基础天赋!$D$11:$D$111,E14=3,[1]基础天赋!$E$11:$E$111,E14=4,[1]基础天赋!$F$11:$F$111),,0)</f>
        <v>5</v>
      </c>
      <c r="K14" s="3" t="str">
        <f t="shared" si="3"/>
        <v>icon_talent_attr_1</v>
      </c>
      <c r="L14" s="2">
        <v>4</v>
      </c>
      <c r="M14" s="3" t="s">
        <v>43</v>
      </c>
      <c r="N14" t="str">
        <f>CONCATENATE("animation_talent_",IF(L15&lt;&gt;L14,IF(_xlfn.XLOOKUP(L14,'talent_level|天赋等级'!A:A,'talent_level|天赋等级'!C:C)&lt;&gt;_xlfn.XLOOKUP(L15,'talent_level|天赋等级'!A:A,'talent_level|天赋等级'!C:C),3,2),1))</f>
        <v>animation_talent_1</v>
      </c>
    </row>
    <row r="15" spans="1:14">
      <c r="A15" s="2">
        <f t="shared" si="0"/>
        <v>10042</v>
      </c>
      <c r="B15" s="3" t="str">
        <f t="shared" si="6"/>
        <v>4级-生命+25</v>
      </c>
      <c r="C15" s="2">
        <v>1</v>
      </c>
      <c r="D15" s="3">
        <f t="shared" si="4"/>
        <v>10041</v>
      </c>
      <c r="E15" s="3">
        <f t="shared" si="5"/>
        <v>2</v>
      </c>
      <c r="F15" s="3" t="str">
        <f t="shared" si="1"/>
        <v>102010;25</v>
      </c>
      <c r="H15" s="3" t="str">
        <f t="shared" si="2"/>
        <v>talent_attr_2_name</v>
      </c>
      <c r="I15" s="3" cm="1">
        <f t="array" ref="I15">_xlfn.XLOOKUP(L15,[1]基础天赋!$B$11:$B$111,_xlfn.IFS(E15=1,[1]基础天赋!$C$11:$C$111,E15=2,[1]基础天赋!$D$11:$D$111,E15=3,[1]基础天赋!$E$11:$E$111,E15=4,[1]基础天赋!$F$11:$F$111),,0)</f>
        <v>25</v>
      </c>
      <c r="K15" s="3" t="str">
        <f t="shared" si="3"/>
        <v>icon_talent_attr_2</v>
      </c>
      <c r="L15" s="2">
        <v>4</v>
      </c>
      <c r="M15" s="3" t="s">
        <v>44</v>
      </c>
      <c r="N15" t="str">
        <f>CONCATENATE("animation_talent_",IF(L16&lt;&gt;L15,IF(_xlfn.XLOOKUP(L15,'talent_level|天赋等级'!A:A,'talent_level|天赋等级'!C:C)&lt;&gt;_xlfn.XLOOKUP(L16,'talent_level|天赋等级'!A:A,'talent_level|天赋等级'!C:C),3,2),1))</f>
        <v>animation_talent_1</v>
      </c>
    </row>
    <row r="16" spans="1:14">
      <c r="A16" s="2">
        <f t="shared" si="0"/>
        <v>10043</v>
      </c>
      <c r="B16" s="3" t="str">
        <f t="shared" si="6"/>
        <v>4级-香蕉回复+15</v>
      </c>
      <c r="C16" s="2">
        <v>1</v>
      </c>
      <c r="D16" s="3">
        <f t="shared" si="4"/>
        <v>10042</v>
      </c>
      <c r="E16" s="3">
        <f t="shared" si="5"/>
        <v>3</v>
      </c>
      <c r="F16" s="3" t="str">
        <f t="shared" si="1"/>
        <v>102150;15</v>
      </c>
      <c r="H16" s="3" t="str">
        <f t="shared" si="2"/>
        <v>talent_attr_3_name</v>
      </c>
      <c r="I16" s="3" cm="1">
        <f t="array" ref="I16">_xlfn.XLOOKUP(L16,[1]基础天赋!$B$11:$B$111,_xlfn.IFS(E16=1,[1]基础天赋!$C$11:$C$111,E16=2,[1]基础天赋!$D$11:$D$111,E16=3,[1]基础天赋!$E$11:$E$111,E16=4,[1]基础天赋!$F$11:$F$111),,0)</f>
        <v>15</v>
      </c>
      <c r="K16" s="3" t="str">
        <f t="shared" si="3"/>
        <v>icon_talent_attr_3</v>
      </c>
      <c r="L16" s="2">
        <v>4</v>
      </c>
      <c r="M16" s="3" t="s">
        <v>45</v>
      </c>
      <c r="N16" t="str">
        <f>CONCATENATE("animation_talent_",IF(L17&lt;&gt;L16,IF(_xlfn.XLOOKUP(L16,'talent_level|天赋等级'!A:A,'talent_level|天赋等级'!C:C)&lt;&gt;_xlfn.XLOOKUP(L17,'talent_level|天赋等级'!A:A,'talent_level|天赋等级'!C:C),3,2),1))</f>
        <v>animation_talent_2</v>
      </c>
    </row>
    <row r="17" spans="1:14">
      <c r="A17" s="2">
        <f t="shared" si="0"/>
        <v>10051</v>
      </c>
      <c r="B17" s="3" t="str">
        <f t="shared" si="6"/>
        <v>5级-攻击+5</v>
      </c>
      <c r="C17" s="2">
        <v>1</v>
      </c>
      <c r="D17" s="3">
        <f t="shared" si="4"/>
        <v>10043</v>
      </c>
      <c r="E17" s="3">
        <f t="shared" si="5"/>
        <v>1</v>
      </c>
      <c r="F17" s="3" t="str">
        <f t="shared" si="1"/>
        <v>103010;5</v>
      </c>
      <c r="H17" s="3" t="str">
        <f t="shared" si="2"/>
        <v>talent_attr_1_name</v>
      </c>
      <c r="I17" s="3" cm="1">
        <f t="array" ref="I17">_xlfn.XLOOKUP(L17,[1]基础天赋!$B$11:$B$111,_xlfn.IFS(E17=1,[1]基础天赋!$C$11:$C$111,E17=2,[1]基础天赋!$D$11:$D$111,E17=3,[1]基础天赋!$E$11:$E$111,E17=4,[1]基础天赋!$F$11:$F$111),,0)</f>
        <v>5</v>
      </c>
      <c r="K17" s="3" t="str">
        <f t="shared" si="3"/>
        <v>icon_talent_attr_1</v>
      </c>
      <c r="L17" s="2">
        <v>5</v>
      </c>
      <c r="M17" s="3" t="s">
        <v>46</v>
      </c>
      <c r="N17" t="str">
        <f>CONCATENATE("animation_talent_",IF(L18&lt;&gt;L17,IF(_xlfn.XLOOKUP(L17,'talent_level|天赋等级'!A:A,'talent_level|天赋等级'!C:C)&lt;&gt;_xlfn.XLOOKUP(L18,'talent_level|天赋等级'!A:A,'talent_level|天赋等级'!C:C),3,2),1))</f>
        <v>animation_talent_1</v>
      </c>
    </row>
    <row r="18" spans="1:14">
      <c r="A18" s="2">
        <f t="shared" si="0"/>
        <v>10052</v>
      </c>
      <c r="B18" s="3" t="str">
        <f t="shared" si="6"/>
        <v>5级-生命+30</v>
      </c>
      <c r="C18" s="2">
        <v>1</v>
      </c>
      <c r="D18" s="3">
        <f t="shared" si="4"/>
        <v>10051</v>
      </c>
      <c r="E18" s="3">
        <f t="shared" si="5"/>
        <v>2</v>
      </c>
      <c r="F18" s="3" t="str">
        <f t="shared" si="1"/>
        <v>102010;30</v>
      </c>
      <c r="H18" s="3" t="str">
        <f t="shared" si="2"/>
        <v>talent_attr_2_name</v>
      </c>
      <c r="I18" s="3" cm="1">
        <f t="array" ref="I18">_xlfn.XLOOKUP(L18,[1]基础天赋!$B$11:$B$111,_xlfn.IFS(E18=1,[1]基础天赋!$C$11:$C$111,E18=2,[1]基础天赋!$D$11:$D$111,E18=3,[1]基础天赋!$E$11:$E$111,E18=4,[1]基础天赋!$F$11:$F$111),,0)</f>
        <v>30</v>
      </c>
      <c r="K18" s="3" t="str">
        <f t="shared" si="3"/>
        <v>icon_talent_attr_2</v>
      </c>
      <c r="L18" s="2">
        <v>5</v>
      </c>
      <c r="M18" s="3" t="s">
        <v>47</v>
      </c>
      <c r="N18" t="str">
        <f>CONCATENATE("animation_talent_",IF(L19&lt;&gt;L18,IF(_xlfn.XLOOKUP(L18,'talent_level|天赋等级'!A:A,'talent_level|天赋等级'!C:C)&lt;&gt;_xlfn.XLOOKUP(L19,'talent_level|天赋等级'!A:A,'talent_level|天赋等级'!C:C),3,2),1))</f>
        <v>animation_talent_1</v>
      </c>
    </row>
    <row r="19" spans="1:14">
      <c r="A19" s="2">
        <f t="shared" si="0"/>
        <v>10053</v>
      </c>
      <c r="B19" s="3" t="str">
        <f t="shared" si="6"/>
        <v>5级-香蕉回复+20</v>
      </c>
      <c r="C19" s="2">
        <v>1</v>
      </c>
      <c r="D19" s="3">
        <f t="shared" si="4"/>
        <v>10052</v>
      </c>
      <c r="E19" s="3">
        <f t="shared" si="5"/>
        <v>3</v>
      </c>
      <c r="F19" s="3" t="str">
        <f t="shared" si="1"/>
        <v>102150;20</v>
      </c>
      <c r="H19" s="3" t="str">
        <f t="shared" si="2"/>
        <v>talent_attr_3_name</v>
      </c>
      <c r="I19" s="3" cm="1">
        <f t="array" ref="I19">_xlfn.XLOOKUP(L19,[1]基础天赋!$B$11:$B$111,_xlfn.IFS(E19=1,[1]基础天赋!$C$11:$C$111,E19=2,[1]基础天赋!$D$11:$D$111,E19=3,[1]基础天赋!$E$11:$E$111,E19=4,[1]基础天赋!$F$11:$F$111),,0)</f>
        <v>20</v>
      </c>
      <c r="K19" s="3" t="str">
        <f t="shared" si="3"/>
        <v>icon_talent_attr_3</v>
      </c>
      <c r="L19" s="2">
        <v>5</v>
      </c>
      <c r="M19" s="3" t="s">
        <v>48</v>
      </c>
      <c r="N19" t="str">
        <f>CONCATENATE("animation_talent_",IF(L20&lt;&gt;L19,IF(_xlfn.XLOOKUP(L19,'talent_level|天赋等级'!A:A,'talent_level|天赋等级'!C:C)&lt;&gt;_xlfn.XLOOKUP(L20,'talent_level|天赋等级'!A:A,'talent_level|天赋等级'!C:C),3,2),1))</f>
        <v>animation_talent_1</v>
      </c>
    </row>
    <row r="20" spans="1:14">
      <c r="A20" s="2">
        <f t="shared" si="0"/>
        <v>10054</v>
      </c>
      <c r="B20" s="3" t="str">
        <f t="shared" si="6"/>
        <v>5级-推力+5</v>
      </c>
      <c r="C20" s="2">
        <v>1</v>
      </c>
      <c r="D20" s="3">
        <f t="shared" si="4"/>
        <v>10053</v>
      </c>
      <c r="E20" s="3">
        <f t="shared" si="5"/>
        <v>4</v>
      </c>
      <c r="F20" s="3" t="str">
        <f t="shared" si="1"/>
        <v>109000;5</v>
      </c>
      <c r="H20" s="3" t="str">
        <f t="shared" si="2"/>
        <v>talent_attr_4_name</v>
      </c>
      <c r="I20" s="3" cm="1">
        <f t="array" ref="I20">_xlfn.XLOOKUP(L20,[1]基础天赋!$B$11:$B$111,_xlfn.IFS(E20=1,[1]基础天赋!$C$11:$C$111,E20=2,[1]基础天赋!$D$11:$D$111,E20=3,[1]基础天赋!$E$11:$E$111,E20=4,[1]基础天赋!$F$11:$F$111),,0)</f>
        <v>5</v>
      </c>
      <c r="K20" s="3" t="str">
        <f t="shared" si="3"/>
        <v>icon_talent_attr_4</v>
      </c>
      <c r="L20" s="2">
        <v>5</v>
      </c>
      <c r="M20" s="3" t="s">
        <v>49</v>
      </c>
      <c r="N20" t="str">
        <f>CONCATENATE("animation_talent_",IF(L21&lt;&gt;L20,IF(_xlfn.XLOOKUP(L20,'talent_level|天赋等级'!A:A,'talent_level|天赋等级'!C:C)&lt;&gt;_xlfn.XLOOKUP(L21,'talent_level|天赋等级'!A:A,'talent_level|天赋等级'!C:C),3,2),1))</f>
        <v>animation_talent_3</v>
      </c>
    </row>
    <row r="21" spans="1:14">
      <c r="A21" s="2">
        <f t="shared" si="0"/>
        <v>10061</v>
      </c>
      <c r="B21" s="3" t="str">
        <f t="shared" si="6"/>
        <v>6级-攻击+5</v>
      </c>
      <c r="C21" s="2">
        <v>1</v>
      </c>
      <c r="D21" s="3">
        <f t="shared" si="4"/>
        <v>10054</v>
      </c>
      <c r="E21" s="3">
        <f t="shared" si="5"/>
        <v>1</v>
      </c>
      <c r="F21" s="3" t="str">
        <f t="shared" si="1"/>
        <v>103010;5</v>
      </c>
      <c r="H21" s="3" t="str">
        <f t="shared" si="2"/>
        <v>talent_attr_1_name</v>
      </c>
      <c r="I21" s="3" cm="1">
        <f t="array" ref="I21">_xlfn.XLOOKUP(L21,[1]基础天赋!$B$11:$B$111,_xlfn.IFS(E21=1,[1]基础天赋!$C$11:$C$111,E21=2,[1]基础天赋!$D$11:$D$111,E21=3,[1]基础天赋!$E$11:$E$111,E21=4,[1]基础天赋!$F$11:$F$111),,0)</f>
        <v>5</v>
      </c>
      <c r="K21" s="3" t="str">
        <f t="shared" si="3"/>
        <v>icon_talent_attr_1</v>
      </c>
      <c r="L21" s="2">
        <f t="shared" ref="L21:L84" si="7">L5+5</f>
        <v>6</v>
      </c>
      <c r="M21" s="3" t="s">
        <v>50</v>
      </c>
      <c r="N21" t="str">
        <f>CONCATENATE("animation_talent_",IF(L22&lt;&gt;L21,IF(_xlfn.XLOOKUP(L21,'talent_level|天赋等级'!A:A,'talent_level|天赋等级'!C:C)&lt;&gt;_xlfn.XLOOKUP(L22,'talent_level|天赋等级'!A:A,'talent_level|天赋等级'!C:C),3,2),1))</f>
        <v>animation_talent_1</v>
      </c>
    </row>
    <row r="22" spans="1:14">
      <c r="A22" s="2">
        <f t="shared" si="0"/>
        <v>10062</v>
      </c>
      <c r="B22" s="3" t="str">
        <f t="shared" si="6"/>
        <v>6级-生命+35</v>
      </c>
      <c r="C22" s="2">
        <v>1</v>
      </c>
      <c r="D22" s="3">
        <f t="shared" si="4"/>
        <v>10061</v>
      </c>
      <c r="E22" s="3">
        <f t="shared" si="5"/>
        <v>2</v>
      </c>
      <c r="F22" s="3" t="str">
        <f t="shared" si="1"/>
        <v>102010;35</v>
      </c>
      <c r="H22" s="3" t="str">
        <f t="shared" si="2"/>
        <v>talent_attr_2_name</v>
      </c>
      <c r="I22" s="3" cm="1">
        <f t="array" ref="I22">_xlfn.XLOOKUP(L22,[1]基础天赋!$B$11:$B$111,_xlfn.IFS(E22=1,[1]基础天赋!$C$11:$C$111,E22=2,[1]基础天赋!$D$11:$D$111,E22=3,[1]基础天赋!$E$11:$E$111,E22=4,[1]基础天赋!$F$11:$F$111),,0)</f>
        <v>35</v>
      </c>
      <c r="K22" s="3" t="str">
        <f t="shared" si="3"/>
        <v>icon_talent_attr_2</v>
      </c>
      <c r="L22" s="2">
        <f t="shared" si="7"/>
        <v>6</v>
      </c>
      <c r="M22" s="3" t="s">
        <v>51</v>
      </c>
      <c r="N22" t="str">
        <f>CONCATENATE("animation_talent_",IF(L23&lt;&gt;L22,IF(_xlfn.XLOOKUP(L22,'talent_level|天赋等级'!A:A,'talent_level|天赋等级'!C:C)&lt;&gt;_xlfn.XLOOKUP(L23,'talent_level|天赋等级'!A:A,'talent_level|天赋等级'!C:C),3,2),1))</f>
        <v>animation_talent_1</v>
      </c>
    </row>
    <row r="23" spans="1:14">
      <c r="A23" s="2">
        <f t="shared" si="0"/>
        <v>10063</v>
      </c>
      <c r="B23" s="3" t="str">
        <f t="shared" si="6"/>
        <v>6级-香蕉回复+20</v>
      </c>
      <c r="C23" s="2">
        <v>1</v>
      </c>
      <c r="D23" s="3">
        <f t="shared" si="4"/>
        <v>10062</v>
      </c>
      <c r="E23" s="3">
        <f t="shared" si="5"/>
        <v>3</v>
      </c>
      <c r="F23" s="3" t="str">
        <f t="shared" si="1"/>
        <v>102150;20</v>
      </c>
      <c r="H23" s="3" t="str">
        <f t="shared" si="2"/>
        <v>talent_attr_3_name</v>
      </c>
      <c r="I23" s="3" cm="1">
        <f t="array" ref="I23">_xlfn.XLOOKUP(L23,[1]基础天赋!$B$11:$B$111,_xlfn.IFS(E23=1,[1]基础天赋!$C$11:$C$111,E23=2,[1]基础天赋!$D$11:$D$111,E23=3,[1]基础天赋!$E$11:$E$111,E23=4,[1]基础天赋!$F$11:$F$111),,0)</f>
        <v>20</v>
      </c>
      <c r="K23" s="3" t="str">
        <f t="shared" si="3"/>
        <v>icon_talent_attr_3</v>
      </c>
      <c r="L23" s="2">
        <f t="shared" si="7"/>
        <v>6</v>
      </c>
      <c r="M23" s="3" t="s">
        <v>52</v>
      </c>
      <c r="N23" t="str">
        <f>CONCATENATE("animation_talent_",IF(L24&lt;&gt;L23,IF(_xlfn.XLOOKUP(L23,'talent_level|天赋等级'!A:A,'talent_level|天赋等级'!C:C)&lt;&gt;_xlfn.XLOOKUP(L24,'talent_level|天赋等级'!A:A,'talent_level|天赋等级'!C:C),3,2),1))</f>
        <v>animation_talent_2</v>
      </c>
    </row>
    <row r="24" spans="1:14">
      <c r="A24" s="2">
        <f t="shared" si="0"/>
        <v>10071</v>
      </c>
      <c r="B24" s="3" t="str">
        <f t="shared" si="6"/>
        <v>7级-攻击+6</v>
      </c>
      <c r="C24" s="2">
        <v>1</v>
      </c>
      <c r="D24" s="3">
        <f t="shared" si="4"/>
        <v>10063</v>
      </c>
      <c r="E24" s="3">
        <f t="shared" si="5"/>
        <v>1</v>
      </c>
      <c r="F24" s="3" t="str">
        <f t="shared" si="1"/>
        <v>103010;6</v>
      </c>
      <c r="H24" s="3" t="str">
        <f t="shared" si="2"/>
        <v>talent_attr_1_name</v>
      </c>
      <c r="I24" s="3" cm="1">
        <f t="array" ref="I24">_xlfn.XLOOKUP(L24,[1]基础天赋!$B$11:$B$111,_xlfn.IFS(E24=1,[1]基础天赋!$C$11:$C$111,E24=2,[1]基础天赋!$D$11:$D$111,E24=3,[1]基础天赋!$E$11:$E$111,E24=4,[1]基础天赋!$F$11:$F$111),,0)</f>
        <v>6</v>
      </c>
      <c r="K24" s="3" t="str">
        <f t="shared" si="3"/>
        <v>icon_talent_attr_1</v>
      </c>
      <c r="L24" s="2">
        <f t="shared" si="7"/>
        <v>7</v>
      </c>
      <c r="M24" s="3" t="s">
        <v>53</v>
      </c>
      <c r="N24" t="str">
        <f>CONCATENATE("animation_talent_",IF(L25&lt;&gt;L24,IF(_xlfn.XLOOKUP(L24,'talent_level|天赋等级'!A:A,'talent_level|天赋等级'!C:C)&lt;&gt;_xlfn.XLOOKUP(L25,'talent_level|天赋等级'!A:A,'talent_level|天赋等级'!C:C),3,2),1))</f>
        <v>animation_talent_1</v>
      </c>
    </row>
    <row r="25" spans="1:14">
      <c r="A25" s="2">
        <f t="shared" si="0"/>
        <v>10072</v>
      </c>
      <c r="B25" s="3" t="str">
        <f t="shared" si="6"/>
        <v>7级-生命+40</v>
      </c>
      <c r="C25" s="2">
        <v>1</v>
      </c>
      <c r="D25" s="3">
        <f t="shared" si="4"/>
        <v>10071</v>
      </c>
      <c r="E25" s="3">
        <f t="shared" si="5"/>
        <v>2</v>
      </c>
      <c r="F25" s="3" t="str">
        <f t="shared" ref="F25:F88" si="8">_xlfn.IFS(E25=1,CONCATENATE("103010;",I25),E25=2,CONCATENATE("102010;",I25),E25=3,CONCATENATE("102150;",I25),E25=4,CONCATENATE("109000;",I25))</f>
        <v>102010;40</v>
      </c>
      <c r="H25" s="3" t="str">
        <f t="shared" si="2"/>
        <v>talent_attr_2_name</v>
      </c>
      <c r="I25" s="3" cm="1">
        <f t="array" ref="I25">_xlfn.XLOOKUP(L25,[1]基础天赋!$B$11:$B$111,_xlfn.IFS(E25=1,[1]基础天赋!$C$11:$C$111,E25=2,[1]基础天赋!$D$11:$D$111,E25=3,[1]基础天赋!$E$11:$E$111,E25=4,[1]基础天赋!$F$11:$F$111),,0)</f>
        <v>40</v>
      </c>
      <c r="K25" s="3" t="str">
        <f t="shared" si="3"/>
        <v>icon_talent_attr_2</v>
      </c>
      <c r="L25" s="2">
        <f t="shared" si="7"/>
        <v>7</v>
      </c>
      <c r="M25" s="3" t="s">
        <v>54</v>
      </c>
      <c r="N25" t="str">
        <f>CONCATENATE("animation_talent_",IF(L26&lt;&gt;L25,IF(_xlfn.XLOOKUP(L25,'talent_level|天赋等级'!A:A,'talent_level|天赋等级'!C:C)&lt;&gt;_xlfn.XLOOKUP(L26,'talent_level|天赋等级'!A:A,'talent_level|天赋等级'!C:C),3,2),1))</f>
        <v>animation_talent_1</v>
      </c>
    </row>
    <row r="26" spans="1:14">
      <c r="A26" s="2">
        <f t="shared" si="0"/>
        <v>10073</v>
      </c>
      <c r="B26" s="3" t="str">
        <f t="shared" si="6"/>
        <v>7级-香蕉回复+25</v>
      </c>
      <c r="C26" s="2">
        <v>1</v>
      </c>
      <c r="D26" s="3">
        <f t="shared" si="4"/>
        <v>10072</v>
      </c>
      <c r="E26" s="3">
        <f t="shared" ref="E26:E89" si="9">IF(L26=L25,E25+1,1)</f>
        <v>3</v>
      </c>
      <c r="F26" s="3" t="str">
        <f t="shared" si="8"/>
        <v>102150;25</v>
      </c>
      <c r="H26" s="3" t="str">
        <f t="shared" si="2"/>
        <v>talent_attr_3_name</v>
      </c>
      <c r="I26" s="3" cm="1">
        <f t="array" ref="I26">_xlfn.XLOOKUP(L26,[1]基础天赋!$B$11:$B$111,_xlfn.IFS(E26=1,[1]基础天赋!$C$11:$C$111,E26=2,[1]基础天赋!$D$11:$D$111,E26=3,[1]基础天赋!$E$11:$E$111,E26=4,[1]基础天赋!$F$11:$F$111),,0)</f>
        <v>25</v>
      </c>
      <c r="K26" s="3" t="str">
        <f t="shared" si="3"/>
        <v>icon_talent_attr_3</v>
      </c>
      <c r="L26" s="2">
        <f t="shared" si="7"/>
        <v>7</v>
      </c>
      <c r="M26" s="3" t="s">
        <v>55</v>
      </c>
      <c r="N26" t="str">
        <f>CONCATENATE("animation_talent_",IF(L27&lt;&gt;L26,IF(_xlfn.XLOOKUP(L26,'talent_level|天赋等级'!A:A,'talent_level|天赋等级'!C:C)&lt;&gt;_xlfn.XLOOKUP(L27,'talent_level|天赋等级'!A:A,'talent_level|天赋等级'!C:C),3,2),1))</f>
        <v>animation_talent_2</v>
      </c>
    </row>
    <row r="27" spans="1:14">
      <c r="A27" s="2">
        <f t="shared" si="0"/>
        <v>10081</v>
      </c>
      <c r="B27" s="3" t="str">
        <f t="shared" si="6"/>
        <v>8级-攻击+6</v>
      </c>
      <c r="C27" s="2">
        <v>1</v>
      </c>
      <c r="D27" s="3">
        <f t="shared" si="4"/>
        <v>10073</v>
      </c>
      <c r="E27" s="3">
        <f t="shared" si="9"/>
        <v>1</v>
      </c>
      <c r="F27" s="3" t="str">
        <f t="shared" si="8"/>
        <v>103010;6</v>
      </c>
      <c r="H27" s="3" t="str">
        <f t="shared" si="2"/>
        <v>talent_attr_1_name</v>
      </c>
      <c r="I27" s="3" cm="1">
        <f t="array" ref="I27">_xlfn.XLOOKUP(L27,[1]基础天赋!$B$11:$B$111,_xlfn.IFS(E27=1,[1]基础天赋!$C$11:$C$111,E27=2,[1]基础天赋!$D$11:$D$111,E27=3,[1]基础天赋!$E$11:$E$111,E27=4,[1]基础天赋!$F$11:$F$111),,0)</f>
        <v>6</v>
      </c>
      <c r="K27" s="3" t="str">
        <f t="shared" si="3"/>
        <v>icon_talent_attr_1</v>
      </c>
      <c r="L27" s="2">
        <f t="shared" si="7"/>
        <v>8</v>
      </c>
      <c r="M27" s="3" t="s">
        <v>56</v>
      </c>
      <c r="N27" t="str">
        <f>CONCATENATE("animation_talent_",IF(L28&lt;&gt;L27,IF(_xlfn.XLOOKUP(L27,'talent_level|天赋等级'!A:A,'talent_level|天赋等级'!C:C)&lt;&gt;_xlfn.XLOOKUP(L28,'talent_level|天赋等级'!A:A,'talent_level|天赋等级'!C:C),3,2),1))</f>
        <v>animation_talent_1</v>
      </c>
    </row>
    <row r="28" spans="1:14">
      <c r="A28" s="2">
        <f t="shared" si="0"/>
        <v>10082</v>
      </c>
      <c r="B28" s="3" t="str">
        <f t="shared" si="6"/>
        <v>8级-生命+45</v>
      </c>
      <c r="C28" s="2">
        <v>1</v>
      </c>
      <c r="D28" s="3">
        <f t="shared" si="4"/>
        <v>10081</v>
      </c>
      <c r="E28" s="3">
        <f t="shared" si="9"/>
        <v>2</v>
      </c>
      <c r="F28" s="3" t="str">
        <f t="shared" si="8"/>
        <v>102010;45</v>
      </c>
      <c r="H28" s="3" t="str">
        <f t="shared" si="2"/>
        <v>talent_attr_2_name</v>
      </c>
      <c r="I28" s="3" cm="1">
        <f t="array" ref="I28">_xlfn.XLOOKUP(L28,[1]基础天赋!$B$11:$B$111,_xlfn.IFS(E28=1,[1]基础天赋!$C$11:$C$111,E28=2,[1]基础天赋!$D$11:$D$111,E28=3,[1]基础天赋!$E$11:$E$111,E28=4,[1]基础天赋!$F$11:$F$111),,0)</f>
        <v>45</v>
      </c>
      <c r="K28" s="3" t="str">
        <f t="shared" si="3"/>
        <v>icon_talent_attr_2</v>
      </c>
      <c r="L28" s="2">
        <f t="shared" si="7"/>
        <v>8</v>
      </c>
      <c r="M28" s="3" t="s">
        <v>57</v>
      </c>
      <c r="N28" t="str">
        <f>CONCATENATE("animation_talent_",IF(L29&lt;&gt;L28,IF(_xlfn.XLOOKUP(L28,'talent_level|天赋等级'!A:A,'talent_level|天赋等级'!C:C)&lt;&gt;_xlfn.XLOOKUP(L29,'talent_level|天赋等级'!A:A,'talent_level|天赋等级'!C:C),3,2),1))</f>
        <v>animation_talent_1</v>
      </c>
    </row>
    <row r="29" spans="1:14">
      <c r="A29" s="2">
        <f t="shared" si="0"/>
        <v>10083</v>
      </c>
      <c r="B29" s="3" t="str">
        <f t="shared" si="6"/>
        <v>8级-香蕉回复+25</v>
      </c>
      <c r="C29" s="2">
        <v>1</v>
      </c>
      <c r="D29" s="3">
        <f t="shared" si="4"/>
        <v>10082</v>
      </c>
      <c r="E29" s="3">
        <f t="shared" si="9"/>
        <v>3</v>
      </c>
      <c r="F29" s="3" t="str">
        <f t="shared" si="8"/>
        <v>102150;25</v>
      </c>
      <c r="H29" s="3" t="str">
        <f t="shared" si="2"/>
        <v>talent_attr_3_name</v>
      </c>
      <c r="I29" s="3" cm="1">
        <f t="array" ref="I29">_xlfn.XLOOKUP(L29,[1]基础天赋!$B$11:$B$111,_xlfn.IFS(E29=1,[1]基础天赋!$C$11:$C$111,E29=2,[1]基础天赋!$D$11:$D$111,E29=3,[1]基础天赋!$E$11:$E$111,E29=4,[1]基础天赋!$F$11:$F$111),,0)</f>
        <v>25</v>
      </c>
      <c r="K29" s="3" t="str">
        <f t="shared" si="3"/>
        <v>icon_talent_attr_3</v>
      </c>
      <c r="L29" s="2">
        <f t="shared" si="7"/>
        <v>8</v>
      </c>
      <c r="M29" s="3" t="s">
        <v>58</v>
      </c>
      <c r="N29" t="str">
        <f>CONCATENATE("animation_talent_",IF(L30&lt;&gt;L29,IF(_xlfn.XLOOKUP(L29,'talent_level|天赋等级'!A:A,'talent_level|天赋等级'!C:C)&lt;&gt;_xlfn.XLOOKUP(L30,'talent_level|天赋等级'!A:A,'talent_level|天赋等级'!C:C),3,2),1))</f>
        <v>animation_talent_2</v>
      </c>
    </row>
    <row r="30" spans="1:14">
      <c r="A30" s="2">
        <f t="shared" si="0"/>
        <v>10091</v>
      </c>
      <c r="B30" s="3" t="str">
        <f t="shared" si="6"/>
        <v>9级-攻击+6</v>
      </c>
      <c r="C30" s="2">
        <v>1</v>
      </c>
      <c r="D30" s="3">
        <f t="shared" si="4"/>
        <v>10083</v>
      </c>
      <c r="E30" s="3">
        <f t="shared" si="9"/>
        <v>1</v>
      </c>
      <c r="F30" s="3" t="str">
        <f t="shared" si="8"/>
        <v>103010;6</v>
      </c>
      <c r="H30" s="3" t="str">
        <f t="shared" si="2"/>
        <v>talent_attr_1_name</v>
      </c>
      <c r="I30" s="3" cm="1">
        <f t="array" ref="I30">_xlfn.XLOOKUP(L30,[1]基础天赋!$B$11:$B$111,_xlfn.IFS(E30=1,[1]基础天赋!$C$11:$C$111,E30=2,[1]基础天赋!$D$11:$D$111,E30=3,[1]基础天赋!$E$11:$E$111,E30=4,[1]基础天赋!$F$11:$F$111),,0)</f>
        <v>6</v>
      </c>
      <c r="K30" s="3" t="str">
        <f t="shared" si="3"/>
        <v>icon_talent_attr_1</v>
      </c>
      <c r="L30" s="2">
        <f t="shared" si="7"/>
        <v>9</v>
      </c>
      <c r="M30" s="3" t="s">
        <v>59</v>
      </c>
      <c r="N30" t="str">
        <f>CONCATENATE("animation_talent_",IF(L31&lt;&gt;L30,IF(_xlfn.XLOOKUP(L30,'talent_level|天赋等级'!A:A,'talent_level|天赋等级'!C:C)&lt;&gt;_xlfn.XLOOKUP(L31,'talent_level|天赋等级'!A:A,'talent_level|天赋等级'!C:C),3,2),1))</f>
        <v>animation_talent_1</v>
      </c>
    </row>
    <row r="31" spans="1:14">
      <c r="A31" s="2">
        <f t="shared" si="0"/>
        <v>10092</v>
      </c>
      <c r="B31" s="3" t="str">
        <f t="shared" si="6"/>
        <v>9级-生命+50</v>
      </c>
      <c r="C31" s="2">
        <v>1</v>
      </c>
      <c r="D31" s="3">
        <f t="shared" si="4"/>
        <v>10091</v>
      </c>
      <c r="E31" s="3">
        <f t="shared" si="9"/>
        <v>2</v>
      </c>
      <c r="F31" s="3" t="str">
        <f t="shared" si="8"/>
        <v>102010;50</v>
      </c>
      <c r="H31" s="3" t="str">
        <f t="shared" si="2"/>
        <v>talent_attr_2_name</v>
      </c>
      <c r="I31" s="3" cm="1">
        <f t="array" ref="I31">_xlfn.XLOOKUP(L31,[1]基础天赋!$B$11:$B$111,_xlfn.IFS(E31=1,[1]基础天赋!$C$11:$C$111,E31=2,[1]基础天赋!$D$11:$D$111,E31=3,[1]基础天赋!$E$11:$E$111,E31=4,[1]基础天赋!$F$11:$F$111),,0)</f>
        <v>50</v>
      </c>
      <c r="K31" s="3" t="str">
        <f t="shared" si="3"/>
        <v>icon_talent_attr_2</v>
      </c>
      <c r="L31" s="2">
        <f t="shared" si="7"/>
        <v>9</v>
      </c>
      <c r="M31" s="3" t="s">
        <v>60</v>
      </c>
      <c r="N31" t="str">
        <f>CONCATENATE("animation_talent_",IF(L32&lt;&gt;L31,IF(_xlfn.XLOOKUP(L31,'talent_level|天赋等级'!A:A,'talent_level|天赋等级'!C:C)&lt;&gt;_xlfn.XLOOKUP(L32,'talent_level|天赋等级'!A:A,'talent_level|天赋等级'!C:C),3,2),1))</f>
        <v>animation_talent_1</v>
      </c>
    </row>
    <row r="32" spans="1:14">
      <c r="A32" s="2">
        <f t="shared" si="0"/>
        <v>10093</v>
      </c>
      <c r="B32" s="3" t="str">
        <f t="shared" si="6"/>
        <v>9级-香蕉回复+30</v>
      </c>
      <c r="C32" s="2">
        <v>1</v>
      </c>
      <c r="D32" s="3">
        <f t="shared" si="4"/>
        <v>10092</v>
      </c>
      <c r="E32" s="3">
        <f t="shared" si="9"/>
        <v>3</v>
      </c>
      <c r="F32" s="3" t="str">
        <f t="shared" si="8"/>
        <v>102150;30</v>
      </c>
      <c r="H32" s="3" t="str">
        <f t="shared" si="2"/>
        <v>talent_attr_3_name</v>
      </c>
      <c r="I32" s="3" cm="1">
        <f t="array" ref="I32">_xlfn.XLOOKUP(L32,[1]基础天赋!$B$11:$B$111,_xlfn.IFS(E32=1,[1]基础天赋!$C$11:$C$111,E32=2,[1]基础天赋!$D$11:$D$111,E32=3,[1]基础天赋!$E$11:$E$111,E32=4,[1]基础天赋!$F$11:$F$111),,0)</f>
        <v>30</v>
      </c>
      <c r="K32" s="3" t="str">
        <f t="shared" si="3"/>
        <v>icon_talent_attr_3</v>
      </c>
      <c r="L32" s="2">
        <f t="shared" si="7"/>
        <v>9</v>
      </c>
      <c r="M32" s="3" t="s">
        <v>61</v>
      </c>
      <c r="N32" t="str">
        <f>CONCATENATE("animation_talent_",IF(L33&lt;&gt;L32,IF(_xlfn.XLOOKUP(L32,'talent_level|天赋等级'!A:A,'talent_level|天赋等级'!C:C)&lt;&gt;_xlfn.XLOOKUP(L33,'talent_level|天赋等级'!A:A,'talent_level|天赋等级'!C:C),3,2),1))</f>
        <v>animation_talent_2</v>
      </c>
    </row>
    <row r="33" spans="1:14">
      <c r="A33" s="2">
        <f t="shared" si="0"/>
        <v>10101</v>
      </c>
      <c r="B33" s="3" t="str">
        <f t="shared" si="6"/>
        <v>10级-攻击+6</v>
      </c>
      <c r="C33" s="2">
        <v>1</v>
      </c>
      <c r="D33" s="3">
        <f t="shared" si="4"/>
        <v>10093</v>
      </c>
      <c r="E33" s="3">
        <f t="shared" si="9"/>
        <v>1</v>
      </c>
      <c r="F33" s="3" t="str">
        <f t="shared" si="8"/>
        <v>103010;6</v>
      </c>
      <c r="H33" s="3" t="str">
        <f t="shared" si="2"/>
        <v>talent_attr_1_name</v>
      </c>
      <c r="I33" s="3" cm="1">
        <f t="array" ref="I33">_xlfn.XLOOKUP(L33,[1]基础天赋!$B$11:$B$111,_xlfn.IFS(E33=1,[1]基础天赋!$C$11:$C$111,E33=2,[1]基础天赋!$D$11:$D$111,E33=3,[1]基础天赋!$E$11:$E$111,E33=4,[1]基础天赋!$F$11:$F$111),,0)</f>
        <v>6</v>
      </c>
      <c r="K33" s="3" t="str">
        <f t="shared" si="3"/>
        <v>icon_talent_attr_1</v>
      </c>
      <c r="L33" s="2">
        <f t="shared" si="7"/>
        <v>10</v>
      </c>
      <c r="M33" s="3" t="s">
        <v>62</v>
      </c>
      <c r="N33" t="str">
        <f>CONCATENATE("animation_talent_",IF(L34&lt;&gt;L33,IF(_xlfn.XLOOKUP(L33,'talent_level|天赋等级'!A:A,'talent_level|天赋等级'!C:C)&lt;&gt;_xlfn.XLOOKUP(L34,'talent_level|天赋等级'!A:A,'talent_level|天赋等级'!C:C),3,2),1))</f>
        <v>animation_talent_1</v>
      </c>
    </row>
    <row r="34" spans="1:14">
      <c r="A34" s="2">
        <f t="shared" si="0"/>
        <v>10102</v>
      </c>
      <c r="B34" s="3" t="str">
        <f t="shared" si="6"/>
        <v>10级-生命+55</v>
      </c>
      <c r="C34" s="2">
        <v>1</v>
      </c>
      <c r="D34" s="3">
        <f t="shared" si="4"/>
        <v>10101</v>
      </c>
      <c r="E34" s="3">
        <f t="shared" si="9"/>
        <v>2</v>
      </c>
      <c r="F34" s="3" t="str">
        <f t="shared" si="8"/>
        <v>102010;55</v>
      </c>
      <c r="H34" s="3" t="str">
        <f t="shared" si="2"/>
        <v>talent_attr_2_name</v>
      </c>
      <c r="I34" s="3" cm="1">
        <f t="array" ref="I34">_xlfn.XLOOKUP(L34,[1]基础天赋!$B$11:$B$111,_xlfn.IFS(E34=1,[1]基础天赋!$C$11:$C$111,E34=2,[1]基础天赋!$D$11:$D$111,E34=3,[1]基础天赋!$E$11:$E$111,E34=4,[1]基础天赋!$F$11:$F$111),,0)</f>
        <v>55</v>
      </c>
      <c r="K34" s="3" t="str">
        <f t="shared" si="3"/>
        <v>icon_talent_attr_2</v>
      </c>
      <c r="L34" s="2">
        <f t="shared" si="7"/>
        <v>10</v>
      </c>
      <c r="M34" s="3" t="s">
        <v>63</v>
      </c>
      <c r="N34" t="str">
        <f>CONCATENATE("animation_talent_",IF(L35&lt;&gt;L34,IF(_xlfn.XLOOKUP(L34,'talent_level|天赋等级'!A:A,'talent_level|天赋等级'!C:C)&lt;&gt;_xlfn.XLOOKUP(L35,'talent_level|天赋等级'!A:A,'talent_level|天赋等级'!C:C),3,2),1))</f>
        <v>animation_talent_1</v>
      </c>
    </row>
    <row r="35" spans="1:14">
      <c r="A35" s="2">
        <f t="shared" si="0"/>
        <v>10103</v>
      </c>
      <c r="B35" s="3" t="str">
        <f t="shared" si="6"/>
        <v>10级-香蕉回复+30</v>
      </c>
      <c r="C35" s="2">
        <v>1</v>
      </c>
      <c r="D35" s="3">
        <f t="shared" si="4"/>
        <v>10102</v>
      </c>
      <c r="E35" s="3">
        <f t="shared" si="9"/>
        <v>3</v>
      </c>
      <c r="F35" s="3" t="str">
        <f t="shared" si="8"/>
        <v>102150;30</v>
      </c>
      <c r="H35" s="3" t="str">
        <f t="shared" si="2"/>
        <v>talent_attr_3_name</v>
      </c>
      <c r="I35" s="3" cm="1">
        <f t="array" ref="I35">_xlfn.XLOOKUP(L35,[1]基础天赋!$B$11:$B$111,_xlfn.IFS(E35=1,[1]基础天赋!$C$11:$C$111,E35=2,[1]基础天赋!$D$11:$D$111,E35=3,[1]基础天赋!$E$11:$E$111,E35=4,[1]基础天赋!$F$11:$F$111),,0)</f>
        <v>30</v>
      </c>
      <c r="K35" s="3" t="str">
        <f t="shared" si="3"/>
        <v>icon_talent_attr_3</v>
      </c>
      <c r="L35" s="2">
        <f t="shared" si="7"/>
        <v>10</v>
      </c>
      <c r="M35" s="3" t="s">
        <v>64</v>
      </c>
      <c r="N35" t="str">
        <f>CONCATENATE("animation_talent_",IF(L36&lt;&gt;L35,IF(_xlfn.XLOOKUP(L35,'talent_level|天赋等级'!A:A,'talent_level|天赋等级'!C:C)&lt;&gt;_xlfn.XLOOKUP(L36,'talent_level|天赋等级'!A:A,'talent_level|天赋等级'!C:C),3,2),1))</f>
        <v>animation_talent_1</v>
      </c>
    </row>
    <row r="36" spans="1:14">
      <c r="A36" s="2">
        <f t="shared" si="0"/>
        <v>10104</v>
      </c>
      <c r="B36" s="3" t="str">
        <f t="shared" si="6"/>
        <v>10级-推力+10</v>
      </c>
      <c r="C36" s="2">
        <v>1</v>
      </c>
      <c r="D36" s="3">
        <f t="shared" si="4"/>
        <v>10103</v>
      </c>
      <c r="E36" s="3">
        <f t="shared" si="9"/>
        <v>4</v>
      </c>
      <c r="F36" s="3" t="str">
        <f t="shared" si="8"/>
        <v>109000;10</v>
      </c>
      <c r="H36" s="3" t="str">
        <f t="shared" si="2"/>
        <v>talent_attr_4_name</v>
      </c>
      <c r="I36" s="3" cm="1">
        <f t="array" ref="I36">_xlfn.XLOOKUP(L36,[1]基础天赋!$B$11:$B$111,_xlfn.IFS(E36=1,[1]基础天赋!$C$11:$C$111,E36=2,[1]基础天赋!$D$11:$D$111,E36=3,[1]基础天赋!$E$11:$E$111,E36=4,[1]基础天赋!$F$11:$F$111),,0)</f>
        <v>10</v>
      </c>
      <c r="K36" s="3" t="str">
        <f t="shared" si="3"/>
        <v>icon_talent_attr_4</v>
      </c>
      <c r="L36" s="2">
        <f t="shared" si="7"/>
        <v>10</v>
      </c>
      <c r="M36" s="3" t="s">
        <v>65</v>
      </c>
      <c r="N36" t="str">
        <f>CONCATENATE("animation_talent_",IF(L37&lt;&gt;L36,IF(_xlfn.XLOOKUP(L36,'talent_level|天赋等级'!A:A,'talent_level|天赋等级'!C:C)&lt;&gt;_xlfn.XLOOKUP(L37,'talent_level|天赋等级'!A:A,'talent_level|天赋等级'!C:C),3,2),1))</f>
        <v>animation_talent_3</v>
      </c>
    </row>
    <row r="37" spans="1:14">
      <c r="A37" s="2">
        <f t="shared" si="0"/>
        <v>10111</v>
      </c>
      <c r="B37" s="3" t="str">
        <f t="shared" si="6"/>
        <v>11级-攻击+8</v>
      </c>
      <c r="C37" s="2">
        <v>1</v>
      </c>
      <c r="D37" s="3">
        <f t="shared" si="4"/>
        <v>10104</v>
      </c>
      <c r="E37" s="3">
        <f t="shared" si="9"/>
        <v>1</v>
      </c>
      <c r="F37" s="3" t="str">
        <f t="shared" si="8"/>
        <v>103010;8</v>
      </c>
      <c r="H37" s="3" t="str">
        <f t="shared" si="2"/>
        <v>talent_attr_1_name</v>
      </c>
      <c r="I37" s="3" cm="1">
        <f t="array" ref="I37">_xlfn.XLOOKUP(L37,[1]基础天赋!$B$11:$B$111,_xlfn.IFS(E37=1,[1]基础天赋!$C$11:$C$111,E37=2,[1]基础天赋!$D$11:$D$111,E37=3,[1]基础天赋!$E$11:$E$111,E37=4,[1]基础天赋!$F$11:$F$111),,0)</f>
        <v>8</v>
      </c>
      <c r="K37" s="3" t="str">
        <f t="shared" si="3"/>
        <v>icon_talent_attr_1</v>
      </c>
      <c r="L37" s="2">
        <f t="shared" si="7"/>
        <v>11</v>
      </c>
      <c r="M37" s="3" t="s">
        <v>66</v>
      </c>
      <c r="N37" t="str">
        <f>CONCATENATE("animation_talent_",IF(L38&lt;&gt;L37,IF(_xlfn.XLOOKUP(L37,'talent_level|天赋等级'!A:A,'talent_level|天赋等级'!C:C)&lt;&gt;_xlfn.XLOOKUP(L38,'talent_level|天赋等级'!A:A,'talent_level|天赋等级'!C:C),3,2),1))</f>
        <v>animation_talent_1</v>
      </c>
    </row>
    <row r="38" spans="1:14">
      <c r="A38" s="2">
        <f t="shared" si="0"/>
        <v>10112</v>
      </c>
      <c r="B38" s="3" t="str">
        <f t="shared" si="6"/>
        <v>11级-生命+60</v>
      </c>
      <c r="C38" s="2">
        <v>1</v>
      </c>
      <c r="D38" s="3">
        <f t="shared" si="4"/>
        <v>10111</v>
      </c>
      <c r="E38" s="3">
        <f t="shared" si="9"/>
        <v>2</v>
      </c>
      <c r="F38" s="3" t="str">
        <f t="shared" si="8"/>
        <v>102010;60</v>
      </c>
      <c r="H38" s="3" t="str">
        <f t="shared" si="2"/>
        <v>talent_attr_2_name</v>
      </c>
      <c r="I38" s="3" cm="1">
        <f t="array" ref="I38">_xlfn.XLOOKUP(L38,[1]基础天赋!$B$11:$B$111,_xlfn.IFS(E38=1,[1]基础天赋!$C$11:$C$111,E38=2,[1]基础天赋!$D$11:$D$111,E38=3,[1]基础天赋!$E$11:$E$111,E38=4,[1]基础天赋!$F$11:$F$111),,0)</f>
        <v>60</v>
      </c>
      <c r="K38" s="3" t="str">
        <f t="shared" si="3"/>
        <v>icon_talent_attr_2</v>
      </c>
      <c r="L38" s="2">
        <f t="shared" si="7"/>
        <v>11</v>
      </c>
      <c r="M38" s="3" t="s">
        <v>67</v>
      </c>
      <c r="N38" t="str">
        <f>CONCATENATE("animation_talent_",IF(L39&lt;&gt;L38,IF(_xlfn.XLOOKUP(L38,'talent_level|天赋等级'!A:A,'talent_level|天赋等级'!C:C)&lt;&gt;_xlfn.XLOOKUP(L39,'talent_level|天赋等级'!A:A,'talent_level|天赋等级'!C:C),3,2),1))</f>
        <v>animation_talent_1</v>
      </c>
    </row>
    <row r="39" spans="1:14">
      <c r="A39" s="2">
        <f t="shared" si="0"/>
        <v>10113</v>
      </c>
      <c r="B39" s="3" t="str">
        <f t="shared" si="6"/>
        <v>11级-香蕉回复+35</v>
      </c>
      <c r="C39" s="2">
        <v>1</v>
      </c>
      <c r="D39" s="3">
        <f t="shared" si="4"/>
        <v>10112</v>
      </c>
      <c r="E39" s="3">
        <f t="shared" si="9"/>
        <v>3</v>
      </c>
      <c r="F39" s="3" t="str">
        <f t="shared" si="8"/>
        <v>102150;35</v>
      </c>
      <c r="H39" s="3" t="str">
        <f t="shared" si="2"/>
        <v>talent_attr_3_name</v>
      </c>
      <c r="I39" s="3" cm="1">
        <f t="array" ref="I39">_xlfn.XLOOKUP(L39,[1]基础天赋!$B$11:$B$111,_xlfn.IFS(E39=1,[1]基础天赋!$C$11:$C$111,E39=2,[1]基础天赋!$D$11:$D$111,E39=3,[1]基础天赋!$E$11:$E$111,E39=4,[1]基础天赋!$F$11:$F$111),,0)</f>
        <v>35</v>
      </c>
      <c r="K39" s="3" t="str">
        <f t="shared" si="3"/>
        <v>icon_talent_attr_3</v>
      </c>
      <c r="L39" s="2">
        <f t="shared" si="7"/>
        <v>11</v>
      </c>
      <c r="M39" s="3" t="s">
        <v>68</v>
      </c>
      <c r="N39" t="str">
        <f>CONCATENATE("animation_talent_",IF(L40&lt;&gt;L39,IF(_xlfn.XLOOKUP(L39,'talent_level|天赋等级'!A:A,'talent_level|天赋等级'!C:C)&lt;&gt;_xlfn.XLOOKUP(L40,'talent_level|天赋等级'!A:A,'talent_level|天赋等级'!C:C),3,2),1))</f>
        <v>animation_talent_2</v>
      </c>
    </row>
    <row r="40" spans="1:14">
      <c r="A40" s="2">
        <f t="shared" si="0"/>
        <v>10121</v>
      </c>
      <c r="B40" s="3" t="str">
        <f t="shared" si="6"/>
        <v>12级-攻击+8</v>
      </c>
      <c r="C40" s="2">
        <v>1</v>
      </c>
      <c r="D40" s="3">
        <f t="shared" si="4"/>
        <v>10113</v>
      </c>
      <c r="E40" s="3">
        <f t="shared" si="9"/>
        <v>1</v>
      </c>
      <c r="F40" s="3" t="str">
        <f t="shared" si="8"/>
        <v>103010;8</v>
      </c>
      <c r="H40" s="3" t="str">
        <f t="shared" si="2"/>
        <v>talent_attr_1_name</v>
      </c>
      <c r="I40" s="3" cm="1">
        <f t="array" ref="I40">_xlfn.XLOOKUP(L40,[1]基础天赋!$B$11:$B$111,_xlfn.IFS(E40=1,[1]基础天赋!$C$11:$C$111,E40=2,[1]基础天赋!$D$11:$D$111,E40=3,[1]基础天赋!$E$11:$E$111,E40=4,[1]基础天赋!$F$11:$F$111),,0)</f>
        <v>8</v>
      </c>
      <c r="K40" s="3" t="str">
        <f t="shared" si="3"/>
        <v>icon_talent_attr_1</v>
      </c>
      <c r="L40" s="2">
        <f t="shared" si="7"/>
        <v>12</v>
      </c>
      <c r="M40" s="3" t="s">
        <v>69</v>
      </c>
      <c r="N40" t="str">
        <f>CONCATENATE("animation_talent_",IF(L41&lt;&gt;L40,IF(_xlfn.XLOOKUP(L40,'talent_level|天赋等级'!A:A,'talent_level|天赋等级'!C:C)&lt;&gt;_xlfn.XLOOKUP(L41,'talent_level|天赋等级'!A:A,'talent_level|天赋等级'!C:C),3,2),1))</f>
        <v>animation_talent_1</v>
      </c>
    </row>
    <row r="41" spans="1:14">
      <c r="A41" s="2">
        <f t="shared" si="0"/>
        <v>10122</v>
      </c>
      <c r="B41" s="3" t="str">
        <f t="shared" si="6"/>
        <v>12级-生命+65</v>
      </c>
      <c r="C41" s="2">
        <v>1</v>
      </c>
      <c r="D41" s="3">
        <f t="shared" si="4"/>
        <v>10121</v>
      </c>
      <c r="E41" s="3">
        <f t="shared" si="9"/>
        <v>2</v>
      </c>
      <c r="F41" s="3" t="str">
        <f t="shared" si="8"/>
        <v>102010;65</v>
      </c>
      <c r="H41" s="3" t="str">
        <f t="shared" si="2"/>
        <v>talent_attr_2_name</v>
      </c>
      <c r="I41" s="3" cm="1">
        <f t="array" ref="I41">_xlfn.XLOOKUP(L41,[1]基础天赋!$B$11:$B$111,_xlfn.IFS(E41=1,[1]基础天赋!$C$11:$C$111,E41=2,[1]基础天赋!$D$11:$D$111,E41=3,[1]基础天赋!$E$11:$E$111,E41=4,[1]基础天赋!$F$11:$F$111),,0)</f>
        <v>65</v>
      </c>
      <c r="K41" s="3" t="str">
        <f t="shared" si="3"/>
        <v>icon_talent_attr_2</v>
      </c>
      <c r="L41" s="2">
        <f t="shared" si="7"/>
        <v>12</v>
      </c>
      <c r="M41" s="3" t="s">
        <v>70</v>
      </c>
      <c r="N41" t="str">
        <f>CONCATENATE("animation_talent_",IF(L42&lt;&gt;L41,IF(_xlfn.XLOOKUP(L41,'talent_level|天赋等级'!A:A,'talent_level|天赋等级'!C:C)&lt;&gt;_xlfn.XLOOKUP(L42,'talent_level|天赋等级'!A:A,'talent_level|天赋等级'!C:C),3,2),1))</f>
        <v>animation_talent_1</v>
      </c>
    </row>
    <row r="42" spans="1:14">
      <c r="A42" s="2">
        <f t="shared" si="0"/>
        <v>10123</v>
      </c>
      <c r="B42" s="3" t="str">
        <f t="shared" si="6"/>
        <v>12级-香蕉回复+35</v>
      </c>
      <c r="C42" s="2">
        <v>1</v>
      </c>
      <c r="D42" s="3">
        <f t="shared" si="4"/>
        <v>10122</v>
      </c>
      <c r="E42" s="3">
        <f t="shared" si="9"/>
        <v>3</v>
      </c>
      <c r="F42" s="3" t="str">
        <f t="shared" si="8"/>
        <v>102150;35</v>
      </c>
      <c r="H42" s="3" t="str">
        <f t="shared" si="2"/>
        <v>talent_attr_3_name</v>
      </c>
      <c r="I42" s="3" cm="1">
        <f t="array" ref="I42">_xlfn.XLOOKUP(L42,[1]基础天赋!$B$11:$B$111,_xlfn.IFS(E42=1,[1]基础天赋!$C$11:$C$111,E42=2,[1]基础天赋!$D$11:$D$111,E42=3,[1]基础天赋!$E$11:$E$111,E42=4,[1]基础天赋!$F$11:$F$111),,0)</f>
        <v>35</v>
      </c>
      <c r="K42" s="3" t="str">
        <f t="shared" si="3"/>
        <v>icon_talent_attr_3</v>
      </c>
      <c r="L42" s="2">
        <f t="shared" si="7"/>
        <v>12</v>
      </c>
      <c r="M42" s="3" t="s">
        <v>71</v>
      </c>
      <c r="N42" t="str">
        <f>CONCATENATE("animation_talent_",IF(L43&lt;&gt;L42,IF(_xlfn.XLOOKUP(L42,'talent_level|天赋等级'!A:A,'talent_level|天赋等级'!C:C)&lt;&gt;_xlfn.XLOOKUP(L43,'talent_level|天赋等级'!A:A,'talent_level|天赋等级'!C:C),3,2),1))</f>
        <v>animation_talent_2</v>
      </c>
    </row>
    <row r="43" spans="1:14">
      <c r="A43" s="2">
        <f t="shared" si="0"/>
        <v>10131</v>
      </c>
      <c r="B43" s="3" t="str">
        <f t="shared" si="6"/>
        <v>13级-攻击+8</v>
      </c>
      <c r="C43" s="2">
        <v>1</v>
      </c>
      <c r="D43" s="3">
        <f t="shared" si="4"/>
        <v>10123</v>
      </c>
      <c r="E43" s="3">
        <f t="shared" si="9"/>
        <v>1</v>
      </c>
      <c r="F43" s="3" t="str">
        <f t="shared" si="8"/>
        <v>103010;8</v>
      </c>
      <c r="H43" s="3" t="str">
        <f t="shared" si="2"/>
        <v>talent_attr_1_name</v>
      </c>
      <c r="I43" s="3" cm="1">
        <f t="array" ref="I43">_xlfn.XLOOKUP(L43,[1]基础天赋!$B$11:$B$111,_xlfn.IFS(E43=1,[1]基础天赋!$C$11:$C$111,E43=2,[1]基础天赋!$D$11:$D$111,E43=3,[1]基础天赋!$E$11:$E$111,E43=4,[1]基础天赋!$F$11:$F$111),,0)</f>
        <v>8</v>
      </c>
      <c r="K43" s="3" t="str">
        <f t="shared" si="3"/>
        <v>icon_talent_attr_1</v>
      </c>
      <c r="L43" s="2">
        <f t="shared" si="7"/>
        <v>13</v>
      </c>
      <c r="M43" s="3" t="s">
        <v>72</v>
      </c>
      <c r="N43" t="str">
        <f>CONCATENATE("animation_talent_",IF(L44&lt;&gt;L43,IF(_xlfn.XLOOKUP(L43,'talent_level|天赋等级'!A:A,'talent_level|天赋等级'!C:C)&lt;&gt;_xlfn.XLOOKUP(L44,'talent_level|天赋等级'!A:A,'talent_level|天赋等级'!C:C),3,2),1))</f>
        <v>animation_talent_1</v>
      </c>
    </row>
    <row r="44" spans="1:14">
      <c r="A44" s="2">
        <f t="shared" si="0"/>
        <v>10132</v>
      </c>
      <c r="B44" s="3" t="str">
        <f t="shared" si="6"/>
        <v>13级-生命+70</v>
      </c>
      <c r="C44" s="2">
        <v>1</v>
      </c>
      <c r="D44" s="3">
        <f t="shared" si="4"/>
        <v>10131</v>
      </c>
      <c r="E44" s="3">
        <f t="shared" si="9"/>
        <v>2</v>
      </c>
      <c r="F44" s="3" t="str">
        <f t="shared" si="8"/>
        <v>102010;70</v>
      </c>
      <c r="H44" s="3" t="str">
        <f t="shared" si="2"/>
        <v>talent_attr_2_name</v>
      </c>
      <c r="I44" s="3" cm="1">
        <f t="array" ref="I44">_xlfn.XLOOKUP(L44,[1]基础天赋!$B$11:$B$111,_xlfn.IFS(E44=1,[1]基础天赋!$C$11:$C$111,E44=2,[1]基础天赋!$D$11:$D$111,E44=3,[1]基础天赋!$E$11:$E$111,E44=4,[1]基础天赋!$F$11:$F$111),,0)</f>
        <v>70</v>
      </c>
      <c r="K44" s="3" t="str">
        <f t="shared" si="3"/>
        <v>icon_talent_attr_2</v>
      </c>
      <c r="L44" s="2">
        <f t="shared" si="7"/>
        <v>13</v>
      </c>
      <c r="M44" s="3" t="s">
        <v>73</v>
      </c>
      <c r="N44" t="str">
        <f>CONCATENATE("animation_talent_",IF(L45&lt;&gt;L44,IF(_xlfn.XLOOKUP(L44,'talent_level|天赋等级'!A:A,'talent_level|天赋等级'!C:C)&lt;&gt;_xlfn.XLOOKUP(L45,'talent_level|天赋等级'!A:A,'talent_level|天赋等级'!C:C),3,2),1))</f>
        <v>animation_talent_1</v>
      </c>
    </row>
    <row r="45" spans="1:14">
      <c r="A45" s="2">
        <f t="shared" si="0"/>
        <v>10133</v>
      </c>
      <c r="B45" s="3" t="str">
        <f t="shared" si="6"/>
        <v>13级-香蕉回复+40</v>
      </c>
      <c r="C45" s="2">
        <v>1</v>
      </c>
      <c r="D45" s="3">
        <f t="shared" si="4"/>
        <v>10132</v>
      </c>
      <c r="E45" s="3">
        <f t="shared" si="9"/>
        <v>3</v>
      </c>
      <c r="F45" s="3" t="str">
        <f t="shared" si="8"/>
        <v>102150;40</v>
      </c>
      <c r="H45" s="3" t="str">
        <f t="shared" si="2"/>
        <v>talent_attr_3_name</v>
      </c>
      <c r="I45" s="3" cm="1">
        <f t="array" ref="I45">_xlfn.XLOOKUP(L45,[1]基础天赋!$B$11:$B$111,_xlfn.IFS(E45=1,[1]基础天赋!$C$11:$C$111,E45=2,[1]基础天赋!$D$11:$D$111,E45=3,[1]基础天赋!$E$11:$E$111,E45=4,[1]基础天赋!$F$11:$F$111),,0)</f>
        <v>40</v>
      </c>
      <c r="K45" s="3" t="str">
        <f t="shared" si="3"/>
        <v>icon_talent_attr_3</v>
      </c>
      <c r="L45" s="2">
        <f t="shared" si="7"/>
        <v>13</v>
      </c>
      <c r="M45" s="3" t="s">
        <v>74</v>
      </c>
      <c r="N45" t="str">
        <f>CONCATENATE("animation_talent_",IF(L46&lt;&gt;L45,IF(_xlfn.XLOOKUP(L45,'talent_level|天赋等级'!A:A,'talent_level|天赋等级'!C:C)&lt;&gt;_xlfn.XLOOKUP(L46,'talent_level|天赋等级'!A:A,'talent_level|天赋等级'!C:C),3,2),1))</f>
        <v>animation_talent_2</v>
      </c>
    </row>
    <row r="46" spans="1:14">
      <c r="A46" s="2">
        <f t="shared" si="0"/>
        <v>10141</v>
      </c>
      <c r="B46" s="3" t="str">
        <f t="shared" si="6"/>
        <v>14级-攻击+8</v>
      </c>
      <c r="C46" s="2">
        <v>1</v>
      </c>
      <c r="D46" s="3">
        <f t="shared" si="4"/>
        <v>10133</v>
      </c>
      <c r="E46" s="3">
        <f t="shared" si="9"/>
        <v>1</v>
      </c>
      <c r="F46" s="3" t="str">
        <f t="shared" si="8"/>
        <v>103010;8</v>
      </c>
      <c r="H46" s="3" t="str">
        <f t="shared" si="2"/>
        <v>talent_attr_1_name</v>
      </c>
      <c r="I46" s="3" cm="1">
        <f t="array" ref="I46">_xlfn.XLOOKUP(L46,[1]基础天赋!$B$11:$B$111,_xlfn.IFS(E46=1,[1]基础天赋!$C$11:$C$111,E46=2,[1]基础天赋!$D$11:$D$111,E46=3,[1]基础天赋!$E$11:$E$111,E46=4,[1]基础天赋!$F$11:$F$111),,0)</f>
        <v>8</v>
      </c>
      <c r="K46" s="3" t="str">
        <f t="shared" si="3"/>
        <v>icon_talent_attr_1</v>
      </c>
      <c r="L46" s="2">
        <f t="shared" si="7"/>
        <v>14</v>
      </c>
      <c r="M46" s="3" t="s">
        <v>75</v>
      </c>
      <c r="N46" t="str">
        <f>CONCATENATE("animation_talent_",IF(L47&lt;&gt;L46,IF(_xlfn.XLOOKUP(L46,'talent_level|天赋等级'!A:A,'talent_level|天赋等级'!C:C)&lt;&gt;_xlfn.XLOOKUP(L47,'talent_level|天赋等级'!A:A,'talent_level|天赋等级'!C:C),3,2),1))</f>
        <v>animation_talent_1</v>
      </c>
    </row>
    <row r="47" spans="1:14">
      <c r="A47" s="2">
        <f t="shared" si="0"/>
        <v>10142</v>
      </c>
      <c r="B47" s="3" t="str">
        <f t="shared" si="6"/>
        <v>14级-生命+75</v>
      </c>
      <c r="C47" s="2">
        <v>1</v>
      </c>
      <c r="D47" s="3">
        <f t="shared" si="4"/>
        <v>10141</v>
      </c>
      <c r="E47" s="3">
        <f t="shared" si="9"/>
        <v>2</v>
      </c>
      <c r="F47" s="3" t="str">
        <f t="shared" si="8"/>
        <v>102010;75</v>
      </c>
      <c r="H47" s="3" t="str">
        <f t="shared" si="2"/>
        <v>talent_attr_2_name</v>
      </c>
      <c r="I47" s="3" cm="1">
        <f t="array" ref="I47">_xlfn.XLOOKUP(L47,[1]基础天赋!$B$11:$B$111,_xlfn.IFS(E47=1,[1]基础天赋!$C$11:$C$111,E47=2,[1]基础天赋!$D$11:$D$111,E47=3,[1]基础天赋!$E$11:$E$111,E47=4,[1]基础天赋!$F$11:$F$111),,0)</f>
        <v>75</v>
      </c>
      <c r="K47" s="3" t="str">
        <f t="shared" si="3"/>
        <v>icon_talent_attr_2</v>
      </c>
      <c r="L47" s="2">
        <f t="shared" si="7"/>
        <v>14</v>
      </c>
      <c r="M47" s="3" t="s">
        <v>76</v>
      </c>
      <c r="N47" t="str">
        <f>CONCATENATE("animation_talent_",IF(L48&lt;&gt;L47,IF(_xlfn.XLOOKUP(L47,'talent_level|天赋等级'!A:A,'talent_level|天赋等级'!C:C)&lt;&gt;_xlfn.XLOOKUP(L48,'talent_level|天赋等级'!A:A,'talent_level|天赋等级'!C:C),3,2),1))</f>
        <v>animation_talent_1</v>
      </c>
    </row>
    <row r="48" spans="1:14">
      <c r="A48" s="2">
        <f t="shared" si="0"/>
        <v>10143</v>
      </c>
      <c r="B48" s="3" t="str">
        <f t="shared" si="6"/>
        <v>14级-香蕉回复+40</v>
      </c>
      <c r="C48" s="2">
        <v>1</v>
      </c>
      <c r="D48" s="3">
        <f t="shared" si="4"/>
        <v>10142</v>
      </c>
      <c r="E48" s="3">
        <f t="shared" si="9"/>
        <v>3</v>
      </c>
      <c r="F48" s="3" t="str">
        <f t="shared" si="8"/>
        <v>102150;40</v>
      </c>
      <c r="H48" s="3" t="str">
        <f t="shared" si="2"/>
        <v>talent_attr_3_name</v>
      </c>
      <c r="I48" s="3" cm="1">
        <f t="array" ref="I48">_xlfn.XLOOKUP(L48,[1]基础天赋!$B$11:$B$111,_xlfn.IFS(E48=1,[1]基础天赋!$C$11:$C$111,E48=2,[1]基础天赋!$D$11:$D$111,E48=3,[1]基础天赋!$E$11:$E$111,E48=4,[1]基础天赋!$F$11:$F$111),,0)</f>
        <v>40</v>
      </c>
      <c r="K48" s="3" t="str">
        <f t="shared" si="3"/>
        <v>icon_talent_attr_3</v>
      </c>
      <c r="L48" s="2">
        <f t="shared" si="7"/>
        <v>14</v>
      </c>
      <c r="M48" s="3" t="s">
        <v>77</v>
      </c>
      <c r="N48" t="str">
        <f>CONCATENATE("animation_talent_",IF(L49&lt;&gt;L48,IF(_xlfn.XLOOKUP(L48,'talent_level|天赋等级'!A:A,'talent_level|天赋等级'!C:C)&lt;&gt;_xlfn.XLOOKUP(L49,'talent_level|天赋等级'!A:A,'talent_level|天赋等级'!C:C),3,2),1))</f>
        <v>animation_talent_2</v>
      </c>
    </row>
    <row r="49" spans="1:14">
      <c r="A49" s="2">
        <f t="shared" si="0"/>
        <v>10151</v>
      </c>
      <c r="B49" s="3" t="str">
        <f t="shared" si="6"/>
        <v>15级-攻击+8</v>
      </c>
      <c r="C49" s="2">
        <v>1</v>
      </c>
      <c r="D49" s="3">
        <f t="shared" si="4"/>
        <v>10143</v>
      </c>
      <c r="E49" s="3">
        <f t="shared" si="9"/>
        <v>1</v>
      </c>
      <c r="F49" s="3" t="str">
        <f t="shared" si="8"/>
        <v>103010;8</v>
      </c>
      <c r="H49" s="3" t="str">
        <f t="shared" si="2"/>
        <v>talent_attr_1_name</v>
      </c>
      <c r="I49" s="3" cm="1">
        <f t="array" ref="I49">_xlfn.XLOOKUP(L49,[1]基础天赋!$B$11:$B$111,_xlfn.IFS(E49=1,[1]基础天赋!$C$11:$C$111,E49=2,[1]基础天赋!$D$11:$D$111,E49=3,[1]基础天赋!$E$11:$E$111,E49=4,[1]基础天赋!$F$11:$F$111),,0)</f>
        <v>8</v>
      </c>
      <c r="K49" s="3" t="str">
        <f t="shared" si="3"/>
        <v>icon_talent_attr_1</v>
      </c>
      <c r="L49" s="2">
        <f t="shared" si="7"/>
        <v>15</v>
      </c>
      <c r="M49" s="3" t="s">
        <v>78</v>
      </c>
      <c r="N49" t="str">
        <f>CONCATENATE("animation_talent_",IF(L50&lt;&gt;L49,IF(_xlfn.XLOOKUP(L49,'talent_level|天赋等级'!A:A,'talent_level|天赋等级'!C:C)&lt;&gt;_xlfn.XLOOKUP(L50,'talent_level|天赋等级'!A:A,'talent_level|天赋等级'!C:C),3,2),1))</f>
        <v>animation_talent_1</v>
      </c>
    </row>
    <row r="50" spans="1:14">
      <c r="A50" s="2">
        <f t="shared" si="0"/>
        <v>10152</v>
      </c>
      <c r="B50" s="3" t="str">
        <f t="shared" si="6"/>
        <v>15级-生命+80</v>
      </c>
      <c r="C50" s="2">
        <v>1</v>
      </c>
      <c r="D50" s="3">
        <f t="shared" si="4"/>
        <v>10151</v>
      </c>
      <c r="E50" s="3">
        <f t="shared" si="9"/>
        <v>2</v>
      </c>
      <c r="F50" s="3" t="str">
        <f t="shared" si="8"/>
        <v>102010;80</v>
      </c>
      <c r="H50" s="3" t="str">
        <f t="shared" si="2"/>
        <v>talent_attr_2_name</v>
      </c>
      <c r="I50" s="3" cm="1">
        <f t="array" ref="I50">_xlfn.XLOOKUP(L50,[1]基础天赋!$B$11:$B$111,_xlfn.IFS(E50=1,[1]基础天赋!$C$11:$C$111,E50=2,[1]基础天赋!$D$11:$D$111,E50=3,[1]基础天赋!$E$11:$E$111,E50=4,[1]基础天赋!$F$11:$F$111),,0)</f>
        <v>80</v>
      </c>
      <c r="K50" s="3" t="str">
        <f t="shared" si="3"/>
        <v>icon_talent_attr_2</v>
      </c>
      <c r="L50" s="2">
        <f t="shared" si="7"/>
        <v>15</v>
      </c>
      <c r="M50" s="3" t="s">
        <v>79</v>
      </c>
      <c r="N50" t="str">
        <f>CONCATENATE("animation_talent_",IF(L51&lt;&gt;L50,IF(_xlfn.XLOOKUP(L50,'talent_level|天赋等级'!A:A,'talent_level|天赋等级'!C:C)&lt;&gt;_xlfn.XLOOKUP(L51,'talent_level|天赋等级'!A:A,'talent_level|天赋等级'!C:C),3,2),1))</f>
        <v>animation_talent_1</v>
      </c>
    </row>
    <row r="51" spans="1:14">
      <c r="A51" s="2">
        <f t="shared" si="0"/>
        <v>10153</v>
      </c>
      <c r="B51" s="3" t="str">
        <f t="shared" si="6"/>
        <v>15级-香蕉回复+45</v>
      </c>
      <c r="C51" s="2">
        <v>1</v>
      </c>
      <c r="D51" s="3">
        <f t="shared" si="4"/>
        <v>10152</v>
      </c>
      <c r="E51" s="3">
        <f t="shared" si="9"/>
        <v>3</v>
      </c>
      <c r="F51" s="3" t="str">
        <f t="shared" si="8"/>
        <v>102150;45</v>
      </c>
      <c r="H51" s="3" t="str">
        <f t="shared" si="2"/>
        <v>talent_attr_3_name</v>
      </c>
      <c r="I51" s="3" cm="1">
        <f t="array" ref="I51">_xlfn.XLOOKUP(L51,[1]基础天赋!$B$11:$B$111,_xlfn.IFS(E51=1,[1]基础天赋!$C$11:$C$111,E51=2,[1]基础天赋!$D$11:$D$111,E51=3,[1]基础天赋!$E$11:$E$111,E51=4,[1]基础天赋!$F$11:$F$111),,0)</f>
        <v>45</v>
      </c>
      <c r="K51" s="3" t="str">
        <f t="shared" si="3"/>
        <v>icon_talent_attr_3</v>
      </c>
      <c r="L51" s="2">
        <f t="shared" si="7"/>
        <v>15</v>
      </c>
      <c r="M51" s="3" t="s">
        <v>80</v>
      </c>
      <c r="N51" t="str">
        <f>CONCATENATE("animation_talent_",IF(L52&lt;&gt;L51,IF(_xlfn.XLOOKUP(L51,'talent_level|天赋等级'!A:A,'talent_level|天赋等级'!C:C)&lt;&gt;_xlfn.XLOOKUP(L52,'talent_level|天赋等级'!A:A,'talent_level|天赋等级'!C:C),3,2),1))</f>
        <v>animation_talent_1</v>
      </c>
    </row>
    <row r="52" spans="1:14">
      <c r="A52" s="2">
        <f t="shared" si="0"/>
        <v>10154</v>
      </c>
      <c r="B52" s="3" t="str">
        <f t="shared" si="6"/>
        <v>15级-推力+15</v>
      </c>
      <c r="C52" s="2">
        <v>1</v>
      </c>
      <c r="D52" s="3">
        <f t="shared" si="4"/>
        <v>10153</v>
      </c>
      <c r="E52" s="3">
        <f t="shared" si="9"/>
        <v>4</v>
      </c>
      <c r="F52" s="3" t="str">
        <f t="shared" si="8"/>
        <v>109000;15</v>
      </c>
      <c r="H52" s="3" t="str">
        <f t="shared" si="2"/>
        <v>talent_attr_4_name</v>
      </c>
      <c r="I52" s="3" cm="1">
        <f t="array" ref="I52">_xlfn.XLOOKUP(L52,[1]基础天赋!$B$11:$B$111,_xlfn.IFS(E52=1,[1]基础天赋!$C$11:$C$111,E52=2,[1]基础天赋!$D$11:$D$111,E52=3,[1]基础天赋!$E$11:$E$111,E52=4,[1]基础天赋!$F$11:$F$111),,0)</f>
        <v>15</v>
      </c>
      <c r="K52" s="3" t="str">
        <f t="shared" si="3"/>
        <v>icon_talent_attr_4</v>
      </c>
      <c r="L52" s="2">
        <f t="shared" si="7"/>
        <v>15</v>
      </c>
      <c r="M52" s="3" t="s">
        <v>81</v>
      </c>
      <c r="N52" t="str">
        <f>CONCATENATE("animation_talent_",IF(L53&lt;&gt;L52,IF(_xlfn.XLOOKUP(L52,'talent_level|天赋等级'!A:A,'talent_level|天赋等级'!C:C)&lt;&gt;_xlfn.XLOOKUP(L53,'talent_level|天赋等级'!A:A,'talent_level|天赋等级'!C:C),3,2),1))</f>
        <v>animation_talent_3</v>
      </c>
    </row>
    <row r="53" spans="1:14">
      <c r="A53" s="2">
        <f t="shared" si="0"/>
        <v>10161</v>
      </c>
      <c r="B53" s="3" t="str">
        <f t="shared" si="6"/>
        <v>16级-攻击+10</v>
      </c>
      <c r="C53" s="2">
        <v>1</v>
      </c>
      <c r="D53" s="3">
        <f t="shared" si="4"/>
        <v>10154</v>
      </c>
      <c r="E53" s="3">
        <f t="shared" si="9"/>
        <v>1</v>
      </c>
      <c r="F53" s="3" t="str">
        <f t="shared" si="8"/>
        <v>103010;10</v>
      </c>
      <c r="H53" s="3" t="str">
        <f t="shared" si="2"/>
        <v>talent_attr_1_name</v>
      </c>
      <c r="I53" s="3" cm="1">
        <f t="array" ref="I53">_xlfn.XLOOKUP(L53,[1]基础天赋!$B$11:$B$111,_xlfn.IFS(E53=1,[1]基础天赋!$C$11:$C$111,E53=2,[1]基础天赋!$D$11:$D$111,E53=3,[1]基础天赋!$E$11:$E$111,E53=4,[1]基础天赋!$F$11:$F$111),,0)</f>
        <v>10</v>
      </c>
      <c r="K53" s="3" t="str">
        <f t="shared" si="3"/>
        <v>icon_talent_attr_1</v>
      </c>
      <c r="L53" s="2">
        <f t="shared" si="7"/>
        <v>16</v>
      </c>
      <c r="M53" s="3" t="s">
        <v>82</v>
      </c>
      <c r="N53" t="str">
        <f>CONCATENATE("animation_talent_",IF(L54&lt;&gt;L53,IF(_xlfn.XLOOKUP(L53,'talent_level|天赋等级'!A:A,'talent_level|天赋等级'!C:C)&lt;&gt;_xlfn.XLOOKUP(L54,'talent_level|天赋等级'!A:A,'talent_level|天赋等级'!C:C),3,2),1))</f>
        <v>animation_talent_1</v>
      </c>
    </row>
    <row r="54" spans="1:14">
      <c r="A54" s="2">
        <f t="shared" si="0"/>
        <v>10162</v>
      </c>
      <c r="B54" s="3" t="str">
        <f t="shared" si="6"/>
        <v>16级-生命+85</v>
      </c>
      <c r="C54" s="2">
        <v>1</v>
      </c>
      <c r="D54" s="3">
        <f t="shared" si="4"/>
        <v>10161</v>
      </c>
      <c r="E54" s="3">
        <f t="shared" si="9"/>
        <v>2</v>
      </c>
      <c r="F54" s="3" t="str">
        <f t="shared" si="8"/>
        <v>102010;85</v>
      </c>
      <c r="H54" s="3" t="str">
        <f t="shared" si="2"/>
        <v>talent_attr_2_name</v>
      </c>
      <c r="I54" s="3" cm="1">
        <f t="array" ref="I54">_xlfn.XLOOKUP(L54,[1]基础天赋!$B$11:$B$111,_xlfn.IFS(E54=1,[1]基础天赋!$C$11:$C$111,E54=2,[1]基础天赋!$D$11:$D$111,E54=3,[1]基础天赋!$E$11:$E$111,E54=4,[1]基础天赋!$F$11:$F$111),,0)</f>
        <v>85</v>
      </c>
      <c r="K54" s="3" t="str">
        <f t="shared" si="3"/>
        <v>icon_talent_attr_2</v>
      </c>
      <c r="L54" s="2">
        <f t="shared" si="7"/>
        <v>16</v>
      </c>
      <c r="M54" s="3" t="s">
        <v>83</v>
      </c>
      <c r="N54" t="str">
        <f>CONCATENATE("animation_talent_",IF(L55&lt;&gt;L54,IF(_xlfn.XLOOKUP(L54,'talent_level|天赋等级'!A:A,'talent_level|天赋等级'!C:C)&lt;&gt;_xlfn.XLOOKUP(L55,'talent_level|天赋等级'!A:A,'talent_level|天赋等级'!C:C),3,2),1))</f>
        <v>animation_talent_1</v>
      </c>
    </row>
    <row r="55" spans="1:14">
      <c r="A55" s="2">
        <f t="shared" si="0"/>
        <v>10163</v>
      </c>
      <c r="B55" s="3" t="str">
        <f t="shared" si="6"/>
        <v>16级-香蕉回复+45</v>
      </c>
      <c r="C55" s="2">
        <v>1</v>
      </c>
      <c r="D55" s="3">
        <f t="shared" si="4"/>
        <v>10162</v>
      </c>
      <c r="E55" s="3">
        <f t="shared" si="9"/>
        <v>3</v>
      </c>
      <c r="F55" s="3" t="str">
        <f t="shared" si="8"/>
        <v>102150;45</v>
      </c>
      <c r="H55" s="3" t="str">
        <f t="shared" si="2"/>
        <v>talent_attr_3_name</v>
      </c>
      <c r="I55" s="3" cm="1">
        <f t="array" ref="I55">_xlfn.XLOOKUP(L55,[1]基础天赋!$B$11:$B$111,_xlfn.IFS(E55=1,[1]基础天赋!$C$11:$C$111,E55=2,[1]基础天赋!$D$11:$D$111,E55=3,[1]基础天赋!$E$11:$E$111,E55=4,[1]基础天赋!$F$11:$F$111),,0)</f>
        <v>45</v>
      </c>
      <c r="K55" s="3" t="str">
        <f t="shared" si="3"/>
        <v>icon_talent_attr_3</v>
      </c>
      <c r="L55" s="2">
        <f t="shared" si="7"/>
        <v>16</v>
      </c>
      <c r="M55" s="3" t="s">
        <v>84</v>
      </c>
      <c r="N55" t="str">
        <f>CONCATENATE("animation_talent_",IF(L56&lt;&gt;L55,IF(_xlfn.XLOOKUP(L55,'talent_level|天赋等级'!A:A,'talent_level|天赋等级'!C:C)&lt;&gt;_xlfn.XLOOKUP(L56,'talent_level|天赋等级'!A:A,'talent_level|天赋等级'!C:C),3,2),1))</f>
        <v>animation_talent_2</v>
      </c>
    </row>
    <row r="56" spans="1:14">
      <c r="A56" s="2">
        <f t="shared" si="0"/>
        <v>10171</v>
      </c>
      <c r="B56" s="3" t="str">
        <f t="shared" si="6"/>
        <v>17级-攻击+10</v>
      </c>
      <c r="C56" s="2">
        <v>1</v>
      </c>
      <c r="D56" s="3">
        <f t="shared" si="4"/>
        <v>10163</v>
      </c>
      <c r="E56" s="3">
        <f t="shared" si="9"/>
        <v>1</v>
      </c>
      <c r="F56" s="3" t="str">
        <f t="shared" si="8"/>
        <v>103010;10</v>
      </c>
      <c r="H56" s="3" t="str">
        <f t="shared" si="2"/>
        <v>talent_attr_1_name</v>
      </c>
      <c r="I56" s="3" cm="1">
        <f t="array" ref="I56">_xlfn.XLOOKUP(L56,[1]基础天赋!$B$11:$B$111,_xlfn.IFS(E56=1,[1]基础天赋!$C$11:$C$111,E56=2,[1]基础天赋!$D$11:$D$111,E56=3,[1]基础天赋!$E$11:$E$111,E56=4,[1]基础天赋!$F$11:$F$111),,0)</f>
        <v>10</v>
      </c>
      <c r="K56" s="3" t="str">
        <f t="shared" si="3"/>
        <v>icon_talent_attr_1</v>
      </c>
      <c r="L56" s="2">
        <f t="shared" si="7"/>
        <v>17</v>
      </c>
      <c r="M56" s="3" t="s">
        <v>85</v>
      </c>
      <c r="N56" t="str">
        <f>CONCATENATE("animation_talent_",IF(L57&lt;&gt;L56,IF(_xlfn.XLOOKUP(L56,'talent_level|天赋等级'!A:A,'talent_level|天赋等级'!C:C)&lt;&gt;_xlfn.XLOOKUP(L57,'talent_level|天赋等级'!A:A,'talent_level|天赋等级'!C:C),3,2),1))</f>
        <v>animation_talent_1</v>
      </c>
    </row>
    <row r="57" spans="1:14">
      <c r="A57" s="2">
        <f t="shared" si="0"/>
        <v>10172</v>
      </c>
      <c r="B57" s="3" t="str">
        <f t="shared" si="6"/>
        <v>17级-生命+90</v>
      </c>
      <c r="C57" s="2">
        <v>1</v>
      </c>
      <c r="D57" s="3">
        <f t="shared" si="4"/>
        <v>10171</v>
      </c>
      <c r="E57" s="3">
        <f t="shared" si="9"/>
        <v>2</v>
      </c>
      <c r="F57" s="3" t="str">
        <f t="shared" si="8"/>
        <v>102010;90</v>
      </c>
      <c r="H57" s="3" t="str">
        <f t="shared" si="2"/>
        <v>talent_attr_2_name</v>
      </c>
      <c r="I57" s="3" cm="1">
        <f t="array" ref="I57">_xlfn.XLOOKUP(L57,[1]基础天赋!$B$11:$B$111,_xlfn.IFS(E57=1,[1]基础天赋!$C$11:$C$111,E57=2,[1]基础天赋!$D$11:$D$111,E57=3,[1]基础天赋!$E$11:$E$111,E57=4,[1]基础天赋!$F$11:$F$111),,0)</f>
        <v>90</v>
      </c>
      <c r="K57" s="3" t="str">
        <f t="shared" si="3"/>
        <v>icon_talent_attr_2</v>
      </c>
      <c r="L57" s="2">
        <f t="shared" si="7"/>
        <v>17</v>
      </c>
      <c r="M57" s="3" t="s">
        <v>86</v>
      </c>
      <c r="N57" t="str">
        <f>CONCATENATE("animation_talent_",IF(L58&lt;&gt;L57,IF(_xlfn.XLOOKUP(L57,'talent_level|天赋等级'!A:A,'talent_level|天赋等级'!C:C)&lt;&gt;_xlfn.XLOOKUP(L58,'talent_level|天赋等级'!A:A,'talent_level|天赋等级'!C:C),3,2),1))</f>
        <v>animation_talent_1</v>
      </c>
    </row>
    <row r="58" spans="1:14">
      <c r="A58" s="2">
        <f t="shared" si="0"/>
        <v>10173</v>
      </c>
      <c r="B58" s="3" t="str">
        <f t="shared" si="6"/>
        <v>17级-香蕉回复+50</v>
      </c>
      <c r="C58" s="2">
        <v>1</v>
      </c>
      <c r="D58" s="3">
        <f t="shared" si="4"/>
        <v>10172</v>
      </c>
      <c r="E58" s="3">
        <f t="shared" si="9"/>
        <v>3</v>
      </c>
      <c r="F58" s="3" t="str">
        <f t="shared" si="8"/>
        <v>102150;50</v>
      </c>
      <c r="H58" s="3" t="str">
        <f t="shared" si="2"/>
        <v>talent_attr_3_name</v>
      </c>
      <c r="I58" s="3" cm="1">
        <f t="array" ref="I58">_xlfn.XLOOKUP(L58,[1]基础天赋!$B$11:$B$111,_xlfn.IFS(E58=1,[1]基础天赋!$C$11:$C$111,E58=2,[1]基础天赋!$D$11:$D$111,E58=3,[1]基础天赋!$E$11:$E$111,E58=4,[1]基础天赋!$F$11:$F$111),,0)</f>
        <v>50</v>
      </c>
      <c r="K58" s="3" t="str">
        <f t="shared" si="3"/>
        <v>icon_talent_attr_3</v>
      </c>
      <c r="L58" s="2">
        <f t="shared" si="7"/>
        <v>17</v>
      </c>
      <c r="M58" s="3" t="s">
        <v>87</v>
      </c>
      <c r="N58" t="str">
        <f>CONCATENATE("animation_talent_",IF(L59&lt;&gt;L58,IF(_xlfn.XLOOKUP(L58,'talent_level|天赋等级'!A:A,'talent_level|天赋等级'!C:C)&lt;&gt;_xlfn.XLOOKUP(L59,'talent_level|天赋等级'!A:A,'talent_level|天赋等级'!C:C),3,2),1))</f>
        <v>animation_talent_2</v>
      </c>
    </row>
    <row r="59" spans="1:14">
      <c r="A59" s="2">
        <f t="shared" si="0"/>
        <v>10181</v>
      </c>
      <c r="B59" s="3" t="str">
        <f t="shared" si="6"/>
        <v>18级-攻击+10</v>
      </c>
      <c r="C59" s="2">
        <v>1</v>
      </c>
      <c r="D59" s="3">
        <f t="shared" si="4"/>
        <v>10173</v>
      </c>
      <c r="E59" s="3">
        <f t="shared" si="9"/>
        <v>1</v>
      </c>
      <c r="F59" s="3" t="str">
        <f t="shared" si="8"/>
        <v>103010;10</v>
      </c>
      <c r="H59" s="3" t="str">
        <f t="shared" si="2"/>
        <v>talent_attr_1_name</v>
      </c>
      <c r="I59" s="3" cm="1">
        <f t="array" ref="I59">_xlfn.XLOOKUP(L59,[1]基础天赋!$B$11:$B$111,_xlfn.IFS(E59=1,[1]基础天赋!$C$11:$C$111,E59=2,[1]基础天赋!$D$11:$D$111,E59=3,[1]基础天赋!$E$11:$E$111,E59=4,[1]基础天赋!$F$11:$F$111),,0)</f>
        <v>10</v>
      </c>
      <c r="K59" s="3" t="str">
        <f t="shared" si="3"/>
        <v>icon_talent_attr_1</v>
      </c>
      <c r="L59" s="2">
        <f t="shared" si="7"/>
        <v>18</v>
      </c>
      <c r="M59" s="3" t="s">
        <v>88</v>
      </c>
      <c r="N59" t="str">
        <f>CONCATENATE("animation_talent_",IF(L60&lt;&gt;L59,IF(_xlfn.XLOOKUP(L59,'talent_level|天赋等级'!A:A,'talent_level|天赋等级'!C:C)&lt;&gt;_xlfn.XLOOKUP(L60,'talent_level|天赋等级'!A:A,'talent_level|天赋等级'!C:C),3,2),1))</f>
        <v>animation_talent_1</v>
      </c>
    </row>
    <row r="60" spans="1:14">
      <c r="A60" s="2">
        <f t="shared" si="0"/>
        <v>10182</v>
      </c>
      <c r="B60" s="3" t="str">
        <f t="shared" si="6"/>
        <v>18级-生命+95</v>
      </c>
      <c r="C60" s="2">
        <v>1</v>
      </c>
      <c r="D60" s="3">
        <f t="shared" si="4"/>
        <v>10181</v>
      </c>
      <c r="E60" s="3">
        <f t="shared" si="9"/>
        <v>2</v>
      </c>
      <c r="F60" s="3" t="str">
        <f t="shared" si="8"/>
        <v>102010;95</v>
      </c>
      <c r="H60" s="3" t="str">
        <f t="shared" si="2"/>
        <v>talent_attr_2_name</v>
      </c>
      <c r="I60" s="3" cm="1">
        <f t="array" ref="I60">_xlfn.XLOOKUP(L60,[1]基础天赋!$B$11:$B$111,_xlfn.IFS(E60=1,[1]基础天赋!$C$11:$C$111,E60=2,[1]基础天赋!$D$11:$D$111,E60=3,[1]基础天赋!$E$11:$E$111,E60=4,[1]基础天赋!$F$11:$F$111),,0)</f>
        <v>95</v>
      </c>
      <c r="K60" s="3" t="str">
        <f t="shared" si="3"/>
        <v>icon_talent_attr_2</v>
      </c>
      <c r="L60" s="2">
        <f t="shared" si="7"/>
        <v>18</v>
      </c>
      <c r="M60" s="3" t="s">
        <v>89</v>
      </c>
      <c r="N60" t="str">
        <f>CONCATENATE("animation_talent_",IF(L61&lt;&gt;L60,IF(_xlfn.XLOOKUP(L60,'talent_level|天赋等级'!A:A,'talent_level|天赋等级'!C:C)&lt;&gt;_xlfn.XLOOKUP(L61,'talent_level|天赋等级'!A:A,'talent_level|天赋等级'!C:C),3,2),1))</f>
        <v>animation_talent_1</v>
      </c>
    </row>
    <row r="61" spans="1:14">
      <c r="A61" s="2">
        <f t="shared" si="0"/>
        <v>10183</v>
      </c>
      <c r="B61" s="3" t="str">
        <f t="shared" si="6"/>
        <v>18级-香蕉回复+50</v>
      </c>
      <c r="C61" s="2">
        <v>1</v>
      </c>
      <c r="D61" s="3">
        <f t="shared" si="4"/>
        <v>10182</v>
      </c>
      <c r="E61" s="3">
        <f t="shared" si="9"/>
        <v>3</v>
      </c>
      <c r="F61" s="3" t="str">
        <f t="shared" si="8"/>
        <v>102150;50</v>
      </c>
      <c r="H61" s="3" t="str">
        <f t="shared" si="2"/>
        <v>talent_attr_3_name</v>
      </c>
      <c r="I61" s="3" cm="1">
        <f t="array" ref="I61">_xlfn.XLOOKUP(L61,[1]基础天赋!$B$11:$B$111,_xlfn.IFS(E61=1,[1]基础天赋!$C$11:$C$111,E61=2,[1]基础天赋!$D$11:$D$111,E61=3,[1]基础天赋!$E$11:$E$111,E61=4,[1]基础天赋!$F$11:$F$111),,0)</f>
        <v>50</v>
      </c>
      <c r="K61" s="3" t="str">
        <f t="shared" si="3"/>
        <v>icon_talent_attr_3</v>
      </c>
      <c r="L61" s="2">
        <f t="shared" si="7"/>
        <v>18</v>
      </c>
      <c r="M61" s="3" t="s">
        <v>90</v>
      </c>
      <c r="N61" t="str">
        <f>CONCATENATE("animation_talent_",IF(L62&lt;&gt;L61,IF(_xlfn.XLOOKUP(L61,'talent_level|天赋等级'!A:A,'talent_level|天赋等级'!C:C)&lt;&gt;_xlfn.XLOOKUP(L62,'talent_level|天赋等级'!A:A,'talent_level|天赋等级'!C:C),3,2),1))</f>
        <v>animation_talent_2</v>
      </c>
    </row>
    <row r="62" spans="1:14">
      <c r="A62" s="2">
        <f t="shared" si="0"/>
        <v>10191</v>
      </c>
      <c r="B62" s="3" t="str">
        <f t="shared" si="6"/>
        <v>19级-攻击+10</v>
      </c>
      <c r="C62" s="2">
        <v>1</v>
      </c>
      <c r="D62" s="3">
        <f t="shared" si="4"/>
        <v>10183</v>
      </c>
      <c r="E62" s="3">
        <f t="shared" si="9"/>
        <v>1</v>
      </c>
      <c r="F62" s="3" t="str">
        <f t="shared" si="8"/>
        <v>103010;10</v>
      </c>
      <c r="H62" s="3" t="str">
        <f t="shared" si="2"/>
        <v>talent_attr_1_name</v>
      </c>
      <c r="I62" s="3" cm="1">
        <f t="array" ref="I62">_xlfn.XLOOKUP(L62,[1]基础天赋!$B$11:$B$111,_xlfn.IFS(E62=1,[1]基础天赋!$C$11:$C$111,E62=2,[1]基础天赋!$D$11:$D$111,E62=3,[1]基础天赋!$E$11:$E$111,E62=4,[1]基础天赋!$F$11:$F$111),,0)</f>
        <v>10</v>
      </c>
      <c r="K62" s="3" t="str">
        <f t="shared" si="3"/>
        <v>icon_talent_attr_1</v>
      </c>
      <c r="L62" s="2">
        <f t="shared" si="7"/>
        <v>19</v>
      </c>
      <c r="M62" s="3" t="s">
        <v>91</v>
      </c>
      <c r="N62" t="str">
        <f>CONCATENATE("animation_talent_",IF(L63&lt;&gt;L62,IF(_xlfn.XLOOKUP(L62,'talent_level|天赋等级'!A:A,'talent_level|天赋等级'!C:C)&lt;&gt;_xlfn.XLOOKUP(L63,'talent_level|天赋等级'!A:A,'talent_level|天赋等级'!C:C),3,2),1))</f>
        <v>animation_talent_1</v>
      </c>
    </row>
    <row r="63" spans="1:14">
      <c r="A63" s="2">
        <f t="shared" si="0"/>
        <v>10192</v>
      </c>
      <c r="B63" s="3" t="str">
        <f t="shared" si="6"/>
        <v>19级-生命+100</v>
      </c>
      <c r="C63" s="2">
        <v>1</v>
      </c>
      <c r="D63" s="3">
        <f t="shared" si="4"/>
        <v>10191</v>
      </c>
      <c r="E63" s="3">
        <f t="shared" si="9"/>
        <v>2</v>
      </c>
      <c r="F63" s="3" t="str">
        <f t="shared" si="8"/>
        <v>102010;100</v>
      </c>
      <c r="H63" s="3" t="str">
        <f t="shared" si="2"/>
        <v>talent_attr_2_name</v>
      </c>
      <c r="I63" s="3" cm="1">
        <f t="array" ref="I63">_xlfn.XLOOKUP(L63,[1]基础天赋!$B$11:$B$111,_xlfn.IFS(E63=1,[1]基础天赋!$C$11:$C$111,E63=2,[1]基础天赋!$D$11:$D$111,E63=3,[1]基础天赋!$E$11:$E$111,E63=4,[1]基础天赋!$F$11:$F$111),,0)</f>
        <v>100</v>
      </c>
      <c r="K63" s="3" t="str">
        <f t="shared" si="3"/>
        <v>icon_talent_attr_2</v>
      </c>
      <c r="L63" s="2">
        <f t="shared" si="7"/>
        <v>19</v>
      </c>
      <c r="M63" s="3" t="s">
        <v>92</v>
      </c>
      <c r="N63" t="str">
        <f>CONCATENATE("animation_talent_",IF(L64&lt;&gt;L63,IF(_xlfn.XLOOKUP(L63,'talent_level|天赋等级'!A:A,'talent_level|天赋等级'!C:C)&lt;&gt;_xlfn.XLOOKUP(L64,'talent_level|天赋等级'!A:A,'talent_level|天赋等级'!C:C),3,2),1))</f>
        <v>animation_talent_1</v>
      </c>
    </row>
    <row r="64" spans="1:14">
      <c r="A64" s="2">
        <f t="shared" si="0"/>
        <v>10193</v>
      </c>
      <c r="B64" s="3" t="str">
        <f t="shared" si="6"/>
        <v>19级-香蕉回复+55</v>
      </c>
      <c r="C64" s="2">
        <v>1</v>
      </c>
      <c r="D64" s="3">
        <f t="shared" si="4"/>
        <v>10192</v>
      </c>
      <c r="E64" s="3">
        <f t="shared" si="9"/>
        <v>3</v>
      </c>
      <c r="F64" s="3" t="str">
        <f t="shared" si="8"/>
        <v>102150;55</v>
      </c>
      <c r="H64" s="3" t="str">
        <f t="shared" si="2"/>
        <v>talent_attr_3_name</v>
      </c>
      <c r="I64" s="3" cm="1">
        <f t="array" ref="I64">_xlfn.XLOOKUP(L64,[1]基础天赋!$B$11:$B$111,_xlfn.IFS(E64=1,[1]基础天赋!$C$11:$C$111,E64=2,[1]基础天赋!$D$11:$D$111,E64=3,[1]基础天赋!$E$11:$E$111,E64=4,[1]基础天赋!$F$11:$F$111),,0)</f>
        <v>55</v>
      </c>
      <c r="K64" s="3" t="str">
        <f t="shared" si="3"/>
        <v>icon_talent_attr_3</v>
      </c>
      <c r="L64" s="2">
        <f t="shared" si="7"/>
        <v>19</v>
      </c>
      <c r="M64" s="3" t="s">
        <v>93</v>
      </c>
      <c r="N64" t="str">
        <f>CONCATENATE("animation_talent_",IF(L65&lt;&gt;L64,IF(_xlfn.XLOOKUP(L64,'talent_level|天赋等级'!A:A,'talent_level|天赋等级'!C:C)&lt;&gt;_xlfn.XLOOKUP(L65,'talent_level|天赋等级'!A:A,'talent_level|天赋等级'!C:C),3,2),1))</f>
        <v>animation_talent_2</v>
      </c>
    </row>
    <row r="65" spans="1:14">
      <c r="A65" s="2">
        <f t="shared" si="0"/>
        <v>10201</v>
      </c>
      <c r="B65" s="3" t="str">
        <f t="shared" si="6"/>
        <v>20级-攻击+10</v>
      </c>
      <c r="C65" s="2">
        <v>1</v>
      </c>
      <c r="D65" s="3">
        <f t="shared" si="4"/>
        <v>10193</v>
      </c>
      <c r="E65" s="3">
        <f t="shared" si="9"/>
        <v>1</v>
      </c>
      <c r="F65" s="3" t="str">
        <f t="shared" si="8"/>
        <v>103010;10</v>
      </c>
      <c r="H65" s="3" t="str">
        <f t="shared" si="2"/>
        <v>talent_attr_1_name</v>
      </c>
      <c r="I65" s="3" cm="1">
        <f t="array" ref="I65">_xlfn.XLOOKUP(L65,[1]基础天赋!$B$11:$B$111,_xlfn.IFS(E65=1,[1]基础天赋!$C$11:$C$111,E65=2,[1]基础天赋!$D$11:$D$111,E65=3,[1]基础天赋!$E$11:$E$111,E65=4,[1]基础天赋!$F$11:$F$111),,0)</f>
        <v>10</v>
      </c>
      <c r="K65" s="3" t="str">
        <f t="shared" si="3"/>
        <v>icon_talent_attr_1</v>
      </c>
      <c r="L65" s="2">
        <f t="shared" si="7"/>
        <v>20</v>
      </c>
      <c r="M65" s="3" t="s">
        <v>94</v>
      </c>
      <c r="N65" t="str">
        <f>CONCATENATE("animation_talent_",IF(L66&lt;&gt;L65,IF(_xlfn.XLOOKUP(L65,'talent_level|天赋等级'!A:A,'talent_level|天赋等级'!C:C)&lt;&gt;_xlfn.XLOOKUP(L66,'talent_level|天赋等级'!A:A,'talent_level|天赋等级'!C:C),3,2),1))</f>
        <v>animation_talent_1</v>
      </c>
    </row>
    <row r="66" spans="1:14">
      <c r="A66" s="2">
        <f t="shared" si="0"/>
        <v>10202</v>
      </c>
      <c r="B66" s="3" t="str">
        <f t="shared" si="6"/>
        <v>20级-生命+105</v>
      </c>
      <c r="C66" s="2">
        <v>1</v>
      </c>
      <c r="D66" s="3">
        <f t="shared" si="4"/>
        <v>10201</v>
      </c>
      <c r="E66" s="3">
        <f t="shared" si="9"/>
        <v>2</v>
      </c>
      <c r="F66" s="3" t="str">
        <f t="shared" si="8"/>
        <v>102010;105</v>
      </c>
      <c r="H66" s="3" t="str">
        <f t="shared" si="2"/>
        <v>talent_attr_2_name</v>
      </c>
      <c r="I66" s="3" cm="1">
        <f t="array" ref="I66">_xlfn.XLOOKUP(L66,[1]基础天赋!$B$11:$B$111,_xlfn.IFS(E66=1,[1]基础天赋!$C$11:$C$111,E66=2,[1]基础天赋!$D$11:$D$111,E66=3,[1]基础天赋!$E$11:$E$111,E66=4,[1]基础天赋!$F$11:$F$111),,0)</f>
        <v>105</v>
      </c>
      <c r="K66" s="3" t="str">
        <f t="shared" si="3"/>
        <v>icon_talent_attr_2</v>
      </c>
      <c r="L66" s="2">
        <f t="shared" si="7"/>
        <v>20</v>
      </c>
      <c r="M66" s="3" t="s">
        <v>95</v>
      </c>
      <c r="N66" t="str">
        <f>CONCATENATE("animation_talent_",IF(L67&lt;&gt;L66,IF(_xlfn.XLOOKUP(L66,'talent_level|天赋等级'!A:A,'talent_level|天赋等级'!C:C)&lt;&gt;_xlfn.XLOOKUP(L67,'talent_level|天赋等级'!A:A,'talent_level|天赋等级'!C:C),3,2),1))</f>
        <v>animation_talent_1</v>
      </c>
    </row>
    <row r="67" spans="1:14">
      <c r="A67" s="2">
        <f t="shared" si="0"/>
        <v>10203</v>
      </c>
      <c r="B67" s="3" t="str">
        <f t="shared" si="6"/>
        <v>20级-香蕉回复+55</v>
      </c>
      <c r="C67" s="2">
        <v>1</v>
      </c>
      <c r="D67" s="3">
        <f t="shared" si="4"/>
        <v>10202</v>
      </c>
      <c r="E67" s="3">
        <f t="shared" si="9"/>
        <v>3</v>
      </c>
      <c r="F67" s="3" t="str">
        <f t="shared" si="8"/>
        <v>102150;55</v>
      </c>
      <c r="H67" s="3" t="str">
        <f t="shared" si="2"/>
        <v>talent_attr_3_name</v>
      </c>
      <c r="I67" s="3" cm="1">
        <f t="array" ref="I67">_xlfn.XLOOKUP(L67,[1]基础天赋!$B$11:$B$111,_xlfn.IFS(E67=1,[1]基础天赋!$C$11:$C$111,E67=2,[1]基础天赋!$D$11:$D$111,E67=3,[1]基础天赋!$E$11:$E$111,E67=4,[1]基础天赋!$F$11:$F$111),,0)</f>
        <v>55</v>
      </c>
      <c r="K67" s="3" t="str">
        <f t="shared" si="3"/>
        <v>icon_talent_attr_3</v>
      </c>
      <c r="L67" s="2">
        <f t="shared" si="7"/>
        <v>20</v>
      </c>
      <c r="M67" s="3" t="s">
        <v>96</v>
      </c>
      <c r="N67" t="str">
        <f>CONCATENATE("animation_talent_",IF(L68&lt;&gt;L67,IF(_xlfn.XLOOKUP(L67,'talent_level|天赋等级'!A:A,'talent_level|天赋等级'!C:C)&lt;&gt;_xlfn.XLOOKUP(L68,'talent_level|天赋等级'!A:A,'talent_level|天赋等级'!C:C),3,2),1))</f>
        <v>animation_talent_1</v>
      </c>
    </row>
    <row r="68" spans="1:14">
      <c r="A68" s="2">
        <f t="shared" si="0"/>
        <v>10204</v>
      </c>
      <c r="B68" s="3" t="str">
        <f t="shared" si="6"/>
        <v>20级-推力+20</v>
      </c>
      <c r="C68" s="2">
        <v>1</v>
      </c>
      <c r="D68" s="3">
        <f t="shared" si="4"/>
        <v>10203</v>
      </c>
      <c r="E68" s="3">
        <f t="shared" si="9"/>
        <v>4</v>
      </c>
      <c r="F68" s="3" t="str">
        <f t="shared" si="8"/>
        <v>109000;20</v>
      </c>
      <c r="H68" s="3" t="str">
        <f t="shared" si="2"/>
        <v>talent_attr_4_name</v>
      </c>
      <c r="I68" s="3" cm="1">
        <f t="array" ref="I68">_xlfn.XLOOKUP(L68,[1]基础天赋!$B$11:$B$111,_xlfn.IFS(E68=1,[1]基础天赋!$C$11:$C$111,E68=2,[1]基础天赋!$D$11:$D$111,E68=3,[1]基础天赋!$E$11:$E$111,E68=4,[1]基础天赋!$F$11:$F$111),,0)</f>
        <v>20</v>
      </c>
      <c r="K68" s="3" t="str">
        <f t="shared" si="3"/>
        <v>icon_talent_attr_4</v>
      </c>
      <c r="L68" s="2">
        <f t="shared" si="7"/>
        <v>20</v>
      </c>
      <c r="M68" s="3" t="s">
        <v>97</v>
      </c>
      <c r="N68" t="str">
        <f>CONCATENATE("animation_talent_",IF(L69&lt;&gt;L68,IF(_xlfn.XLOOKUP(L68,'talent_level|天赋等级'!A:A,'talent_level|天赋等级'!C:C)&lt;&gt;_xlfn.XLOOKUP(L69,'talent_level|天赋等级'!A:A,'talent_level|天赋等级'!C:C),3,2),1))</f>
        <v>animation_talent_3</v>
      </c>
    </row>
    <row r="69" spans="1:14">
      <c r="A69" s="2">
        <f t="shared" si="0"/>
        <v>10211</v>
      </c>
      <c r="B69" s="3" t="str">
        <f t="shared" si="6"/>
        <v>21级-攻击+12</v>
      </c>
      <c r="C69" s="2">
        <v>1</v>
      </c>
      <c r="D69" s="3">
        <f t="shared" si="4"/>
        <v>10204</v>
      </c>
      <c r="E69" s="3">
        <f t="shared" si="9"/>
        <v>1</v>
      </c>
      <c r="F69" s="3" t="str">
        <f t="shared" si="8"/>
        <v>103010;12</v>
      </c>
      <c r="H69" s="3" t="str">
        <f t="shared" si="2"/>
        <v>talent_attr_1_name</v>
      </c>
      <c r="I69" s="3" cm="1">
        <f t="array" ref="I69">_xlfn.XLOOKUP(L69,[1]基础天赋!$B$11:$B$111,_xlfn.IFS(E69=1,[1]基础天赋!$C$11:$C$111,E69=2,[1]基础天赋!$D$11:$D$111,E69=3,[1]基础天赋!$E$11:$E$111,E69=4,[1]基础天赋!$F$11:$F$111),,0)</f>
        <v>12</v>
      </c>
      <c r="K69" s="3" t="str">
        <f t="shared" si="3"/>
        <v>icon_talent_attr_1</v>
      </c>
      <c r="L69" s="2">
        <f t="shared" si="7"/>
        <v>21</v>
      </c>
      <c r="M69" s="3" t="s">
        <v>98</v>
      </c>
      <c r="N69" t="str">
        <f>CONCATENATE("animation_talent_",IF(L70&lt;&gt;L69,IF(_xlfn.XLOOKUP(L69,'talent_level|天赋等级'!A:A,'talent_level|天赋等级'!C:C)&lt;&gt;_xlfn.XLOOKUP(L70,'talent_level|天赋等级'!A:A,'talent_level|天赋等级'!C:C),3,2),1))</f>
        <v>animation_talent_1</v>
      </c>
    </row>
    <row r="70" spans="1:14">
      <c r="A70" s="2">
        <f t="shared" ref="A70:A133" si="10">10000+L70*10+E70</f>
        <v>10212</v>
      </c>
      <c r="B70" s="3" t="str">
        <f t="shared" si="6"/>
        <v>21级-生命+110</v>
      </c>
      <c r="C70" s="2">
        <v>1</v>
      </c>
      <c r="D70" s="3">
        <f t="shared" si="4"/>
        <v>10211</v>
      </c>
      <c r="E70" s="3">
        <f t="shared" si="9"/>
        <v>2</v>
      </c>
      <c r="F70" s="3" t="str">
        <f t="shared" si="8"/>
        <v>102010;110</v>
      </c>
      <c r="H70" s="3" t="str">
        <f t="shared" ref="H70:H133" si="11">CONCATENATE("talent_attr_",E70,"_name")</f>
        <v>talent_attr_2_name</v>
      </c>
      <c r="I70" s="3" cm="1">
        <f t="array" ref="I70">_xlfn.XLOOKUP(L70,[1]基础天赋!$B$11:$B$111,_xlfn.IFS(E70=1,[1]基础天赋!$C$11:$C$111,E70=2,[1]基础天赋!$D$11:$D$111,E70=3,[1]基础天赋!$E$11:$E$111,E70=4,[1]基础天赋!$F$11:$F$111),,0)</f>
        <v>110</v>
      </c>
      <c r="K70" s="3" t="str">
        <f t="shared" ref="K70:K133" si="12">CONCATENATE("icon_talent_attr_",E70)</f>
        <v>icon_talent_attr_2</v>
      </c>
      <c r="L70" s="2">
        <f t="shared" si="7"/>
        <v>21</v>
      </c>
      <c r="M70" s="3" t="s">
        <v>99</v>
      </c>
      <c r="N70" t="str">
        <f>CONCATENATE("animation_talent_",IF(L71&lt;&gt;L70,IF(_xlfn.XLOOKUP(L70,'talent_level|天赋等级'!A:A,'talent_level|天赋等级'!C:C)&lt;&gt;_xlfn.XLOOKUP(L71,'talent_level|天赋等级'!A:A,'talent_level|天赋等级'!C:C),3,2),1))</f>
        <v>animation_talent_1</v>
      </c>
    </row>
    <row r="71" spans="1:14">
      <c r="A71" s="2">
        <f t="shared" si="10"/>
        <v>10213</v>
      </c>
      <c r="B71" s="3" t="str">
        <f t="shared" si="6"/>
        <v>21级-香蕉回复+60</v>
      </c>
      <c r="C71" s="2">
        <v>1</v>
      </c>
      <c r="D71" s="3">
        <f t="shared" ref="D71:D134" si="13">A70</f>
        <v>10212</v>
      </c>
      <c r="E71" s="3">
        <f t="shared" si="9"/>
        <v>3</v>
      </c>
      <c r="F71" s="3" t="str">
        <f t="shared" si="8"/>
        <v>102150;60</v>
      </c>
      <c r="H71" s="3" t="str">
        <f t="shared" si="11"/>
        <v>talent_attr_3_name</v>
      </c>
      <c r="I71" s="3" cm="1">
        <f t="array" ref="I71">_xlfn.XLOOKUP(L71,[1]基础天赋!$B$11:$B$111,_xlfn.IFS(E71=1,[1]基础天赋!$C$11:$C$111,E71=2,[1]基础天赋!$D$11:$D$111,E71=3,[1]基础天赋!$E$11:$E$111,E71=4,[1]基础天赋!$F$11:$F$111),,0)</f>
        <v>60</v>
      </c>
      <c r="K71" s="3" t="str">
        <f t="shared" si="12"/>
        <v>icon_talent_attr_3</v>
      </c>
      <c r="L71" s="2">
        <f t="shared" si="7"/>
        <v>21</v>
      </c>
      <c r="M71" s="3" t="s">
        <v>100</v>
      </c>
      <c r="N71" t="str">
        <f>CONCATENATE("animation_talent_",IF(L72&lt;&gt;L71,IF(_xlfn.XLOOKUP(L71,'talent_level|天赋等级'!A:A,'talent_level|天赋等级'!C:C)&lt;&gt;_xlfn.XLOOKUP(L72,'talent_level|天赋等级'!A:A,'talent_level|天赋等级'!C:C),3,2),1))</f>
        <v>animation_talent_2</v>
      </c>
    </row>
    <row r="72" spans="1:14">
      <c r="A72" s="2">
        <f t="shared" si="10"/>
        <v>10221</v>
      </c>
      <c r="B72" s="3" t="str">
        <f t="shared" si="6"/>
        <v>22级-攻击+12</v>
      </c>
      <c r="C72" s="2">
        <v>1</v>
      </c>
      <c r="D72" s="3">
        <f t="shared" si="13"/>
        <v>10213</v>
      </c>
      <c r="E72" s="3">
        <f t="shared" si="9"/>
        <v>1</v>
      </c>
      <c r="F72" s="3" t="str">
        <f t="shared" si="8"/>
        <v>103010;12</v>
      </c>
      <c r="H72" s="3" t="str">
        <f t="shared" si="11"/>
        <v>talent_attr_1_name</v>
      </c>
      <c r="I72" s="3" cm="1">
        <f t="array" ref="I72">_xlfn.XLOOKUP(L72,[1]基础天赋!$B$11:$B$111,_xlfn.IFS(E72=1,[1]基础天赋!$C$11:$C$111,E72=2,[1]基础天赋!$D$11:$D$111,E72=3,[1]基础天赋!$E$11:$E$111,E72=4,[1]基础天赋!$F$11:$F$111),,0)</f>
        <v>12</v>
      </c>
      <c r="K72" s="3" t="str">
        <f t="shared" si="12"/>
        <v>icon_talent_attr_1</v>
      </c>
      <c r="L72" s="2">
        <f t="shared" si="7"/>
        <v>22</v>
      </c>
      <c r="M72" s="3" t="s">
        <v>101</v>
      </c>
      <c r="N72" t="str">
        <f>CONCATENATE("animation_talent_",IF(L73&lt;&gt;L72,IF(_xlfn.XLOOKUP(L72,'talent_level|天赋等级'!A:A,'talent_level|天赋等级'!C:C)&lt;&gt;_xlfn.XLOOKUP(L73,'talent_level|天赋等级'!A:A,'talent_level|天赋等级'!C:C),3,2),1))</f>
        <v>animation_talent_1</v>
      </c>
    </row>
    <row r="73" spans="1:14">
      <c r="A73" s="2">
        <f t="shared" si="10"/>
        <v>10222</v>
      </c>
      <c r="B73" s="3" t="str">
        <f t="shared" ref="B73:B136" si="14">CONCATENATE(L73,"级-",_xlfn.IFS(E73=1,"攻击+",E73=2,"生命+",E73=3,"香蕉回复+",E73=4,"推力+"),I73)</f>
        <v>22级-生命+115</v>
      </c>
      <c r="C73" s="2">
        <v>1</v>
      </c>
      <c r="D73" s="3">
        <f t="shared" si="13"/>
        <v>10221</v>
      </c>
      <c r="E73" s="3">
        <f t="shared" si="9"/>
        <v>2</v>
      </c>
      <c r="F73" s="3" t="str">
        <f t="shared" si="8"/>
        <v>102010;115</v>
      </c>
      <c r="H73" s="3" t="str">
        <f t="shared" si="11"/>
        <v>talent_attr_2_name</v>
      </c>
      <c r="I73" s="3" cm="1">
        <f t="array" ref="I73">_xlfn.XLOOKUP(L73,[1]基础天赋!$B$11:$B$111,_xlfn.IFS(E73=1,[1]基础天赋!$C$11:$C$111,E73=2,[1]基础天赋!$D$11:$D$111,E73=3,[1]基础天赋!$E$11:$E$111,E73=4,[1]基础天赋!$F$11:$F$111),,0)</f>
        <v>115</v>
      </c>
      <c r="K73" s="3" t="str">
        <f t="shared" si="12"/>
        <v>icon_talent_attr_2</v>
      </c>
      <c r="L73" s="2">
        <f t="shared" si="7"/>
        <v>22</v>
      </c>
      <c r="M73" s="3" t="s">
        <v>102</v>
      </c>
      <c r="N73" t="str">
        <f>CONCATENATE("animation_talent_",IF(L74&lt;&gt;L73,IF(_xlfn.XLOOKUP(L73,'talent_level|天赋等级'!A:A,'talent_level|天赋等级'!C:C)&lt;&gt;_xlfn.XLOOKUP(L74,'talent_level|天赋等级'!A:A,'talent_level|天赋等级'!C:C),3,2),1))</f>
        <v>animation_talent_1</v>
      </c>
    </row>
    <row r="74" spans="1:14">
      <c r="A74" s="2">
        <f t="shared" si="10"/>
        <v>10223</v>
      </c>
      <c r="B74" s="3" t="str">
        <f t="shared" si="14"/>
        <v>22级-香蕉回复+60</v>
      </c>
      <c r="C74" s="2">
        <v>1</v>
      </c>
      <c r="D74" s="3">
        <f t="shared" si="13"/>
        <v>10222</v>
      </c>
      <c r="E74" s="3">
        <f t="shared" si="9"/>
        <v>3</v>
      </c>
      <c r="F74" s="3" t="str">
        <f t="shared" si="8"/>
        <v>102150;60</v>
      </c>
      <c r="H74" s="3" t="str">
        <f t="shared" si="11"/>
        <v>talent_attr_3_name</v>
      </c>
      <c r="I74" s="3" cm="1">
        <f t="array" ref="I74">_xlfn.XLOOKUP(L74,[1]基础天赋!$B$11:$B$111,_xlfn.IFS(E74=1,[1]基础天赋!$C$11:$C$111,E74=2,[1]基础天赋!$D$11:$D$111,E74=3,[1]基础天赋!$E$11:$E$111,E74=4,[1]基础天赋!$F$11:$F$111),,0)</f>
        <v>60</v>
      </c>
      <c r="K74" s="3" t="str">
        <f t="shared" si="12"/>
        <v>icon_talent_attr_3</v>
      </c>
      <c r="L74" s="2">
        <f t="shared" si="7"/>
        <v>22</v>
      </c>
      <c r="M74" s="3" t="s">
        <v>103</v>
      </c>
      <c r="N74" t="str">
        <f>CONCATENATE("animation_talent_",IF(L75&lt;&gt;L74,IF(_xlfn.XLOOKUP(L74,'talent_level|天赋等级'!A:A,'talent_level|天赋等级'!C:C)&lt;&gt;_xlfn.XLOOKUP(L75,'talent_level|天赋等级'!A:A,'talent_level|天赋等级'!C:C),3,2),1))</f>
        <v>animation_talent_2</v>
      </c>
    </row>
    <row r="75" spans="1:14">
      <c r="A75" s="2">
        <f t="shared" si="10"/>
        <v>10231</v>
      </c>
      <c r="B75" s="3" t="str">
        <f t="shared" si="14"/>
        <v>23级-攻击+12</v>
      </c>
      <c r="C75" s="2">
        <v>1</v>
      </c>
      <c r="D75" s="3">
        <f t="shared" si="13"/>
        <v>10223</v>
      </c>
      <c r="E75" s="3">
        <f t="shared" si="9"/>
        <v>1</v>
      </c>
      <c r="F75" s="3" t="str">
        <f t="shared" si="8"/>
        <v>103010;12</v>
      </c>
      <c r="H75" s="3" t="str">
        <f t="shared" si="11"/>
        <v>talent_attr_1_name</v>
      </c>
      <c r="I75" s="3" cm="1">
        <f t="array" ref="I75">_xlfn.XLOOKUP(L75,[1]基础天赋!$B$11:$B$111,_xlfn.IFS(E75=1,[1]基础天赋!$C$11:$C$111,E75=2,[1]基础天赋!$D$11:$D$111,E75=3,[1]基础天赋!$E$11:$E$111,E75=4,[1]基础天赋!$F$11:$F$111),,0)</f>
        <v>12</v>
      </c>
      <c r="K75" s="3" t="str">
        <f t="shared" si="12"/>
        <v>icon_talent_attr_1</v>
      </c>
      <c r="L75" s="2">
        <f t="shared" si="7"/>
        <v>23</v>
      </c>
      <c r="M75" s="3" t="s">
        <v>104</v>
      </c>
      <c r="N75" t="str">
        <f>CONCATENATE("animation_talent_",IF(L76&lt;&gt;L75,IF(_xlfn.XLOOKUP(L75,'talent_level|天赋等级'!A:A,'talent_level|天赋等级'!C:C)&lt;&gt;_xlfn.XLOOKUP(L76,'talent_level|天赋等级'!A:A,'talent_level|天赋等级'!C:C),3,2),1))</f>
        <v>animation_talent_1</v>
      </c>
    </row>
    <row r="76" spans="1:14">
      <c r="A76" s="2">
        <f t="shared" si="10"/>
        <v>10232</v>
      </c>
      <c r="B76" s="3" t="str">
        <f t="shared" si="14"/>
        <v>23级-生命+120</v>
      </c>
      <c r="C76" s="2">
        <v>1</v>
      </c>
      <c r="D76" s="3">
        <f t="shared" si="13"/>
        <v>10231</v>
      </c>
      <c r="E76" s="3">
        <f t="shared" si="9"/>
        <v>2</v>
      </c>
      <c r="F76" s="3" t="str">
        <f t="shared" si="8"/>
        <v>102010;120</v>
      </c>
      <c r="H76" s="3" t="str">
        <f t="shared" si="11"/>
        <v>talent_attr_2_name</v>
      </c>
      <c r="I76" s="3" cm="1">
        <f t="array" ref="I76">_xlfn.XLOOKUP(L76,[1]基础天赋!$B$11:$B$111,_xlfn.IFS(E76=1,[1]基础天赋!$C$11:$C$111,E76=2,[1]基础天赋!$D$11:$D$111,E76=3,[1]基础天赋!$E$11:$E$111,E76=4,[1]基础天赋!$F$11:$F$111),,0)</f>
        <v>120</v>
      </c>
      <c r="K76" s="3" t="str">
        <f t="shared" si="12"/>
        <v>icon_talent_attr_2</v>
      </c>
      <c r="L76" s="2">
        <f t="shared" si="7"/>
        <v>23</v>
      </c>
      <c r="M76" s="3" t="s">
        <v>105</v>
      </c>
      <c r="N76" t="str">
        <f>CONCATENATE("animation_talent_",IF(L77&lt;&gt;L76,IF(_xlfn.XLOOKUP(L76,'talent_level|天赋等级'!A:A,'talent_level|天赋等级'!C:C)&lt;&gt;_xlfn.XLOOKUP(L77,'talent_level|天赋等级'!A:A,'talent_level|天赋等级'!C:C),3,2),1))</f>
        <v>animation_talent_1</v>
      </c>
    </row>
    <row r="77" spans="1:14">
      <c r="A77" s="2">
        <f t="shared" si="10"/>
        <v>10233</v>
      </c>
      <c r="B77" s="3" t="str">
        <f t="shared" si="14"/>
        <v>23级-香蕉回复+65</v>
      </c>
      <c r="C77" s="2">
        <v>1</v>
      </c>
      <c r="D77" s="3">
        <f t="shared" si="13"/>
        <v>10232</v>
      </c>
      <c r="E77" s="3">
        <f t="shared" si="9"/>
        <v>3</v>
      </c>
      <c r="F77" s="3" t="str">
        <f t="shared" si="8"/>
        <v>102150;65</v>
      </c>
      <c r="H77" s="3" t="str">
        <f t="shared" si="11"/>
        <v>talent_attr_3_name</v>
      </c>
      <c r="I77" s="3" cm="1">
        <f t="array" ref="I77">_xlfn.XLOOKUP(L77,[1]基础天赋!$B$11:$B$111,_xlfn.IFS(E77=1,[1]基础天赋!$C$11:$C$111,E77=2,[1]基础天赋!$D$11:$D$111,E77=3,[1]基础天赋!$E$11:$E$111,E77=4,[1]基础天赋!$F$11:$F$111),,0)</f>
        <v>65</v>
      </c>
      <c r="K77" s="3" t="str">
        <f t="shared" si="12"/>
        <v>icon_talent_attr_3</v>
      </c>
      <c r="L77" s="2">
        <f t="shared" si="7"/>
        <v>23</v>
      </c>
      <c r="M77" s="3" t="s">
        <v>106</v>
      </c>
      <c r="N77" t="str">
        <f>CONCATENATE("animation_talent_",IF(L78&lt;&gt;L77,IF(_xlfn.XLOOKUP(L77,'talent_level|天赋等级'!A:A,'talent_level|天赋等级'!C:C)&lt;&gt;_xlfn.XLOOKUP(L78,'talent_level|天赋等级'!A:A,'talent_level|天赋等级'!C:C),3,2),1))</f>
        <v>animation_talent_2</v>
      </c>
    </row>
    <row r="78" spans="1:14">
      <c r="A78" s="2">
        <f t="shared" si="10"/>
        <v>10241</v>
      </c>
      <c r="B78" s="3" t="str">
        <f t="shared" si="14"/>
        <v>24级-攻击+12</v>
      </c>
      <c r="C78" s="2">
        <v>1</v>
      </c>
      <c r="D78" s="3">
        <f t="shared" si="13"/>
        <v>10233</v>
      </c>
      <c r="E78" s="3">
        <f t="shared" si="9"/>
        <v>1</v>
      </c>
      <c r="F78" s="3" t="str">
        <f t="shared" si="8"/>
        <v>103010;12</v>
      </c>
      <c r="H78" s="3" t="str">
        <f t="shared" si="11"/>
        <v>talent_attr_1_name</v>
      </c>
      <c r="I78" s="3" cm="1">
        <f t="array" ref="I78">_xlfn.XLOOKUP(L78,[1]基础天赋!$B$11:$B$111,_xlfn.IFS(E78=1,[1]基础天赋!$C$11:$C$111,E78=2,[1]基础天赋!$D$11:$D$111,E78=3,[1]基础天赋!$E$11:$E$111,E78=4,[1]基础天赋!$F$11:$F$111),,0)</f>
        <v>12</v>
      </c>
      <c r="K78" s="3" t="str">
        <f t="shared" si="12"/>
        <v>icon_talent_attr_1</v>
      </c>
      <c r="L78" s="2">
        <f t="shared" si="7"/>
        <v>24</v>
      </c>
      <c r="M78" s="3" t="s">
        <v>107</v>
      </c>
      <c r="N78" t="str">
        <f>CONCATENATE("animation_talent_",IF(L79&lt;&gt;L78,IF(_xlfn.XLOOKUP(L78,'talent_level|天赋等级'!A:A,'talent_level|天赋等级'!C:C)&lt;&gt;_xlfn.XLOOKUP(L79,'talent_level|天赋等级'!A:A,'talent_level|天赋等级'!C:C),3,2),1))</f>
        <v>animation_talent_1</v>
      </c>
    </row>
    <row r="79" spans="1:14">
      <c r="A79" s="2">
        <f t="shared" si="10"/>
        <v>10242</v>
      </c>
      <c r="B79" s="3" t="str">
        <f t="shared" si="14"/>
        <v>24级-生命+125</v>
      </c>
      <c r="C79" s="2">
        <v>1</v>
      </c>
      <c r="D79" s="3">
        <f t="shared" si="13"/>
        <v>10241</v>
      </c>
      <c r="E79" s="3">
        <f t="shared" si="9"/>
        <v>2</v>
      </c>
      <c r="F79" s="3" t="str">
        <f t="shared" si="8"/>
        <v>102010;125</v>
      </c>
      <c r="H79" s="3" t="str">
        <f t="shared" si="11"/>
        <v>talent_attr_2_name</v>
      </c>
      <c r="I79" s="3" cm="1">
        <f t="array" ref="I79">_xlfn.XLOOKUP(L79,[1]基础天赋!$B$11:$B$111,_xlfn.IFS(E79=1,[1]基础天赋!$C$11:$C$111,E79=2,[1]基础天赋!$D$11:$D$111,E79=3,[1]基础天赋!$E$11:$E$111,E79=4,[1]基础天赋!$F$11:$F$111),,0)</f>
        <v>125</v>
      </c>
      <c r="K79" s="3" t="str">
        <f t="shared" si="12"/>
        <v>icon_talent_attr_2</v>
      </c>
      <c r="L79" s="2">
        <f t="shared" si="7"/>
        <v>24</v>
      </c>
      <c r="M79" s="3" t="s">
        <v>108</v>
      </c>
      <c r="N79" t="str">
        <f>CONCATENATE("animation_talent_",IF(L80&lt;&gt;L79,IF(_xlfn.XLOOKUP(L79,'talent_level|天赋等级'!A:A,'talent_level|天赋等级'!C:C)&lt;&gt;_xlfn.XLOOKUP(L80,'talent_level|天赋等级'!A:A,'talent_level|天赋等级'!C:C),3,2),1))</f>
        <v>animation_talent_1</v>
      </c>
    </row>
    <row r="80" spans="1:14">
      <c r="A80" s="2">
        <f t="shared" si="10"/>
        <v>10243</v>
      </c>
      <c r="B80" s="3" t="str">
        <f t="shared" si="14"/>
        <v>24级-香蕉回复+65</v>
      </c>
      <c r="C80" s="2">
        <v>1</v>
      </c>
      <c r="D80" s="3">
        <f t="shared" si="13"/>
        <v>10242</v>
      </c>
      <c r="E80" s="3">
        <f t="shared" si="9"/>
        <v>3</v>
      </c>
      <c r="F80" s="3" t="str">
        <f t="shared" si="8"/>
        <v>102150;65</v>
      </c>
      <c r="H80" s="3" t="str">
        <f t="shared" si="11"/>
        <v>talent_attr_3_name</v>
      </c>
      <c r="I80" s="3" cm="1">
        <f t="array" ref="I80">_xlfn.XLOOKUP(L80,[1]基础天赋!$B$11:$B$111,_xlfn.IFS(E80=1,[1]基础天赋!$C$11:$C$111,E80=2,[1]基础天赋!$D$11:$D$111,E80=3,[1]基础天赋!$E$11:$E$111,E80=4,[1]基础天赋!$F$11:$F$111),,0)</f>
        <v>65</v>
      </c>
      <c r="K80" s="3" t="str">
        <f t="shared" si="12"/>
        <v>icon_talent_attr_3</v>
      </c>
      <c r="L80" s="2">
        <f t="shared" si="7"/>
        <v>24</v>
      </c>
      <c r="M80" s="3" t="s">
        <v>109</v>
      </c>
      <c r="N80" t="str">
        <f>CONCATENATE("animation_talent_",IF(L81&lt;&gt;L80,IF(_xlfn.XLOOKUP(L80,'talent_level|天赋等级'!A:A,'talent_level|天赋等级'!C:C)&lt;&gt;_xlfn.XLOOKUP(L81,'talent_level|天赋等级'!A:A,'talent_level|天赋等级'!C:C),3,2),1))</f>
        <v>animation_talent_2</v>
      </c>
    </row>
    <row r="81" spans="1:14">
      <c r="A81" s="2">
        <f t="shared" si="10"/>
        <v>10251</v>
      </c>
      <c r="B81" s="3" t="str">
        <f t="shared" si="14"/>
        <v>25级-攻击+12</v>
      </c>
      <c r="C81" s="2">
        <v>1</v>
      </c>
      <c r="D81" s="3">
        <f t="shared" si="13"/>
        <v>10243</v>
      </c>
      <c r="E81" s="3">
        <f t="shared" si="9"/>
        <v>1</v>
      </c>
      <c r="F81" s="3" t="str">
        <f t="shared" si="8"/>
        <v>103010;12</v>
      </c>
      <c r="H81" s="3" t="str">
        <f t="shared" si="11"/>
        <v>talent_attr_1_name</v>
      </c>
      <c r="I81" s="3" cm="1">
        <f t="array" ref="I81">_xlfn.XLOOKUP(L81,[1]基础天赋!$B$11:$B$111,_xlfn.IFS(E81=1,[1]基础天赋!$C$11:$C$111,E81=2,[1]基础天赋!$D$11:$D$111,E81=3,[1]基础天赋!$E$11:$E$111,E81=4,[1]基础天赋!$F$11:$F$111),,0)</f>
        <v>12</v>
      </c>
      <c r="K81" s="3" t="str">
        <f t="shared" si="12"/>
        <v>icon_talent_attr_1</v>
      </c>
      <c r="L81" s="2">
        <f t="shared" si="7"/>
        <v>25</v>
      </c>
      <c r="M81" s="3" t="s">
        <v>110</v>
      </c>
      <c r="N81" t="str">
        <f>CONCATENATE("animation_talent_",IF(L82&lt;&gt;L81,IF(_xlfn.XLOOKUP(L81,'talent_level|天赋等级'!A:A,'talent_level|天赋等级'!C:C)&lt;&gt;_xlfn.XLOOKUP(L82,'talent_level|天赋等级'!A:A,'talent_level|天赋等级'!C:C),3,2),1))</f>
        <v>animation_talent_1</v>
      </c>
    </row>
    <row r="82" spans="1:14">
      <c r="A82" s="2">
        <f t="shared" si="10"/>
        <v>10252</v>
      </c>
      <c r="B82" s="3" t="str">
        <f t="shared" si="14"/>
        <v>25级-生命+130</v>
      </c>
      <c r="C82" s="2">
        <v>1</v>
      </c>
      <c r="D82" s="3">
        <f t="shared" si="13"/>
        <v>10251</v>
      </c>
      <c r="E82" s="3">
        <f t="shared" si="9"/>
        <v>2</v>
      </c>
      <c r="F82" s="3" t="str">
        <f t="shared" si="8"/>
        <v>102010;130</v>
      </c>
      <c r="H82" s="3" t="str">
        <f t="shared" si="11"/>
        <v>talent_attr_2_name</v>
      </c>
      <c r="I82" s="3" cm="1">
        <f t="array" ref="I82">_xlfn.XLOOKUP(L82,[1]基础天赋!$B$11:$B$111,_xlfn.IFS(E82=1,[1]基础天赋!$C$11:$C$111,E82=2,[1]基础天赋!$D$11:$D$111,E82=3,[1]基础天赋!$E$11:$E$111,E82=4,[1]基础天赋!$F$11:$F$111),,0)</f>
        <v>130</v>
      </c>
      <c r="K82" s="3" t="str">
        <f t="shared" si="12"/>
        <v>icon_talent_attr_2</v>
      </c>
      <c r="L82" s="2">
        <f t="shared" si="7"/>
        <v>25</v>
      </c>
      <c r="M82" s="3" t="s">
        <v>111</v>
      </c>
      <c r="N82" t="str">
        <f>CONCATENATE("animation_talent_",IF(L83&lt;&gt;L82,IF(_xlfn.XLOOKUP(L82,'talent_level|天赋等级'!A:A,'talent_level|天赋等级'!C:C)&lt;&gt;_xlfn.XLOOKUP(L83,'talent_level|天赋等级'!A:A,'talent_level|天赋等级'!C:C),3,2),1))</f>
        <v>animation_talent_1</v>
      </c>
    </row>
    <row r="83" spans="1:14">
      <c r="A83" s="2">
        <f t="shared" si="10"/>
        <v>10253</v>
      </c>
      <c r="B83" s="3" t="str">
        <f t="shared" si="14"/>
        <v>25级-香蕉回复+70</v>
      </c>
      <c r="C83" s="2">
        <v>1</v>
      </c>
      <c r="D83" s="3">
        <f t="shared" si="13"/>
        <v>10252</v>
      </c>
      <c r="E83" s="3">
        <f t="shared" si="9"/>
        <v>3</v>
      </c>
      <c r="F83" s="3" t="str">
        <f t="shared" si="8"/>
        <v>102150;70</v>
      </c>
      <c r="H83" s="3" t="str">
        <f t="shared" si="11"/>
        <v>talent_attr_3_name</v>
      </c>
      <c r="I83" s="3" cm="1">
        <f t="array" ref="I83">_xlfn.XLOOKUP(L83,[1]基础天赋!$B$11:$B$111,_xlfn.IFS(E83=1,[1]基础天赋!$C$11:$C$111,E83=2,[1]基础天赋!$D$11:$D$111,E83=3,[1]基础天赋!$E$11:$E$111,E83=4,[1]基础天赋!$F$11:$F$111),,0)</f>
        <v>70</v>
      </c>
      <c r="K83" s="3" t="str">
        <f t="shared" si="12"/>
        <v>icon_talent_attr_3</v>
      </c>
      <c r="L83" s="2">
        <f t="shared" si="7"/>
        <v>25</v>
      </c>
      <c r="M83" s="3" t="s">
        <v>112</v>
      </c>
      <c r="N83" t="str">
        <f>CONCATENATE("animation_talent_",IF(L84&lt;&gt;L83,IF(_xlfn.XLOOKUP(L83,'talent_level|天赋等级'!A:A,'talent_level|天赋等级'!C:C)&lt;&gt;_xlfn.XLOOKUP(L84,'talent_level|天赋等级'!A:A,'talent_level|天赋等级'!C:C),3,2),1))</f>
        <v>animation_talent_1</v>
      </c>
    </row>
    <row r="84" spans="1:14">
      <c r="A84" s="2">
        <f t="shared" si="10"/>
        <v>10254</v>
      </c>
      <c r="B84" s="3" t="str">
        <f t="shared" si="14"/>
        <v>25级-推力+25</v>
      </c>
      <c r="C84" s="2">
        <v>1</v>
      </c>
      <c r="D84" s="3">
        <f t="shared" si="13"/>
        <v>10253</v>
      </c>
      <c r="E84" s="3">
        <f t="shared" si="9"/>
        <v>4</v>
      </c>
      <c r="F84" s="3" t="str">
        <f t="shared" si="8"/>
        <v>109000;25</v>
      </c>
      <c r="H84" s="3" t="str">
        <f t="shared" si="11"/>
        <v>talent_attr_4_name</v>
      </c>
      <c r="I84" s="3" cm="1">
        <f t="array" ref="I84">_xlfn.XLOOKUP(L84,[1]基础天赋!$B$11:$B$111,_xlfn.IFS(E84=1,[1]基础天赋!$C$11:$C$111,E84=2,[1]基础天赋!$D$11:$D$111,E84=3,[1]基础天赋!$E$11:$E$111,E84=4,[1]基础天赋!$F$11:$F$111),,0)</f>
        <v>25</v>
      </c>
      <c r="K84" s="3" t="str">
        <f t="shared" si="12"/>
        <v>icon_talent_attr_4</v>
      </c>
      <c r="L84" s="2">
        <f t="shared" si="7"/>
        <v>25</v>
      </c>
      <c r="M84" s="3" t="s">
        <v>113</v>
      </c>
      <c r="N84" t="str">
        <f>CONCATENATE("animation_talent_",IF(L85&lt;&gt;L84,IF(_xlfn.XLOOKUP(L84,'talent_level|天赋等级'!A:A,'talent_level|天赋等级'!C:C)&lt;&gt;_xlfn.XLOOKUP(L85,'talent_level|天赋等级'!A:A,'talent_level|天赋等级'!C:C),3,2),1))</f>
        <v>animation_talent_3</v>
      </c>
    </row>
    <row r="85" spans="1:14">
      <c r="A85" s="2">
        <f t="shared" si="10"/>
        <v>10261</v>
      </c>
      <c r="B85" s="3" t="str">
        <f t="shared" si="14"/>
        <v>26级-攻击+15</v>
      </c>
      <c r="C85" s="2">
        <v>1</v>
      </c>
      <c r="D85" s="3">
        <f t="shared" si="13"/>
        <v>10254</v>
      </c>
      <c r="E85" s="3">
        <f t="shared" si="9"/>
        <v>1</v>
      </c>
      <c r="F85" s="3" t="str">
        <f t="shared" si="8"/>
        <v>103010;15</v>
      </c>
      <c r="H85" s="3" t="str">
        <f t="shared" si="11"/>
        <v>talent_attr_1_name</v>
      </c>
      <c r="I85" s="3" cm="1">
        <f t="array" ref="I85">_xlfn.XLOOKUP(L85,[1]基础天赋!$B$11:$B$111,_xlfn.IFS(E85=1,[1]基础天赋!$C$11:$C$111,E85=2,[1]基础天赋!$D$11:$D$111,E85=3,[1]基础天赋!$E$11:$E$111,E85=4,[1]基础天赋!$F$11:$F$111),,0)</f>
        <v>15</v>
      </c>
      <c r="K85" s="3" t="str">
        <f t="shared" si="12"/>
        <v>icon_talent_attr_1</v>
      </c>
      <c r="L85" s="2">
        <f t="shared" ref="L85:L148" si="15">L69+5</f>
        <v>26</v>
      </c>
      <c r="M85" s="3" t="s">
        <v>114</v>
      </c>
      <c r="N85" t="str">
        <f>CONCATENATE("animation_talent_",IF(L86&lt;&gt;L85,IF(_xlfn.XLOOKUP(L85,'talent_level|天赋等级'!A:A,'talent_level|天赋等级'!C:C)&lt;&gt;_xlfn.XLOOKUP(L86,'talent_level|天赋等级'!A:A,'talent_level|天赋等级'!C:C),3,2),1))</f>
        <v>animation_talent_1</v>
      </c>
    </row>
    <row r="86" spans="1:14">
      <c r="A86" s="2">
        <f t="shared" si="10"/>
        <v>10262</v>
      </c>
      <c r="B86" s="3" t="str">
        <f t="shared" si="14"/>
        <v>26级-生命+135</v>
      </c>
      <c r="C86" s="2">
        <v>1</v>
      </c>
      <c r="D86" s="3">
        <f t="shared" si="13"/>
        <v>10261</v>
      </c>
      <c r="E86" s="3">
        <f t="shared" si="9"/>
        <v>2</v>
      </c>
      <c r="F86" s="3" t="str">
        <f t="shared" si="8"/>
        <v>102010;135</v>
      </c>
      <c r="H86" s="3" t="str">
        <f t="shared" si="11"/>
        <v>talent_attr_2_name</v>
      </c>
      <c r="I86" s="3" cm="1">
        <f t="array" ref="I86">_xlfn.XLOOKUP(L86,[1]基础天赋!$B$11:$B$111,_xlfn.IFS(E86=1,[1]基础天赋!$C$11:$C$111,E86=2,[1]基础天赋!$D$11:$D$111,E86=3,[1]基础天赋!$E$11:$E$111,E86=4,[1]基础天赋!$F$11:$F$111),,0)</f>
        <v>135</v>
      </c>
      <c r="K86" s="3" t="str">
        <f t="shared" si="12"/>
        <v>icon_talent_attr_2</v>
      </c>
      <c r="L86" s="2">
        <f t="shared" si="15"/>
        <v>26</v>
      </c>
      <c r="M86" s="3" t="s">
        <v>115</v>
      </c>
      <c r="N86" t="str">
        <f>CONCATENATE("animation_talent_",IF(L87&lt;&gt;L86,IF(_xlfn.XLOOKUP(L86,'talent_level|天赋等级'!A:A,'talent_level|天赋等级'!C:C)&lt;&gt;_xlfn.XLOOKUP(L87,'talent_level|天赋等级'!A:A,'talent_level|天赋等级'!C:C),3,2),1))</f>
        <v>animation_talent_1</v>
      </c>
    </row>
    <row r="87" spans="1:14">
      <c r="A87" s="2">
        <f t="shared" si="10"/>
        <v>10263</v>
      </c>
      <c r="B87" s="3" t="str">
        <f t="shared" si="14"/>
        <v>26级-香蕉回复+70</v>
      </c>
      <c r="C87" s="2">
        <v>1</v>
      </c>
      <c r="D87" s="3">
        <f t="shared" si="13"/>
        <v>10262</v>
      </c>
      <c r="E87" s="3">
        <f t="shared" si="9"/>
        <v>3</v>
      </c>
      <c r="F87" s="3" t="str">
        <f t="shared" si="8"/>
        <v>102150;70</v>
      </c>
      <c r="H87" s="3" t="str">
        <f t="shared" si="11"/>
        <v>talent_attr_3_name</v>
      </c>
      <c r="I87" s="3" cm="1">
        <f t="array" ref="I87">_xlfn.XLOOKUP(L87,[1]基础天赋!$B$11:$B$111,_xlfn.IFS(E87=1,[1]基础天赋!$C$11:$C$111,E87=2,[1]基础天赋!$D$11:$D$111,E87=3,[1]基础天赋!$E$11:$E$111,E87=4,[1]基础天赋!$F$11:$F$111),,0)</f>
        <v>70</v>
      </c>
      <c r="K87" s="3" t="str">
        <f t="shared" si="12"/>
        <v>icon_talent_attr_3</v>
      </c>
      <c r="L87" s="2">
        <f t="shared" si="15"/>
        <v>26</v>
      </c>
      <c r="M87" s="3" t="s">
        <v>116</v>
      </c>
      <c r="N87" t="str">
        <f>CONCATENATE("animation_talent_",IF(L88&lt;&gt;L87,IF(_xlfn.XLOOKUP(L87,'talent_level|天赋等级'!A:A,'talent_level|天赋等级'!C:C)&lt;&gt;_xlfn.XLOOKUP(L88,'talent_level|天赋等级'!A:A,'talent_level|天赋等级'!C:C),3,2),1))</f>
        <v>animation_talent_2</v>
      </c>
    </row>
    <row r="88" spans="1:14">
      <c r="A88" s="2">
        <f t="shared" si="10"/>
        <v>10271</v>
      </c>
      <c r="B88" s="3" t="str">
        <f t="shared" si="14"/>
        <v>27级-攻击+15</v>
      </c>
      <c r="C88" s="2">
        <v>1</v>
      </c>
      <c r="D88" s="3">
        <f t="shared" si="13"/>
        <v>10263</v>
      </c>
      <c r="E88" s="3">
        <f t="shared" si="9"/>
        <v>1</v>
      </c>
      <c r="F88" s="3" t="str">
        <f t="shared" si="8"/>
        <v>103010;15</v>
      </c>
      <c r="H88" s="3" t="str">
        <f t="shared" si="11"/>
        <v>talent_attr_1_name</v>
      </c>
      <c r="I88" s="3" cm="1">
        <f t="array" ref="I88">_xlfn.XLOOKUP(L88,[1]基础天赋!$B$11:$B$111,_xlfn.IFS(E88=1,[1]基础天赋!$C$11:$C$111,E88=2,[1]基础天赋!$D$11:$D$111,E88=3,[1]基础天赋!$E$11:$E$111,E88=4,[1]基础天赋!$F$11:$F$111),,0)</f>
        <v>15</v>
      </c>
      <c r="K88" s="3" t="str">
        <f t="shared" si="12"/>
        <v>icon_talent_attr_1</v>
      </c>
      <c r="L88" s="2">
        <f t="shared" si="15"/>
        <v>27</v>
      </c>
      <c r="M88" s="3" t="s">
        <v>117</v>
      </c>
      <c r="N88" t="str">
        <f>CONCATENATE("animation_talent_",IF(L89&lt;&gt;L88,IF(_xlfn.XLOOKUP(L88,'talent_level|天赋等级'!A:A,'talent_level|天赋等级'!C:C)&lt;&gt;_xlfn.XLOOKUP(L89,'talent_level|天赋等级'!A:A,'talent_level|天赋等级'!C:C),3,2),1))</f>
        <v>animation_talent_1</v>
      </c>
    </row>
    <row r="89" spans="1:14">
      <c r="A89" s="2">
        <f t="shared" si="10"/>
        <v>10272</v>
      </c>
      <c r="B89" s="3" t="str">
        <f t="shared" si="14"/>
        <v>27级-生命+140</v>
      </c>
      <c r="C89" s="2">
        <v>1</v>
      </c>
      <c r="D89" s="3">
        <f t="shared" si="13"/>
        <v>10271</v>
      </c>
      <c r="E89" s="3">
        <f t="shared" si="9"/>
        <v>2</v>
      </c>
      <c r="F89" s="3" t="str">
        <f t="shared" ref="F89:F152" si="16">_xlfn.IFS(E89=1,CONCATENATE("103010;",I89),E89=2,CONCATENATE("102010;",I89),E89=3,CONCATENATE("102150;",I89),E89=4,CONCATENATE("109000;",I89))</f>
        <v>102010;140</v>
      </c>
      <c r="H89" s="3" t="str">
        <f t="shared" si="11"/>
        <v>talent_attr_2_name</v>
      </c>
      <c r="I89" s="3" cm="1">
        <f t="array" ref="I89">_xlfn.XLOOKUP(L89,[1]基础天赋!$B$11:$B$111,_xlfn.IFS(E89=1,[1]基础天赋!$C$11:$C$111,E89=2,[1]基础天赋!$D$11:$D$111,E89=3,[1]基础天赋!$E$11:$E$111,E89=4,[1]基础天赋!$F$11:$F$111),,0)</f>
        <v>140</v>
      </c>
      <c r="K89" s="3" t="str">
        <f t="shared" si="12"/>
        <v>icon_talent_attr_2</v>
      </c>
      <c r="L89" s="2">
        <f t="shared" si="15"/>
        <v>27</v>
      </c>
      <c r="M89" s="3" t="s">
        <v>118</v>
      </c>
      <c r="N89" t="str">
        <f>CONCATENATE("animation_talent_",IF(L90&lt;&gt;L89,IF(_xlfn.XLOOKUP(L89,'talent_level|天赋等级'!A:A,'talent_level|天赋等级'!C:C)&lt;&gt;_xlfn.XLOOKUP(L90,'talent_level|天赋等级'!A:A,'talent_level|天赋等级'!C:C),3,2),1))</f>
        <v>animation_talent_1</v>
      </c>
    </row>
    <row r="90" spans="1:14">
      <c r="A90" s="2">
        <f t="shared" si="10"/>
        <v>10273</v>
      </c>
      <c r="B90" s="3" t="str">
        <f t="shared" si="14"/>
        <v>27级-香蕉回复+75</v>
      </c>
      <c r="C90" s="2">
        <v>1</v>
      </c>
      <c r="D90" s="3">
        <f t="shared" si="13"/>
        <v>10272</v>
      </c>
      <c r="E90" s="3">
        <f t="shared" ref="E90:E153" si="17">IF(L90=L89,E89+1,1)</f>
        <v>3</v>
      </c>
      <c r="F90" s="3" t="str">
        <f t="shared" si="16"/>
        <v>102150;75</v>
      </c>
      <c r="H90" s="3" t="str">
        <f t="shared" si="11"/>
        <v>talent_attr_3_name</v>
      </c>
      <c r="I90" s="3" cm="1">
        <f t="array" ref="I90">_xlfn.XLOOKUP(L90,[1]基础天赋!$B$11:$B$111,_xlfn.IFS(E90=1,[1]基础天赋!$C$11:$C$111,E90=2,[1]基础天赋!$D$11:$D$111,E90=3,[1]基础天赋!$E$11:$E$111,E90=4,[1]基础天赋!$F$11:$F$111),,0)</f>
        <v>75</v>
      </c>
      <c r="K90" s="3" t="str">
        <f t="shared" si="12"/>
        <v>icon_talent_attr_3</v>
      </c>
      <c r="L90" s="2">
        <f t="shared" si="15"/>
        <v>27</v>
      </c>
      <c r="M90" s="3" t="s">
        <v>119</v>
      </c>
      <c r="N90" t="str">
        <f>CONCATENATE("animation_talent_",IF(L91&lt;&gt;L90,IF(_xlfn.XLOOKUP(L90,'talent_level|天赋等级'!A:A,'talent_level|天赋等级'!C:C)&lt;&gt;_xlfn.XLOOKUP(L91,'talent_level|天赋等级'!A:A,'talent_level|天赋等级'!C:C),3,2),1))</f>
        <v>animation_talent_2</v>
      </c>
    </row>
    <row r="91" spans="1:14">
      <c r="A91" s="2">
        <f t="shared" si="10"/>
        <v>10281</v>
      </c>
      <c r="B91" s="3" t="str">
        <f t="shared" si="14"/>
        <v>28级-攻击+15</v>
      </c>
      <c r="C91" s="2">
        <v>1</v>
      </c>
      <c r="D91" s="3">
        <f t="shared" si="13"/>
        <v>10273</v>
      </c>
      <c r="E91" s="3">
        <f t="shared" si="17"/>
        <v>1</v>
      </c>
      <c r="F91" s="3" t="str">
        <f t="shared" si="16"/>
        <v>103010;15</v>
      </c>
      <c r="H91" s="3" t="str">
        <f t="shared" si="11"/>
        <v>talent_attr_1_name</v>
      </c>
      <c r="I91" s="3" cm="1">
        <f t="array" ref="I91">_xlfn.XLOOKUP(L91,[1]基础天赋!$B$11:$B$111,_xlfn.IFS(E91=1,[1]基础天赋!$C$11:$C$111,E91=2,[1]基础天赋!$D$11:$D$111,E91=3,[1]基础天赋!$E$11:$E$111,E91=4,[1]基础天赋!$F$11:$F$111),,0)</f>
        <v>15</v>
      </c>
      <c r="K91" s="3" t="str">
        <f t="shared" si="12"/>
        <v>icon_talent_attr_1</v>
      </c>
      <c r="L91" s="2">
        <f t="shared" si="15"/>
        <v>28</v>
      </c>
      <c r="M91" s="3" t="s">
        <v>120</v>
      </c>
      <c r="N91" t="str">
        <f>CONCATENATE("animation_talent_",IF(L92&lt;&gt;L91,IF(_xlfn.XLOOKUP(L91,'talent_level|天赋等级'!A:A,'talent_level|天赋等级'!C:C)&lt;&gt;_xlfn.XLOOKUP(L92,'talent_level|天赋等级'!A:A,'talent_level|天赋等级'!C:C),3,2),1))</f>
        <v>animation_talent_1</v>
      </c>
    </row>
    <row r="92" spans="1:14">
      <c r="A92" s="2">
        <f t="shared" si="10"/>
        <v>10282</v>
      </c>
      <c r="B92" s="3" t="str">
        <f t="shared" si="14"/>
        <v>28级-生命+145</v>
      </c>
      <c r="C92" s="2">
        <v>1</v>
      </c>
      <c r="D92" s="3">
        <f t="shared" si="13"/>
        <v>10281</v>
      </c>
      <c r="E92" s="3">
        <f t="shared" si="17"/>
        <v>2</v>
      </c>
      <c r="F92" s="3" t="str">
        <f t="shared" si="16"/>
        <v>102010;145</v>
      </c>
      <c r="H92" s="3" t="str">
        <f t="shared" si="11"/>
        <v>talent_attr_2_name</v>
      </c>
      <c r="I92" s="3" cm="1">
        <f t="array" ref="I92">_xlfn.XLOOKUP(L92,[1]基础天赋!$B$11:$B$111,_xlfn.IFS(E92=1,[1]基础天赋!$C$11:$C$111,E92=2,[1]基础天赋!$D$11:$D$111,E92=3,[1]基础天赋!$E$11:$E$111,E92=4,[1]基础天赋!$F$11:$F$111),,0)</f>
        <v>145</v>
      </c>
      <c r="K92" s="3" t="str">
        <f t="shared" si="12"/>
        <v>icon_talent_attr_2</v>
      </c>
      <c r="L92" s="2">
        <f t="shared" si="15"/>
        <v>28</v>
      </c>
      <c r="M92" s="3" t="s">
        <v>121</v>
      </c>
      <c r="N92" t="str">
        <f>CONCATENATE("animation_talent_",IF(L93&lt;&gt;L92,IF(_xlfn.XLOOKUP(L92,'talent_level|天赋等级'!A:A,'talent_level|天赋等级'!C:C)&lt;&gt;_xlfn.XLOOKUP(L93,'talent_level|天赋等级'!A:A,'talent_level|天赋等级'!C:C),3,2),1))</f>
        <v>animation_talent_1</v>
      </c>
    </row>
    <row r="93" spans="1:14">
      <c r="A93" s="2">
        <f t="shared" si="10"/>
        <v>10283</v>
      </c>
      <c r="B93" s="3" t="str">
        <f t="shared" si="14"/>
        <v>28级-香蕉回复+75</v>
      </c>
      <c r="C93" s="2">
        <v>1</v>
      </c>
      <c r="D93" s="3">
        <f t="shared" si="13"/>
        <v>10282</v>
      </c>
      <c r="E93" s="3">
        <f t="shared" si="17"/>
        <v>3</v>
      </c>
      <c r="F93" s="3" t="str">
        <f t="shared" si="16"/>
        <v>102150;75</v>
      </c>
      <c r="H93" s="3" t="str">
        <f t="shared" si="11"/>
        <v>talent_attr_3_name</v>
      </c>
      <c r="I93" s="3" cm="1">
        <f t="array" ref="I93">_xlfn.XLOOKUP(L93,[1]基础天赋!$B$11:$B$111,_xlfn.IFS(E93=1,[1]基础天赋!$C$11:$C$111,E93=2,[1]基础天赋!$D$11:$D$111,E93=3,[1]基础天赋!$E$11:$E$111,E93=4,[1]基础天赋!$F$11:$F$111),,0)</f>
        <v>75</v>
      </c>
      <c r="K93" s="3" t="str">
        <f t="shared" si="12"/>
        <v>icon_talent_attr_3</v>
      </c>
      <c r="L93" s="2">
        <f t="shared" si="15"/>
        <v>28</v>
      </c>
      <c r="M93" s="3" t="s">
        <v>122</v>
      </c>
      <c r="N93" t="str">
        <f>CONCATENATE("animation_talent_",IF(L94&lt;&gt;L93,IF(_xlfn.XLOOKUP(L93,'talent_level|天赋等级'!A:A,'talent_level|天赋等级'!C:C)&lt;&gt;_xlfn.XLOOKUP(L94,'talent_level|天赋等级'!A:A,'talent_level|天赋等级'!C:C),3,2),1))</f>
        <v>animation_talent_2</v>
      </c>
    </row>
    <row r="94" spans="1:14">
      <c r="A94" s="2">
        <f t="shared" si="10"/>
        <v>10291</v>
      </c>
      <c r="B94" s="3" t="str">
        <f t="shared" si="14"/>
        <v>29级-攻击+15</v>
      </c>
      <c r="C94" s="2">
        <v>1</v>
      </c>
      <c r="D94" s="3">
        <f t="shared" si="13"/>
        <v>10283</v>
      </c>
      <c r="E94" s="3">
        <f t="shared" si="17"/>
        <v>1</v>
      </c>
      <c r="F94" s="3" t="str">
        <f t="shared" si="16"/>
        <v>103010;15</v>
      </c>
      <c r="H94" s="3" t="str">
        <f t="shared" si="11"/>
        <v>talent_attr_1_name</v>
      </c>
      <c r="I94" s="3" cm="1">
        <f t="array" ref="I94">_xlfn.XLOOKUP(L94,[1]基础天赋!$B$11:$B$111,_xlfn.IFS(E94=1,[1]基础天赋!$C$11:$C$111,E94=2,[1]基础天赋!$D$11:$D$111,E94=3,[1]基础天赋!$E$11:$E$111,E94=4,[1]基础天赋!$F$11:$F$111),,0)</f>
        <v>15</v>
      </c>
      <c r="K94" s="3" t="str">
        <f t="shared" si="12"/>
        <v>icon_talent_attr_1</v>
      </c>
      <c r="L94" s="2">
        <f t="shared" si="15"/>
        <v>29</v>
      </c>
      <c r="M94" s="3" t="s">
        <v>123</v>
      </c>
      <c r="N94" t="str">
        <f>CONCATENATE("animation_talent_",IF(L95&lt;&gt;L94,IF(_xlfn.XLOOKUP(L94,'talent_level|天赋等级'!A:A,'talent_level|天赋等级'!C:C)&lt;&gt;_xlfn.XLOOKUP(L95,'talent_level|天赋等级'!A:A,'talent_level|天赋等级'!C:C),3,2),1))</f>
        <v>animation_talent_1</v>
      </c>
    </row>
    <row r="95" spans="1:14">
      <c r="A95" s="2">
        <f t="shared" si="10"/>
        <v>10292</v>
      </c>
      <c r="B95" s="3" t="str">
        <f t="shared" si="14"/>
        <v>29级-生命+150</v>
      </c>
      <c r="C95" s="2">
        <v>1</v>
      </c>
      <c r="D95" s="3">
        <f t="shared" si="13"/>
        <v>10291</v>
      </c>
      <c r="E95" s="3">
        <f t="shared" si="17"/>
        <v>2</v>
      </c>
      <c r="F95" s="3" t="str">
        <f t="shared" si="16"/>
        <v>102010;150</v>
      </c>
      <c r="H95" s="3" t="str">
        <f t="shared" si="11"/>
        <v>talent_attr_2_name</v>
      </c>
      <c r="I95" s="3" cm="1">
        <f t="array" ref="I95">_xlfn.XLOOKUP(L95,[1]基础天赋!$B$11:$B$111,_xlfn.IFS(E95=1,[1]基础天赋!$C$11:$C$111,E95=2,[1]基础天赋!$D$11:$D$111,E95=3,[1]基础天赋!$E$11:$E$111,E95=4,[1]基础天赋!$F$11:$F$111),,0)</f>
        <v>150</v>
      </c>
      <c r="K95" s="3" t="str">
        <f t="shared" si="12"/>
        <v>icon_talent_attr_2</v>
      </c>
      <c r="L95" s="2">
        <f t="shared" si="15"/>
        <v>29</v>
      </c>
      <c r="M95" s="3" t="s">
        <v>124</v>
      </c>
      <c r="N95" t="str">
        <f>CONCATENATE("animation_talent_",IF(L96&lt;&gt;L95,IF(_xlfn.XLOOKUP(L95,'talent_level|天赋等级'!A:A,'talent_level|天赋等级'!C:C)&lt;&gt;_xlfn.XLOOKUP(L96,'talent_level|天赋等级'!A:A,'talent_level|天赋等级'!C:C),3,2),1))</f>
        <v>animation_talent_1</v>
      </c>
    </row>
    <row r="96" spans="1:14">
      <c r="A96" s="2">
        <f t="shared" si="10"/>
        <v>10293</v>
      </c>
      <c r="B96" s="3" t="str">
        <f t="shared" si="14"/>
        <v>29级-香蕉回复+80</v>
      </c>
      <c r="C96" s="2">
        <v>1</v>
      </c>
      <c r="D96" s="3">
        <f t="shared" si="13"/>
        <v>10292</v>
      </c>
      <c r="E96" s="3">
        <f t="shared" si="17"/>
        <v>3</v>
      </c>
      <c r="F96" s="3" t="str">
        <f t="shared" si="16"/>
        <v>102150;80</v>
      </c>
      <c r="H96" s="3" t="str">
        <f t="shared" si="11"/>
        <v>talent_attr_3_name</v>
      </c>
      <c r="I96" s="3" cm="1">
        <f t="array" ref="I96">_xlfn.XLOOKUP(L96,[1]基础天赋!$B$11:$B$111,_xlfn.IFS(E96=1,[1]基础天赋!$C$11:$C$111,E96=2,[1]基础天赋!$D$11:$D$111,E96=3,[1]基础天赋!$E$11:$E$111,E96=4,[1]基础天赋!$F$11:$F$111),,0)</f>
        <v>80</v>
      </c>
      <c r="K96" s="3" t="str">
        <f t="shared" si="12"/>
        <v>icon_talent_attr_3</v>
      </c>
      <c r="L96" s="2">
        <f t="shared" si="15"/>
        <v>29</v>
      </c>
      <c r="M96" s="3" t="s">
        <v>125</v>
      </c>
      <c r="N96" t="str">
        <f>CONCATENATE("animation_talent_",IF(L97&lt;&gt;L96,IF(_xlfn.XLOOKUP(L96,'talent_level|天赋等级'!A:A,'talent_level|天赋等级'!C:C)&lt;&gt;_xlfn.XLOOKUP(L97,'talent_level|天赋等级'!A:A,'talent_level|天赋等级'!C:C),3,2),1))</f>
        <v>animation_talent_2</v>
      </c>
    </row>
    <row r="97" spans="1:14">
      <c r="A97" s="2">
        <f t="shared" si="10"/>
        <v>10301</v>
      </c>
      <c r="B97" s="3" t="str">
        <f t="shared" si="14"/>
        <v>30级-攻击+15</v>
      </c>
      <c r="C97" s="2">
        <v>1</v>
      </c>
      <c r="D97" s="3">
        <f t="shared" si="13"/>
        <v>10293</v>
      </c>
      <c r="E97" s="3">
        <f t="shared" si="17"/>
        <v>1</v>
      </c>
      <c r="F97" s="3" t="str">
        <f t="shared" si="16"/>
        <v>103010;15</v>
      </c>
      <c r="H97" s="3" t="str">
        <f t="shared" si="11"/>
        <v>talent_attr_1_name</v>
      </c>
      <c r="I97" s="3" cm="1">
        <f t="array" ref="I97">_xlfn.XLOOKUP(L97,[1]基础天赋!$B$11:$B$111,_xlfn.IFS(E97=1,[1]基础天赋!$C$11:$C$111,E97=2,[1]基础天赋!$D$11:$D$111,E97=3,[1]基础天赋!$E$11:$E$111,E97=4,[1]基础天赋!$F$11:$F$111),,0)</f>
        <v>15</v>
      </c>
      <c r="K97" s="3" t="str">
        <f t="shared" si="12"/>
        <v>icon_talent_attr_1</v>
      </c>
      <c r="L97" s="2">
        <f t="shared" si="15"/>
        <v>30</v>
      </c>
      <c r="M97" s="3" t="s">
        <v>126</v>
      </c>
      <c r="N97" t="str">
        <f>CONCATENATE("animation_talent_",IF(L98&lt;&gt;L97,IF(_xlfn.XLOOKUP(L97,'talent_level|天赋等级'!A:A,'talent_level|天赋等级'!C:C)&lt;&gt;_xlfn.XLOOKUP(L98,'talent_level|天赋等级'!A:A,'talent_level|天赋等级'!C:C),3,2),1))</f>
        <v>animation_talent_1</v>
      </c>
    </row>
    <row r="98" spans="1:14">
      <c r="A98" s="2">
        <f t="shared" si="10"/>
        <v>10302</v>
      </c>
      <c r="B98" s="3" t="str">
        <f t="shared" si="14"/>
        <v>30级-生命+155</v>
      </c>
      <c r="C98" s="2">
        <v>1</v>
      </c>
      <c r="D98" s="3">
        <f t="shared" si="13"/>
        <v>10301</v>
      </c>
      <c r="E98" s="3">
        <f t="shared" si="17"/>
        <v>2</v>
      </c>
      <c r="F98" s="3" t="str">
        <f t="shared" si="16"/>
        <v>102010;155</v>
      </c>
      <c r="H98" s="3" t="str">
        <f t="shared" si="11"/>
        <v>talent_attr_2_name</v>
      </c>
      <c r="I98" s="3" cm="1">
        <f t="array" ref="I98">_xlfn.XLOOKUP(L98,[1]基础天赋!$B$11:$B$111,_xlfn.IFS(E98=1,[1]基础天赋!$C$11:$C$111,E98=2,[1]基础天赋!$D$11:$D$111,E98=3,[1]基础天赋!$E$11:$E$111,E98=4,[1]基础天赋!$F$11:$F$111),,0)</f>
        <v>155</v>
      </c>
      <c r="K98" s="3" t="str">
        <f t="shared" si="12"/>
        <v>icon_talent_attr_2</v>
      </c>
      <c r="L98" s="2">
        <f t="shared" si="15"/>
        <v>30</v>
      </c>
      <c r="M98" s="3" t="s">
        <v>127</v>
      </c>
      <c r="N98" t="str">
        <f>CONCATENATE("animation_talent_",IF(L99&lt;&gt;L98,IF(_xlfn.XLOOKUP(L98,'talent_level|天赋等级'!A:A,'talent_level|天赋等级'!C:C)&lt;&gt;_xlfn.XLOOKUP(L99,'talent_level|天赋等级'!A:A,'talent_level|天赋等级'!C:C),3,2),1))</f>
        <v>animation_talent_1</v>
      </c>
    </row>
    <row r="99" spans="1:14">
      <c r="A99" s="2">
        <f t="shared" si="10"/>
        <v>10303</v>
      </c>
      <c r="B99" s="3" t="str">
        <f t="shared" si="14"/>
        <v>30级-香蕉回复+80</v>
      </c>
      <c r="C99" s="2">
        <v>1</v>
      </c>
      <c r="D99" s="3">
        <f t="shared" si="13"/>
        <v>10302</v>
      </c>
      <c r="E99" s="3">
        <f t="shared" si="17"/>
        <v>3</v>
      </c>
      <c r="F99" s="3" t="str">
        <f t="shared" si="16"/>
        <v>102150;80</v>
      </c>
      <c r="H99" s="3" t="str">
        <f t="shared" si="11"/>
        <v>talent_attr_3_name</v>
      </c>
      <c r="I99" s="3" cm="1">
        <f t="array" ref="I99">_xlfn.XLOOKUP(L99,[1]基础天赋!$B$11:$B$111,_xlfn.IFS(E99=1,[1]基础天赋!$C$11:$C$111,E99=2,[1]基础天赋!$D$11:$D$111,E99=3,[1]基础天赋!$E$11:$E$111,E99=4,[1]基础天赋!$F$11:$F$111),,0)</f>
        <v>80</v>
      </c>
      <c r="K99" s="3" t="str">
        <f t="shared" si="12"/>
        <v>icon_talent_attr_3</v>
      </c>
      <c r="L99" s="2">
        <f t="shared" si="15"/>
        <v>30</v>
      </c>
      <c r="M99" s="3" t="s">
        <v>128</v>
      </c>
      <c r="N99" t="str">
        <f>CONCATENATE("animation_talent_",IF(L100&lt;&gt;L99,IF(_xlfn.XLOOKUP(L99,'talent_level|天赋等级'!A:A,'talent_level|天赋等级'!C:C)&lt;&gt;_xlfn.XLOOKUP(L100,'talent_level|天赋等级'!A:A,'talent_level|天赋等级'!C:C),3,2),1))</f>
        <v>animation_talent_1</v>
      </c>
    </row>
    <row r="100" spans="1:14">
      <c r="A100" s="2">
        <f t="shared" si="10"/>
        <v>10304</v>
      </c>
      <c r="B100" s="3" t="str">
        <f t="shared" si="14"/>
        <v>30级-推力+30</v>
      </c>
      <c r="C100" s="2">
        <v>1</v>
      </c>
      <c r="D100" s="3">
        <f t="shared" si="13"/>
        <v>10303</v>
      </c>
      <c r="E100" s="3">
        <f t="shared" si="17"/>
        <v>4</v>
      </c>
      <c r="F100" s="3" t="str">
        <f t="shared" si="16"/>
        <v>109000;30</v>
      </c>
      <c r="H100" s="3" t="str">
        <f t="shared" si="11"/>
        <v>talent_attr_4_name</v>
      </c>
      <c r="I100" s="3" cm="1">
        <f t="array" ref="I100">_xlfn.XLOOKUP(L100,[1]基础天赋!$B$11:$B$111,_xlfn.IFS(E100=1,[1]基础天赋!$C$11:$C$111,E100=2,[1]基础天赋!$D$11:$D$111,E100=3,[1]基础天赋!$E$11:$E$111,E100=4,[1]基础天赋!$F$11:$F$111),,0)</f>
        <v>30</v>
      </c>
      <c r="K100" s="3" t="str">
        <f t="shared" si="12"/>
        <v>icon_talent_attr_4</v>
      </c>
      <c r="L100" s="2">
        <f t="shared" si="15"/>
        <v>30</v>
      </c>
      <c r="M100" s="3" t="s">
        <v>129</v>
      </c>
      <c r="N100" t="str">
        <f>CONCATENATE("animation_talent_",IF(L101&lt;&gt;L100,IF(_xlfn.XLOOKUP(L100,'talent_level|天赋等级'!A:A,'talent_level|天赋等级'!C:C)&lt;&gt;_xlfn.XLOOKUP(L101,'talent_level|天赋等级'!A:A,'talent_level|天赋等级'!C:C),3,2),1))</f>
        <v>animation_talent_3</v>
      </c>
    </row>
    <row r="101" spans="1:14">
      <c r="A101" s="2">
        <f t="shared" si="10"/>
        <v>10311</v>
      </c>
      <c r="B101" s="3" t="str">
        <f t="shared" si="14"/>
        <v>31级-攻击+20</v>
      </c>
      <c r="C101" s="2">
        <v>1</v>
      </c>
      <c r="D101" s="3">
        <f t="shared" si="13"/>
        <v>10304</v>
      </c>
      <c r="E101" s="3">
        <f t="shared" si="17"/>
        <v>1</v>
      </c>
      <c r="F101" s="3" t="str">
        <f t="shared" si="16"/>
        <v>103010;20</v>
      </c>
      <c r="H101" s="3" t="str">
        <f t="shared" si="11"/>
        <v>talent_attr_1_name</v>
      </c>
      <c r="I101" s="3" cm="1">
        <f t="array" ref="I101">_xlfn.XLOOKUP(L101,[1]基础天赋!$B$11:$B$111,_xlfn.IFS(E101=1,[1]基础天赋!$C$11:$C$111,E101=2,[1]基础天赋!$D$11:$D$111,E101=3,[1]基础天赋!$E$11:$E$111,E101=4,[1]基础天赋!$F$11:$F$111),,0)</f>
        <v>20</v>
      </c>
      <c r="K101" s="3" t="str">
        <f t="shared" si="12"/>
        <v>icon_talent_attr_1</v>
      </c>
      <c r="L101" s="2">
        <f t="shared" si="15"/>
        <v>31</v>
      </c>
      <c r="M101" s="3" t="s">
        <v>130</v>
      </c>
      <c r="N101" t="str">
        <f>CONCATENATE("animation_talent_",IF(L102&lt;&gt;L101,IF(_xlfn.XLOOKUP(L101,'talent_level|天赋等级'!A:A,'talent_level|天赋等级'!C:C)&lt;&gt;_xlfn.XLOOKUP(L102,'talent_level|天赋等级'!A:A,'talent_level|天赋等级'!C:C),3,2),1))</f>
        <v>animation_talent_1</v>
      </c>
    </row>
    <row r="102" spans="1:14">
      <c r="A102" s="2">
        <f t="shared" si="10"/>
        <v>10312</v>
      </c>
      <c r="B102" s="3" t="str">
        <f t="shared" si="14"/>
        <v>31级-生命+160</v>
      </c>
      <c r="C102" s="2">
        <v>1</v>
      </c>
      <c r="D102" s="3">
        <f t="shared" si="13"/>
        <v>10311</v>
      </c>
      <c r="E102" s="3">
        <f t="shared" si="17"/>
        <v>2</v>
      </c>
      <c r="F102" s="3" t="str">
        <f t="shared" si="16"/>
        <v>102010;160</v>
      </c>
      <c r="H102" s="3" t="str">
        <f t="shared" si="11"/>
        <v>talent_attr_2_name</v>
      </c>
      <c r="I102" s="3" cm="1">
        <f t="array" ref="I102">_xlfn.XLOOKUP(L102,[1]基础天赋!$B$11:$B$111,_xlfn.IFS(E102=1,[1]基础天赋!$C$11:$C$111,E102=2,[1]基础天赋!$D$11:$D$111,E102=3,[1]基础天赋!$E$11:$E$111,E102=4,[1]基础天赋!$F$11:$F$111),,0)</f>
        <v>160</v>
      </c>
      <c r="K102" s="3" t="str">
        <f t="shared" si="12"/>
        <v>icon_talent_attr_2</v>
      </c>
      <c r="L102" s="2">
        <f t="shared" si="15"/>
        <v>31</v>
      </c>
      <c r="M102" s="3" t="s">
        <v>131</v>
      </c>
      <c r="N102" t="str">
        <f>CONCATENATE("animation_talent_",IF(L103&lt;&gt;L102,IF(_xlfn.XLOOKUP(L102,'talent_level|天赋等级'!A:A,'talent_level|天赋等级'!C:C)&lt;&gt;_xlfn.XLOOKUP(L103,'talent_level|天赋等级'!A:A,'talent_level|天赋等级'!C:C),3,2),1))</f>
        <v>animation_talent_1</v>
      </c>
    </row>
    <row r="103" spans="1:14">
      <c r="A103" s="2">
        <f t="shared" si="10"/>
        <v>10313</v>
      </c>
      <c r="B103" s="3" t="str">
        <f t="shared" si="14"/>
        <v>31级-香蕉回复+85</v>
      </c>
      <c r="C103" s="2">
        <v>1</v>
      </c>
      <c r="D103" s="3">
        <f t="shared" si="13"/>
        <v>10312</v>
      </c>
      <c r="E103" s="3">
        <f t="shared" si="17"/>
        <v>3</v>
      </c>
      <c r="F103" s="3" t="str">
        <f t="shared" si="16"/>
        <v>102150;85</v>
      </c>
      <c r="H103" s="3" t="str">
        <f t="shared" si="11"/>
        <v>talent_attr_3_name</v>
      </c>
      <c r="I103" s="3" cm="1">
        <f t="array" ref="I103">_xlfn.XLOOKUP(L103,[1]基础天赋!$B$11:$B$111,_xlfn.IFS(E103=1,[1]基础天赋!$C$11:$C$111,E103=2,[1]基础天赋!$D$11:$D$111,E103=3,[1]基础天赋!$E$11:$E$111,E103=4,[1]基础天赋!$F$11:$F$111),,0)</f>
        <v>85</v>
      </c>
      <c r="K103" s="3" t="str">
        <f t="shared" si="12"/>
        <v>icon_talent_attr_3</v>
      </c>
      <c r="L103" s="2">
        <f t="shared" si="15"/>
        <v>31</v>
      </c>
      <c r="M103" s="3" t="s">
        <v>132</v>
      </c>
      <c r="N103" t="str">
        <f>CONCATENATE("animation_talent_",IF(L104&lt;&gt;L103,IF(_xlfn.XLOOKUP(L103,'talent_level|天赋等级'!A:A,'talent_level|天赋等级'!C:C)&lt;&gt;_xlfn.XLOOKUP(L104,'talent_level|天赋等级'!A:A,'talent_level|天赋等级'!C:C),3,2),1))</f>
        <v>animation_talent_2</v>
      </c>
    </row>
    <row r="104" spans="1:14">
      <c r="A104" s="2">
        <f t="shared" si="10"/>
        <v>10321</v>
      </c>
      <c r="B104" s="3" t="str">
        <f t="shared" si="14"/>
        <v>32级-攻击+20</v>
      </c>
      <c r="C104" s="2">
        <v>1</v>
      </c>
      <c r="D104" s="3">
        <f t="shared" si="13"/>
        <v>10313</v>
      </c>
      <c r="E104" s="3">
        <f t="shared" si="17"/>
        <v>1</v>
      </c>
      <c r="F104" s="3" t="str">
        <f t="shared" si="16"/>
        <v>103010;20</v>
      </c>
      <c r="H104" s="3" t="str">
        <f t="shared" si="11"/>
        <v>talent_attr_1_name</v>
      </c>
      <c r="I104" s="3" cm="1">
        <f t="array" ref="I104">_xlfn.XLOOKUP(L104,[1]基础天赋!$B$11:$B$111,_xlfn.IFS(E104=1,[1]基础天赋!$C$11:$C$111,E104=2,[1]基础天赋!$D$11:$D$111,E104=3,[1]基础天赋!$E$11:$E$111,E104=4,[1]基础天赋!$F$11:$F$111),,0)</f>
        <v>20</v>
      </c>
      <c r="K104" s="3" t="str">
        <f t="shared" si="12"/>
        <v>icon_talent_attr_1</v>
      </c>
      <c r="L104" s="2">
        <f t="shared" si="15"/>
        <v>32</v>
      </c>
      <c r="M104" s="3" t="s">
        <v>133</v>
      </c>
      <c r="N104" t="str">
        <f>CONCATENATE("animation_talent_",IF(L105&lt;&gt;L104,IF(_xlfn.XLOOKUP(L104,'talent_level|天赋等级'!A:A,'talent_level|天赋等级'!C:C)&lt;&gt;_xlfn.XLOOKUP(L105,'talent_level|天赋等级'!A:A,'talent_level|天赋等级'!C:C),3,2),1))</f>
        <v>animation_talent_1</v>
      </c>
    </row>
    <row r="105" spans="1:14">
      <c r="A105" s="2">
        <f t="shared" si="10"/>
        <v>10322</v>
      </c>
      <c r="B105" s="3" t="str">
        <f t="shared" si="14"/>
        <v>32级-生命+165</v>
      </c>
      <c r="C105" s="2">
        <v>1</v>
      </c>
      <c r="D105" s="3">
        <f t="shared" si="13"/>
        <v>10321</v>
      </c>
      <c r="E105" s="3">
        <f t="shared" si="17"/>
        <v>2</v>
      </c>
      <c r="F105" s="3" t="str">
        <f t="shared" si="16"/>
        <v>102010;165</v>
      </c>
      <c r="H105" s="3" t="str">
        <f t="shared" si="11"/>
        <v>talent_attr_2_name</v>
      </c>
      <c r="I105" s="3" cm="1">
        <f t="array" ref="I105">_xlfn.XLOOKUP(L105,[1]基础天赋!$B$11:$B$111,_xlfn.IFS(E105=1,[1]基础天赋!$C$11:$C$111,E105=2,[1]基础天赋!$D$11:$D$111,E105=3,[1]基础天赋!$E$11:$E$111,E105=4,[1]基础天赋!$F$11:$F$111),,0)</f>
        <v>165</v>
      </c>
      <c r="K105" s="3" t="str">
        <f t="shared" si="12"/>
        <v>icon_talent_attr_2</v>
      </c>
      <c r="L105" s="2">
        <f t="shared" si="15"/>
        <v>32</v>
      </c>
      <c r="M105" s="3" t="s">
        <v>134</v>
      </c>
      <c r="N105" t="str">
        <f>CONCATENATE("animation_talent_",IF(L106&lt;&gt;L105,IF(_xlfn.XLOOKUP(L105,'talent_level|天赋等级'!A:A,'talent_level|天赋等级'!C:C)&lt;&gt;_xlfn.XLOOKUP(L106,'talent_level|天赋等级'!A:A,'talent_level|天赋等级'!C:C),3,2),1))</f>
        <v>animation_talent_1</v>
      </c>
    </row>
    <row r="106" spans="1:14">
      <c r="A106" s="2">
        <f t="shared" si="10"/>
        <v>10323</v>
      </c>
      <c r="B106" s="3" t="str">
        <f t="shared" si="14"/>
        <v>32级-香蕉回复+85</v>
      </c>
      <c r="C106" s="2">
        <v>1</v>
      </c>
      <c r="D106" s="3">
        <f t="shared" si="13"/>
        <v>10322</v>
      </c>
      <c r="E106" s="3">
        <f t="shared" si="17"/>
        <v>3</v>
      </c>
      <c r="F106" s="3" t="str">
        <f t="shared" si="16"/>
        <v>102150;85</v>
      </c>
      <c r="H106" s="3" t="str">
        <f t="shared" si="11"/>
        <v>talent_attr_3_name</v>
      </c>
      <c r="I106" s="3" cm="1">
        <f t="array" ref="I106">_xlfn.XLOOKUP(L106,[1]基础天赋!$B$11:$B$111,_xlfn.IFS(E106=1,[1]基础天赋!$C$11:$C$111,E106=2,[1]基础天赋!$D$11:$D$111,E106=3,[1]基础天赋!$E$11:$E$111,E106=4,[1]基础天赋!$F$11:$F$111),,0)</f>
        <v>85</v>
      </c>
      <c r="K106" s="3" t="str">
        <f t="shared" si="12"/>
        <v>icon_talent_attr_3</v>
      </c>
      <c r="L106" s="2">
        <f t="shared" si="15"/>
        <v>32</v>
      </c>
      <c r="M106" s="3" t="s">
        <v>135</v>
      </c>
      <c r="N106" t="str">
        <f>CONCATENATE("animation_talent_",IF(L107&lt;&gt;L106,IF(_xlfn.XLOOKUP(L106,'talent_level|天赋等级'!A:A,'talent_level|天赋等级'!C:C)&lt;&gt;_xlfn.XLOOKUP(L107,'talent_level|天赋等级'!A:A,'talent_level|天赋等级'!C:C),3,2),1))</f>
        <v>animation_talent_2</v>
      </c>
    </row>
    <row r="107" spans="1:14">
      <c r="A107" s="2">
        <f t="shared" si="10"/>
        <v>10331</v>
      </c>
      <c r="B107" s="3" t="str">
        <f t="shared" si="14"/>
        <v>33级-攻击+20</v>
      </c>
      <c r="C107" s="2">
        <v>1</v>
      </c>
      <c r="D107" s="3">
        <f t="shared" si="13"/>
        <v>10323</v>
      </c>
      <c r="E107" s="3">
        <f t="shared" si="17"/>
        <v>1</v>
      </c>
      <c r="F107" s="3" t="str">
        <f t="shared" si="16"/>
        <v>103010;20</v>
      </c>
      <c r="H107" s="3" t="str">
        <f t="shared" si="11"/>
        <v>talent_attr_1_name</v>
      </c>
      <c r="I107" s="3" cm="1">
        <f t="array" ref="I107">_xlfn.XLOOKUP(L107,[1]基础天赋!$B$11:$B$111,_xlfn.IFS(E107=1,[1]基础天赋!$C$11:$C$111,E107=2,[1]基础天赋!$D$11:$D$111,E107=3,[1]基础天赋!$E$11:$E$111,E107=4,[1]基础天赋!$F$11:$F$111),,0)</f>
        <v>20</v>
      </c>
      <c r="K107" s="3" t="str">
        <f t="shared" si="12"/>
        <v>icon_talent_attr_1</v>
      </c>
      <c r="L107" s="2">
        <f t="shared" si="15"/>
        <v>33</v>
      </c>
      <c r="M107" s="3" t="s">
        <v>136</v>
      </c>
      <c r="N107" t="str">
        <f>CONCATENATE("animation_talent_",IF(L108&lt;&gt;L107,IF(_xlfn.XLOOKUP(L107,'talent_level|天赋等级'!A:A,'talent_level|天赋等级'!C:C)&lt;&gt;_xlfn.XLOOKUP(L108,'talent_level|天赋等级'!A:A,'talent_level|天赋等级'!C:C),3,2),1))</f>
        <v>animation_talent_1</v>
      </c>
    </row>
    <row r="108" spans="1:14">
      <c r="A108" s="2">
        <f t="shared" si="10"/>
        <v>10332</v>
      </c>
      <c r="B108" s="3" t="str">
        <f t="shared" si="14"/>
        <v>33级-生命+170</v>
      </c>
      <c r="C108" s="2">
        <v>1</v>
      </c>
      <c r="D108" s="3">
        <f t="shared" si="13"/>
        <v>10331</v>
      </c>
      <c r="E108" s="3">
        <f t="shared" si="17"/>
        <v>2</v>
      </c>
      <c r="F108" s="3" t="str">
        <f t="shared" si="16"/>
        <v>102010;170</v>
      </c>
      <c r="H108" s="3" t="str">
        <f t="shared" si="11"/>
        <v>talent_attr_2_name</v>
      </c>
      <c r="I108" s="3" cm="1">
        <f t="array" ref="I108">_xlfn.XLOOKUP(L108,[1]基础天赋!$B$11:$B$111,_xlfn.IFS(E108=1,[1]基础天赋!$C$11:$C$111,E108=2,[1]基础天赋!$D$11:$D$111,E108=3,[1]基础天赋!$E$11:$E$111,E108=4,[1]基础天赋!$F$11:$F$111),,0)</f>
        <v>170</v>
      </c>
      <c r="K108" s="3" t="str">
        <f t="shared" si="12"/>
        <v>icon_talent_attr_2</v>
      </c>
      <c r="L108" s="2">
        <f t="shared" si="15"/>
        <v>33</v>
      </c>
      <c r="M108" s="3" t="s">
        <v>137</v>
      </c>
      <c r="N108" t="str">
        <f>CONCATENATE("animation_talent_",IF(L109&lt;&gt;L108,IF(_xlfn.XLOOKUP(L108,'talent_level|天赋等级'!A:A,'talent_level|天赋等级'!C:C)&lt;&gt;_xlfn.XLOOKUP(L109,'talent_level|天赋等级'!A:A,'talent_level|天赋等级'!C:C),3,2),1))</f>
        <v>animation_talent_1</v>
      </c>
    </row>
    <row r="109" spans="1:14">
      <c r="A109" s="2">
        <f t="shared" si="10"/>
        <v>10333</v>
      </c>
      <c r="B109" s="3" t="str">
        <f t="shared" si="14"/>
        <v>33级-香蕉回复+90</v>
      </c>
      <c r="C109" s="2">
        <v>1</v>
      </c>
      <c r="D109" s="3">
        <f t="shared" si="13"/>
        <v>10332</v>
      </c>
      <c r="E109" s="3">
        <f t="shared" si="17"/>
        <v>3</v>
      </c>
      <c r="F109" s="3" t="str">
        <f t="shared" si="16"/>
        <v>102150;90</v>
      </c>
      <c r="H109" s="3" t="str">
        <f t="shared" si="11"/>
        <v>talent_attr_3_name</v>
      </c>
      <c r="I109" s="3" cm="1">
        <f t="array" ref="I109">_xlfn.XLOOKUP(L109,[1]基础天赋!$B$11:$B$111,_xlfn.IFS(E109=1,[1]基础天赋!$C$11:$C$111,E109=2,[1]基础天赋!$D$11:$D$111,E109=3,[1]基础天赋!$E$11:$E$111,E109=4,[1]基础天赋!$F$11:$F$111),,0)</f>
        <v>90</v>
      </c>
      <c r="K109" s="3" t="str">
        <f t="shared" si="12"/>
        <v>icon_talent_attr_3</v>
      </c>
      <c r="L109" s="2">
        <f t="shared" si="15"/>
        <v>33</v>
      </c>
      <c r="M109" s="3" t="s">
        <v>138</v>
      </c>
      <c r="N109" t="str">
        <f>CONCATENATE("animation_talent_",IF(L110&lt;&gt;L109,IF(_xlfn.XLOOKUP(L109,'talent_level|天赋等级'!A:A,'talent_level|天赋等级'!C:C)&lt;&gt;_xlfn.XLOOKUP(L110,'talent_level|天赋等级'!A:A,'talent_level|天赋等级'!C:C),3,2),1))</f>
        <v>animation_talent_2</v>
      </c>
    </row>
    <row r="110" spans="1:14">
      <c r="A110" s="2">
        <f t="shared" si="10"/>
        <v>10341</v>
      </c>
      <c r="B110" s="3" t="str">
        <f t="shared" si="14"/>
        <v>34级-攻击+20</v>
      </c>
      <c r="C110" s="2">
        <v>1</v>
      </c>
      <c r="D110" s="3">
        <f t="shared" si="13"/>
        <v>10333</v>
      </c>
      <c r="E110" s="3">
        <f t="shared" si="17"/>
        <v>1</v>
      </c>
      <c r="F110" s="3" t="str">
        <f t="shared" si="16"/>
        <v>103010;20</v>
      </c>
      <c r="H110" s="3" t="str">
        <f t="shared" si="11"/>
        <v>talent_attr_1_name</v>
      </c>
      <c r="I110" s="3" cm="1">
        <f t="array" ref="I110">_xlfn.XLOOKUP(L110,[1]基础天赋!$B$11:$B$111,_xlfn.IFS(E110=1,[1]基础天赋!$C$11:$C$111,E110=2,[1]基础天赋!$D$11:$D$111,E110=3,[1]基础天赋!$E$11:$E$111,E110=4,[1]基础天赋!$F$11:$F$111),,0)</f>
        <v>20</v>
      </c>
      <c r="K110" s="3" t="str">
        <f t="shared" si="12"/>
        <v>icon_talent_attr_1</v>
      </c>
      <c r="L110" s="2">
        <f t="shared" si="15"/>
        <v>34</v>
      </c>
      <c r="M110" s="3" t="s">
        <v>139</v>
      </c>
      <c r="N110" t="str">
        <f>CONCATENATE("animation_talent_",IF(L111&lt;&gt;L110,IF(_xlfn.XLOOKUP(L110,'talent_level|天赋等级'!A:A,'talent_level|天赋等级'!C:C)&lt;&gt;_xlfn.XLOOKUP(L111,'talent_level|天赋等级'!A:A,'talent_level|天赋等级'!C:C),3,2),1))</f>
        <v>animation_talent_1</v>
      </c>
    </row>
    <row r="111" spans="1:14">
      <c r="A111" s="2">
        <f t="shared" si="10"/>
        <v>10342</v>
      </c>
      <c r="B111" s="3" t="str">
        <f t="shared" si="14"/>
        <v>34级-生命+175</v>
      </c>
      <c r="C111" s="2">
        <v>1</v>
      </c>
      <c r="D111" s="3">
        <f t="shared" si="13"/>
        <v>10341</v>
      </c>
      <c r="E111" s="3">
        <f t="shared" si="17"/>
        <v>2</v>
      </c>
      <c r="F111" s="3" t="str">
        <f t="shared" si="16"/>
        <v>102010;175</v>
      </c>
      <c r="H111" s="3" t="str">
        <f t="shared" si="11"/>
        <v>talent_attr_2_name</v>
      </c>
      <c r="I111" s="3" cm="1">
        <f t="array" ref="I111">_xlfn.XLOOKUP(L111,[1]基础天赋!$B$11:$B$111,_xlfn.IFS(E111=1,[1]基础天赋!$C$11:$C$111,E111=2,[1]基础天赋!$D$11:$D$111,E111=3,[1]基础天赋!$E$11:$E$111,E111=4,[1]基础天赋!$F$11:$F$111),,0)</f>
        <v>175</v>
      </c>
      <c r="K111" s="3" t="str">
        <f t="shared" si="12"/>
        <v>icon_talent_attr_2</v>
      </c>
      <c r="L111" s="2">
        <f t="shared" si="15"/>
        <v>34</v>
      </c>
      <c r="M111" s="3" t="s">
        <v>140</v>
      </c>
      <c r="N111" t="str">
        <f>CONCATENATE("animation_talent_",IF(L112&lt;&gt;L111,IF(_xlfn.XLOOKUP(L111,'talent_level|天赋等级'!A:A,'talent_level|天赋等级'!C:C)&lt;&gt;_xlfn.XLOOKUP(L112,'talent_level|天赋等级'!A:A,'talent_level|天赋等级'!C:C),3,2),1))</f>
        <v>animation_talent_1</v>
      </c>
    </row>
    <row r="112" spans="1:14">
      <c r="A112" s="2">
        <f t="shared" si="10"/>
        <v>10343</v>
      </c>
      <c r="B112" s="3" t="str">
        <f t="shared" si="14"/>
        <v>34级-香蕉回复+90</v>
      </c>
      <c r="C112" s="2">
        <v>1</v>
      </c>
      <c r="D112" s="3">
        <f t="shared" si="13"/>
        <v>10342</v>
      </c>
      <c r="E112" s="3">
        <f t="shared" si="17"/>
        <v>3</v>
      </c>
      <c r="F112" s="3" t="str">
        <f t="shared" si="16"/>
        <v>102150;90</v>
      </c>
      <c r="H112" s="3" t="str">
        <f t="shared" si="11"/>
        <v>talent_attr_3_name</v>
      </c>
      <c r="I112" s="3" cm="1">
        <f t="array" ref="I112">_xlfn.XLOOKUP(L112,[1]基础天赋!$B$11:$B$111,_xlfn.IFS(E112=1,[1]基础天赋!$C$11:$C$111,E112=2,[1]基础天赋!$D$11:$D$111,E112=3,[1]基础天赋!$E$11:$E$111,E112=4,[1]基础天赋!$F$11:$F$111),,0)</f>
        <v>90</v>
      </c>
      <c r="K112" s="3" t="str">
        <f t="shared" si="12"/>
        <v>icon_talent_attr_3</v>
      </c>
      <c r="L112" s="2">
        <f t="shared" si="15"/>
        <v>34</v>
      </c>
      <c r="M112" s="3" t="s">
        <v>141</v>
      </c>
      <c r="N112" t="str">
        <f>CONCATENATE("animation_talent_",IF(L113&lt;&gt;L112,IF(_xlfn.XLOOKUP(L112,'talent_level|天赋等级'!A:A,'talent_level|天赋等级'!C:C)&lt;&gt;_xlfn.XLOOKUP(L113,'talent_level|天赋等级'!A:A,'talent_level|天赋等级'!C:C),3,2),1))</f>
        <v>animation_talent_2</v>
      </c>
    </row>
    <row r="113" spans="1:14">
      <c r="A113" s="2">
        <f t="shared" si="10"/>
        <v>10351</v>
      </c>
      <c r="B113" s="3" t="str">
        <f t="shared" si="14"/>
        <v>35级-攻击+20</v>
      </c>
      <c r="C113" s="2">
        <v>1</v>
      </c>
      <c r="D113" s="3">
        <f t="shared" si="13"/>
        <v>10343</v>
      </c>
      <c r="E113" s="3">
        <f t="shared" si="17"/>
        <v>1</v>
      </c>
      <c r="F113" s="3" t="str">
        <f t="shared" si="16"/>
        <v>103010;20</v>
      </c>
      <c r="H113" s="3" t="str">
        <f t="shared" si="11"/>
        <v>talent_attr_1_name</v>
      </c>
      <c r="I113" s="3" cm="1">
        <f t="array" ref="I113">_xlfn.XLOOKUP(L113,[1]基础天赋!$B$11:$B$111,_xlfn.IFS(E113=1,[1]基础天赋!$C$11:$C$111,E113=2,[1]基础天赋!$D$11:$D$111,E113=3,[1]基础天赋!$E$11:$E$111,E113=4,[1]基础天赋!$F$11:$F$111),,0)</f>
        <v>20</v>
      </c>
      <c r="K113" s="3" t="str">
        <f t="shared" si="12"/>
        <v>icon_talent_attr_1</v>
      </c>
      <c r="L113" s="2">
        <f t="shared" si="15"/>
        <v>35</v>
      </c>
      <c r="M113" s="3" t="s">
        <v>142</v>
      </c>
      <c r="N113" t="str">
        <f>CONCATENATE("animation_talent_",IF(L114&lt;&gt;L113,IF(_xlfn.XLOOKUP(L113,'talent_level|天赋等级'!A:A,'talent_level|天赋等级'!C:C)&lt;&gt;_xlfn.XLOOKUP(L114,'talent_level|天赋等级'!A:A,'talent_level|天赋等级'!C:C),3,2),1))</f>
        <v>animation_talent_1</v>
      </c>
    </row>
    <row r="114" spans="1:14">
      <c r="A114" s="2">
        <f t="shared" si="10"/>
        <v>10352</v>
      </c>
      <c r="B114" s="3" t="str">
        <f t="shared" si="14"/>
        <v>35级-生命+180</v>
      </c>
      <c r="C114" s="2">
        <v>1</v>
      </c>
      <c r="D114" s="3">
        <f t="shared" si="13"/>
        <v>10351</v>
      </c>
      <c r="E114" s="3">
        <f t="shared" si="17"/>
        <v>2</v>
      </c>
      <c r="F114" s="3" t="str">
        <f t="shared" si="16"/>
        <v>102010;180</v>
      </c>
      <c r="H114" s="3" t="str">
        <f t="shared" si="11"/>
        <v>talent_attr_2_name</v>
      </c>
      <c r="I114" s="3" cm="1">
        <f t="array" ref="I114">_xlfn.XLOOKUP(L114,[1]基础天赋!$B$11:$B$111,_xlfn.IFS(E114=1,[1]基础天赋!$C$11:$C$111,E114=2,[1]基础天赋!$D$11:$D$111,E114=3,[1]基础天赋!$E$11:$E$111,E114=4,[1]基础天赋!$F$11:$F$111),,0)</f>
        <v>180</v>
      </c>
      <c r="K114" s="3" t="str">
        <f t="shared" si="12"/>
        <v>icon_talent_attr_2</v>
      </c>
      <c r="L114" s="2">
        <f t="shared" si="15"/>
        <v>35</v>
      </c>
      <c r="M114" s="3" t="s">
        <v>143</v>
      </c>
      <c r="N114" t="str">
        <f>CONCATENATE("animation_talent_",IF(L115&lt;&gt;L114,IF(_xlfn.XLOOKUP(L114,'talent_level|天赋等级'!A:A,'talent_level|天赋等级'!C:C)&lt;&gt;_xlfn.XLOOKUP(L115,'talent_level|天赋等级'!A:A,'talent_level|天赋等级'!C:C),3,2),1))</f>
        <v>animation_talent_1</v>
      </c>
    </row>
    <row r="115" spans="1:14">
      <c r="A115" s="2">
        <f t="shared" si="10"/>
        <v>10353</v>
      </c>
      <c r="B115" s="3" t="str">
        <f t="shared" si="14"/>
        <v>35级-香蕉回复+95</v>
      </c>
      <c r="C115" s="2">
        <v>1</v>
      </c>
      <c r="D115" s="3">
        <f t="shared" si="13"/>
        <v>10352</v>
      </c>
      <c r="E115" s="3">
        <f t="shared" si="17"/>
        <v>3</v>
      </c>
      <c r="F115" s="3" t="str">
        <f t="shared" si="16"/>
        <v>102150;95</v>
      </c>
      <c r="H115" s="3" t="str">
        <f t="shared" si="11"/>
        <v>talent_attr_3_name</v>
      </c>
      <c r="I115" s="3" cm="1">
        <f t="array" ref="I115">_xlfn.XLOOKUP(L115,[1]基础天赋!$B$11:$B$111,_xlfn.IFS(E115=1,[1]基础天赋!$C$11:$C$111,E115=2,[1]基础天赋!$D$11:$D$111,E115=3,[1]基础天赋!$E$11:$E$111,E115=4,[1]基础天赋!$F$11:$F$111),,0)</f>
        <v>95</v>
      </c>
      <c r="K115" s="3" t="str">
        <f t="shared" si="12"/>
        <v>icon_talent_attr_3</v>
      </c>
      <c r="L115" s="2">
        <f t="shared" si="15"/>
        <v>35</v>
      </c>
      <c r="M115" s="3" t="s">
        <v>144</v>
      </c>
      <c r="N115" t="str">
        <f>CONCATENATE("animation_talent_",IF(L116&lt;&gt;L115,IF(_xlfn.XLOOKUP(L115,'talent_level|天赋等级'!A:A,'talent_level|天赋等级'!C:C)&lt;&gt;_xlfn.XLOOKUP(L116,'talent_level|天赋等级'!A:A,'talent_level|天赋等级'!C:C),3,2),1))</f>
        <v>animation_talent_1</v>
      </c>
    </row>
    <row r="116" spans="1:14">
      <c r="A116" s="2">
        <f t="shared" si="10"/>
        <v>10354</v>
      </c>
      <c r="B116" s="3" t="str">
        <f t="shared" si="14"/>
        <v>35级-推力+35</v>
      </c>
      <c r="C116" s="2">
        <v>1</v>
      </c>
      <c r="D116" s="3">
        <f t="shared" si="13"/>
        <v>10353</v>
      </c>
      <c r="E116" s="3">
        <f t="shared" si="17"/>
        <v>4</v>
      </c>
      <c r="F116" s="3" t="str">
        <f t="shared" si="16"/>
        <v>109000;35</v>
      </c>
      <c r="H116" s="3" t="str">
        <f t="shared" si="11"/>
        <v>talent_attr_4_name</v>
      </c>
      <c r="I116" s="3" cm="1">
        <f t="array" ref="I116">_xlfn.XLOOKUP(L116,[1]基础天赋!$B$11:$B$111,_xlfn.IFS(E116=1,[1]基础天赋!$C$11:$C$111,E116=2,[1]基础天赋!$D$11:$D$111,E116=3,[1]基础天赋!$E$11:$E$111,E116=4,[1]基础天赋!$F$11:$F$111),,0)</f>
        <v>35</v>
      </c>
      <c r="K116" s="3" t="str">
        <f t="shared" si="12"/>
        <v>icon_talent_attr_4</v>
      </c>
      <c r="L116" s="2">
        <f t="shared" si="15"/>
        <v>35</v>
      </c>
      <c r="M116" s="3" t="s">
        <v>145</v>
      </c>
      <c r="N116" t="str">
        <f>CONCATENATE("animation_talent_",IF(L117&lt;&gt;L116,IF(_xlfn.XLOOKUP(L116,'talent_level|天赋等级'!A:A,'talent_level|天赋等级'!C:C)&lt;&gt;_xlfn.XLOOKUP(L117,'talent_level|天赋等级'!A:A,'talent_level|天赋等级'!C:C),3,2),1))</f>
        <v>animation_talent_3</v>
      </c>
    </row>
    <row r="117" spans="1:14">
      <c r="A117" s="2">
        <f t="shared" si="10"/>
        <v>10361</v>
      </c>
      <c r="B117" s="3" t="str">
        <f t="shared" si="14"/>
        <v>36级-攻击+20</v>
      </c>
      <c r="C117" s="2">
        <v>1</v>
      </c>
      <c r="D117" s="3">
        <f t="shared" si="13"/>
        <v>10354</v>
      </c>
      <c r="E117" s="3">
        <f t="shared" si="17"/>
        <v>1</v>
      </c>
      <c r="F117" s="3" t="str">
        <f t="shared" si="16"/>
        <v>103010;20</v>
      </c>
      <c r="H117" s="3" t="str">
        <f t="shared" si="11"/>
        <v>talent_attr_1_name</v>
      </c>
      <c r="I117" s="3" cm="1">
        <f t="array" ref="I117">_xlfn.XLOOKUP(L117,[1]基础天赋!$B$11:$B$111,_xlfn.IFS(E117=1,[1]基础天赋!$C$11:$C$111,E117=2,[1]基础天赋!$D$11:$D$111,E117=3,[1]基础天赋!$E$11:$E$111,E117=4,[1]基础天赋!$F$11:$F$111),,0)</f>
        <v>20</v>
      </c>
      <c r="K117" s="3" t="str">
        <f t="shared" si="12"/>
        <v>icon_talent_attr_1</v>
      </c>
      <c r="L117" s="2">
        <f t="shared" si="15"/>
        <v>36</v>
      </c>
      <c r="M117" s="3" t="s">
        <v>146</v>
      </c>
      <c r="N117" t="str">
        <f>CONCATENATE("animation_talent_",IF(L118&lt;&gt;L117,IF(_xlfn.XLOOKUP(L117,'talent_level|天赋等级'!A:A,'talent_level|天赋等级'!C:C)&lt;&gt;_xlfn.XLOOKUP(L118,'talent_level|天赋等级'!A:A,'talent_level|天赋等级'!C:C),3,2),1))</f>
        <v>animation_talent_1</v>
      </c>
    </row>
    <row r="118" spans="1:14">
      <c r="A118" s="2">
        <f t="shared" si="10"/>
        <v>10362</v>
      </c>
      <c r="B118" s="3" t="str">
        <f t="shared" si="14"/>
        <v>36级-生命+185</v>
      </c>
      <c r="C118" s="2">
        <v>1</v>
      </c>
      <c r="D118" s="3">
        <f t="shared" si="13"/>
        <v>10361</v>
      </c>
      <c r="E118" s="3">
        <f t="shared" si="17"/>
        <v>2</v>
      </c>
      <c r="F118" s="3" t="str">
        <f t="shared" si="16"/>
        <v>102010;185</v>
      </c>
      <c r="H118" s="3" t="str">
        <f t="shared" si="11"/>
        <v>talent_attr_2_name</v>
      </c>
      <c r="I118" s="3" cm="1">
        <f t="array" ref="I118">_xlfn.XLOOKUP(L118,[1]基础天赋!$B$11:$B$111,_xlfn.IFS(E118=1,[1]基础天赋!$C$11:$C$111,E118=2,[1]基础天赋!$D$11:$D$111,E118=3,[1]基础天赋!$E$11:$E$111,E118=4,[1]基础天赋!$F$11:$F$111),,0)</f>
        <v>185</v>
      </c>
      <c r="K118" s="3" t="str">
        <f t="shared" si="12"/>
        <v>icon_talent_attr_2</v>
      </c>
      <c r="L118" s="2">
        <f t="shared" si="15"/>
        <v>36</v>
      </c>
      <c r="M118" s="3" t="s">
        <v>147</v>
      </c>
      <c r="N118" t="str">
        <f>CONCATENATE("animation_talent_",IF(L119&lt;&gt;L118,IF(_xlfn.XLOOKUP(L118,'talent_level|天赋等级'!A:A,'talent_level|天赋等级'!C:C)&lt;&gt;_xlfn.XLOOKUP(L119,'talent_level|天赋等级'!A:A,'talent_level|天赋等级'!C:C),3,2),1))</f>
        <v>animation_talent_1</v>
      </c>
    </row>
    <row r="119" spans="1:14">
      <c r="A119" s="2">
        <f t="shared" si="10"/>
        <v>10363</v>
      </c>
      <c r="B119" s="3" t="str">
        <f t="shared" si="14"/>
        <v>36级-香蕉回复+95</v>
      </c>
      <c r="C119" s="2">
        <v>1</v>
      </c>
      <c r="D119" s="3">
        <f t="shared" si="13"/>
        <v>10362</v>
      </c>
      <c r="E119" s="3">
        <f t="shared" si="17"/>
        <v>3</v>
      </c>
      <c r="F119" s="3" t="str">
        <f t="shared" si="16"/>
        <v>102150;95</v>
      </c>
      <c r="H119" s="3" t="str">
        <f t="shared" si="11"/>
        <v>talent_attr_3_name</v>
      </c>
      <c r="I119" s="3" cm="1">
        <f t="array" ref="I119">_xlfn.XLOOKUP(L119,[1]基础天赋!$B$11:$B$111,_xlfn.IFS(E119=1,[1]基础天赋!$C$11:$C$111,E119=2,[1]基础天赋!$D$11:$D$111,E119=3,[1]基础天赋!$E$11:$E$111,E119=4,[1]基础天赋!$F$11:$F$111),,0)</f>
        <v>95</v>
      </c>
      <c r="K119" s="3" t="str">
        <f t="shared" si="12"/>
        <v>icon_talent_attr_3</v>
      </c>
      <c r="L119" s="2">
        <f t="shared" si="15"/>
        <v>36</v>
      </c>
      <c r="M119" s="3" t="s">
        <v>148</v>
      </c>
      <c r="N119" t="str">
        <f>CONCATENATE("animation_talent_",IF(L120&lt;&gt;L119,IF(_xlfn.XLOOKUP(L119,'talent_level|天赋等级'!A:A,'talent_level|天赋等级'!C:C)&lt;&gt;_xlfn.XLOOKUP(L120,'talent_level|天赋等级'!A:A,'talent_level|天赋等级'!C:C),3,2),1))</f>
        <v>animation_talent_2</v>
      </c>
    </row>
    <row r="120" spans="1:14">
      <c r="A120" s="2">
        <f t="shared" si="10"/>
        <v>10371</v>
      </c>
      <c r="B120" s="3" t="str">
        <f t="shared" si="14"/>
        <v>37级-攻击+20</v>
      </c>
      <c r="C120" s="2">
        <v>1</v>
      </c>
      <c r="D120" s="3">
        <f t="shared" si="13"/>
        <v>10363</v>
      </c>
      <c r="E120" s="3">
        <f t="shared" si="17"/>
        <v>1</v>
      </c>
      <c r="F120" s="3" t="str">
        <f t="shared" si="16"/>
        <v>103010;20</v>
      </c>
      <c r="H120" s="3" t="str">
        <f t="shared" si="11"/>
        <v>talent_attr_1_name</v>
      </c>
      <c r="I120" s="3" cm="1">
        <f t="array" ref="I120">_xlfn.XLOOKUP(L120,[1]基础天赋!$B$11:$B$111,_xlfn.IFS(E120=1,[1]基础天赋!$C$11:$C$111,E120=2,[1]基础天赋!$D$11:$D$111,E120=3,[1]基础天赋!$E$11:$E$111,E120=4,[1]基础天赋!$F$11:$F$111),,0)</f>
        <v>20</v>
      </c>
      <c r="K120" s="3" t="str">
        <f t="shared" si="12"/>
        <v>icon_talent_attr_1</v>
      </c>
      <c r="L120" s="2">
        <f t="shared" si="15"/>
        <v>37</v>
      </c>
      <c r="M120" s="3" t="s">
        <v>149</v>
      </c>
      <c r="N120" t="str">
        <f>CONCATENATE("animation_talent_",IF(L121&lt;&gt;L120,IF(_xlfn.XLOOKUP(L120,'talent_level|天赋等级'!A:A,'talent_level|天赋等级'!C:C)&lt;&gt;_xlfn.XLOOKUP(L121,'talent_level|天赋等级'!A:A,'talent_level|天赋等级'!C:C),3,2),1))</f>
        <v>animation_talent_1</v>
      </c>
    </row>
    <row r="121" spans="1:14">
      <c r="A121" s="2">
        <f t="shared" si="10"/>
        <v>10372</v>
      </c>
      <c r="B121" s="3" t="str">
        <f t="shared" si="14"/>
        <v>37级-生命+190</v>
      </c>
      <c r="C121" s="2">
        <v>1</v>
      </c>
      <c r="D121" s="3">
        <f t="shared" si="13"/>
        <v>10371</v>
      </c>
      <c r="E121" s="3">
        <f t="shared" si="17"/>
        <v>2</v>
      </c>
      <c r="F121" s="3" t="str">
        <f t="shared" si="16"/>
        <v>102010;190</v>
      </c>
      <c r="H121" s="3" t="str">
        <f t="shared" si="11"/>
        <v>talent_attr_2_name</v>
      </c>
      <c r="I121" s="3" cm="1">
        <f t="array" ref="I121">_xlfn.XLOOKUP(L121,[1]基础天赋!$B$11:$B$111,_xlfn.IFS(E121=1,[1]基础天赋!$C$11:$C$111,E121=2,[1]基础天赋!$D$11:$D$111,E121=3,[1]基础天赋!$E$11:$E$111,E121=4,[1]基础天赋!$F$11:$F$111),,0)</f>
        <v>190</v>
      </c>
      <c r="K121" s="3" t="str">
        <f t="shared" si="12"/>
        <v>icon_talent_attr_2</v>
      </c>
      <c r="L121" s="2">
        <f t="shared" si="15"/>
        <v>37</v>
      </c>
      <c r="M121" s="3" t="s">
        <v>150</v>
      </c>
      <c r="N121" t="str">
        <f>CONCATENATE("animation_talent_",IF(L122&lt;&gt;L121,IF(_xlfn.XLOOKUP(L121,'talent_level|天赋等级'!A:A,'talent_level|天赋等级'!C:C)&lt;&gt;_xlfn.XLOOKUP(L122,'talent_level|天赋等级'!A:A,'talent_level|天赋等级'!C:C),3,2),1))</f>
        <v>animation_talent_1</v>
      </c>
    </row>
    <row r="122" spans="1:14">
      <c r="A122" s="2">
        <f t="shared" si="10"/>
        <v>10373</v>
      </c>
      <c r="B122" s="3" t="str">
        <f t="shared" si="14"/>
        <v>37级-香蕉回复+100</v>
      </c>
      <c r="C122" s="2">
        <v>1</v>
      </c>
      <c r="D122" s="3">
        <f t="shared" si="13"/>
        <v>10372</v>
      </c>
      <c r="E122" s="3">
        <f t="shared" si="17"/>
        <v>3</v>
      </c>
      <c r="F122" s="3" t="str">
        <f t="shared" si="16"/>
        <v>102150;100</v>
      </c>
      <c r="H122" s="3" t="str">
        <f t="shared" si="11"/>
        <v>talent_attr_3_name</v>
      </c>
      <c r="I122" s="3" cm="1">
        <f t="array" ref="I122">_xlfn.XLOOKUP(L122,[1]基础天赋!$B$11:$B$111,_xlfn.IFS(E122=1,[1]基础天赋!$C$11:$C$111,E122=2,[1]基础天赋!$D$11:$D$111,E122=3,[1]基础天赋!$E$11:$E$111,E122=4,[1]基础天赋!$F$11:$F$111),,0)</f>
        <v>100</v>
      </c>
      <c r="K122" s="3" t="str">
        <f t="shared" si="12"/>
        <v>icon_talent_attr_3</v>
      </c>
      <c r="L122" s="2">
        <f t="shared" si="15"/>
        <v>37</v>
      </c>
      <c r="M122" s="3" t="s">
        <v>151</v>
      </c>
      <c r="N122" t="str">
        <f>CONCATENATE("animation_talent_",IF(L123&lt;&gt;L122,IF(_xlfn.XLOOKUP(L122,'talent_level|天赋等级'!A:A,'talent_level|天赋等级'!C:C)&lt;&gt;_xlfn.XLOOKUP(L123,'talent_level|天赋等级'!A:A,'talent_level|天赋等级'!C:C),3,2),1))</f>
        <v>animation_talent_2</v>
      </c>
    </row>
    <row r="123" spans="1:14">
      <c r="A123" s="2">
        <f t="shared" si="10"/>
        <v>10381</v>
      </c>
      <c r="B123" s="3" t="str">
        <f t="shared" si="14"/>
        <v>38级-攻击+20</v>
      </c>
      <c r="C123" s="2">
        <v>1</v>
      </c>
      <c r="D123" s="3">
        <f t="shared" si="13"/>
        <v>10373</v>
      </c>
      <c r="E123" s="3">
        <f t="shared" si="17"/>
        <v>1</v>
      </c>
      <c r="F123" s="3" t="str">
        <f t="shared" si="16"/>
        <v>103010;20</v>
      </c>
      <c r="H123" s="3" t="str">
        <f t="shared" si="11"/>
        <v>talent_attr_1_name</v>
      </c>
      <c r="I123" s="3" cm="1">
        <f t="array" ref="I123">_xlfn.XLOOKUP(L123,[1]基础天赋!$B$11:$B$111,_xlfn.IFS(E123=1,[1]基础天赋!$C$11:$C$111,E123=2,[1]基础天赋!$D$11:$D$111,E123=3,[1]基础天赋!$E$11:$E$111,E123=4,[1]基础天赋!$F$11:$F$111),,0)</f>
        <v>20</v>
      </c>
      <c r="K123" s="3" t="str">
        <f t="shared" si="12"/>
        <v>icon_talent_attr_1</v>
      </c>
      <c r="L123" s="2">
        <f t="shared" si="15"/>
        <v>38</v>
      </c>
      <c r="M123" s="3" t="s">
        <v>152</v>
      </c>
      <c r="N123" t="str">
        <f>CONCATENATE("animation_talent_",IF(L124&lt;&gt;L123,IF(_xlfn.XLOOKUP(L123,'talent_level|天赋等级'!A:A,'talent_level|天赋等级'!C:C)&lt;&gt;_xlfn.XLOOKUP(L124,'talent_level|天赋等级'!A:A,'talent_level|天赋等级'!C:C),3,2),1))</f>
        <v>animation_talent_1</v>
      </c>
    </row>
    <row r="124" spans="1:14">
      <c r="A124" s="2">
        <f t="shared" si="10"/>
        <v>10382</v>
      </c>
      <c r="B124" s="3" t="str">
        <f t="shared" si="14"/>
        <v>38级-生命+195</v>
      </c>
      <c r="C124" s="2">
        <v>1</v>
      </c>
      <c r="D124" s="3">
        <f t="shared" si="13"/>
        <v>10381</v>
      </c>
      <c r="E124" s="3">
        <f t="shared" si="17"/>
        <v>2</v>
      </c>
      <c r="F124" s="3" t="str">
        <f t="shared" si="16"/>
        <v>102010;195</v>
      </c>
      <c r="H124" s="3" t="str">
        <f t="shared" si="11"/>
        <v>talent_attr_2_name</v>
      </c>
      <c r="I124" s="3" cm="1">
        <f t="array" ref="I124">_xlfn.XLOOKUP(L124,[1]基础天赋!$B$11:$B$111,_xlfn.IFS(E124=1,[1]基础天赋!$C$11:$C$111,E124=2,[1]基础天赋!$D$11:$D$111,E124=3,[1]基础天赋!$E$11:$E$111,E124=4,[1]基础天赋!$F$11:$F$111),,0)</f>
        <v>195</v>
      </c>
      <c r="K124" s="3" t="str">
        <f t="shared" si="12"/>
        <v>icon_talent_attr_2</v>
      </c>
      <c r="L124" s="2">
        <f t="shared" si="15"/>
        <v>38</v>
      </c>
      <c r="M124" s="3" t="s">
        <v>153</v>
      </c>
      <c r="N124" t="str">
        <f>CONCATENATE("animation_talent_",IF(L125&lt;&gt;L124,IF(_xlfn.XLOOKUP(L124,'talent_level|天赋等级'!A:A,'talent_level|天赋等级'!C:C)&lt;&gt;_xlfn.XLOOKUP(L125,'talent_level|天赋等级'!A:A,'talent_level|天赋等级'!C:C),3,2),1))</f>
        <v>animation_talent_1</v>
      </c>
    </row>
    <row r="125" spans="1:14">
      <c r="A125" s="2">
        <f t="shared" si="10"/>
        <v>10383</v>
      </c>
      <c r="B125" s="3" t="str">
        <f t="shared" si="14"/>
        <v>38级-香蕉回复+100</v>
      </c>
      <c r="C125" s="2">
        <v>1</v>
      </c>
      <c r="D125" s="3">
        <f t="shared" si="13"/>
        <v>10382</v>
      </c>
      <c r="E125" s="3">
        <f t="shared" si="17"/>
        <v>3</v>
      </c>
      <c r="F125" s="3" t="str">
        <f t="shared" si="16"/>
        <v>102150;100</v>
      </c>
      <c r="H125" s="3" t="str">
        <f t="shared" si="11"/>
        <v>talent_attr_3_name</v>
      </c>
      <c r="I125" s="3" cm="1">
        <f t="array" ref="I125">_xlfn.XLOOKUP(L125,[1]基础天赋!$B$11:$B$111,_xlfn.IFS(E125=1,[1]基础天赋!$C$11:$C$111,E125=2,[1]基础天赋!$D$11:$D$111,E125=3,[1]基础天赋!$E$11:$E$111,E125=4,[1]基础天赋!$F$11:$F$111),,0)</f>
        <v>100</v>
      </c>
      <c r="K125" s="3" t="str">
        <f t="shared" si="12"/>
        <v>icon_talent_attr_3</v>
      </c>
      <c r="L125" s="2">
        <f t="shared" si="15"/>
        <v>38</v>
      </c>
      <c r="M125" s="3" t="s">
        <v>154</v>
      </c>
      <c r="N125" t="str">
        <f>CONCATENATE("animation_talent_",IF(L126&lt;&gt;L125,IF(_xlfn.XLOOKUP(L125,'talent_level|天赋等级'!A:A,'talent_level|天赋等级'!C:C)&lt;&gt;_xlfn.XLOOKUP(L126,'talent_level|天赋等级'!A:A,'talent_level|天赋等级'!C:C),3,2),1))</f>
        <v>animation_talent_2</v>
      </c>
    </row>
    <row r="126" spans="1:14">
      <c r="A126" s="2">
        <f t="shared" si="10"/>
        <v>10391</v>
      </c>
      <c r="B126" s="3" t="str">
        <f t="shared" si="14"/>
        <v>39级-攻击+20</v>
      </c>
      <c r="C126" s="2">
        <v>1</v>
      </c>
      <c r="D126" s="3">
        <f t="shared" si="13"/>
        <v>10383</v>
      </c>
      <c r="E126" s="3">
        <f t="shared" si="17"/>
        <v>1</v>
      </c>
      <c r="F126" s="3" t="str">
        <f t="shared" si="16"/>
        <v>103010;20</v>
      </c>
      <c r="H126" s="3" t="str">
        <f t="shared" si="11"/>
        <v>talent_attr_1_name</v>
      </c>
      <c r="I126" s="3" cm="1">
        <f t="array" ref="I126">_xlfn.XLOOKUP(L126,[1]基础天赋!$B$11:$B$111,_xlfn.IFS(E126=1,[1]基础天赋!$C$11:$C$111,E126=2,[1]基础天赋!$D$11:$D$111,E126=3,[1]基础天赋!$E$11:$E$111,E126=4,[1]基础天赋!$F$11:$F$111),,0)</f>
        <v>20</v>
      </c>
      <c r="K126" s="3" t="str">
        <f t="shared" si="12"/>
        <v>icon_talent_attr_1</v>
      </c>
      <c r="L126" s="2">
        <f t="shared" si="15"/>
        <v>39</v>
      </c>
      <c r="M126" s="3" t="s">
        <v>155</v>
      </c>
      <c r="N126" t="str">
        <f>CONCATENATE("animation_talent_",IF(L127&lt;&gt;L126,IF(_xlfn.XLOOKUP(L126,'talent_level|天赋等级'!A:A,'talent_level|天赋等级'!C:C)&lt;&gt;_xlfn.XLOOKUP(L127,'talent_level|天赋等级'!A:A,'talent_level|天赋等级'!C:C),3,2),1))</f>
        <v>animation_talent_1</v>
      </c>
    </row>
    <row r="127" spans="1:14">
      <c r="A127" s="2">
        <f t="shared" si="10"/>
        <v>10392</v>
      </c>
      <c r="B127" s="3" t="str">
        <f t="shared" si="14"/>
        <v>39级-生命+200</v>
      </c>
      <c r="C127" s="2">
        <v>1</v>
      </c>
      <c r="D127" s="3">
        <f t="shared" si="13"/>
        <v>10391</v>
      </c>
      <c r="E127" s="3">
        <f t="shared" si="17"/>
        <v>2</v>
      </c>
      <c r="F127" s="3" t="str">
        <f t="shared" si="16"/>
        <v>102010;200</v>
      </c>
      <c r="H127" s="3" t="str">
        <f t="shared" si="11"/>
        <v>talent_attr_2_name</v>
      </c>
      <c r="I127" s="3" cm="1">
        <f t="array" ref="I127">_xlfn.XLOOKUP(L127,[1]基础天赋!$B$11:$B$111,_xlfn.IFS(E127=1,[1]基础天赋!$C$11:$C$111,E127=2,[1]基础天赋!$D$11:$D$111,E127=3,[1]基础天赋!$E$11:$E$111,E127=4,[1]基础天赋!$F$11:$F$111),,0)</f>
        <v>200</v>
      </c>
      <c r="K127" s="3" t="str">
        <f t="shared" si="12"/>
        <v>icon_talent_attr_2</v>
      </c>
      <c r="L127" s="2">
        <f t="shared" si="15"/>
        <v>39</v>
      </c>
      <c r="M127" s="3" t="s">
        <v>156</v>
      </c>
      <c r="N127" t="str">
        <f>CONCATENATE("animation_talent_",IF(L128&lt;&gt;L127,IF(_xlfn.XLOOKUP(L127,'talent_level|天赋等级'!A:A,'talent_level|天赋等级'!C:C)&lt;&gt;_xlfn.XLOOKUP(L128,'talent_level|天赋等级'!A:A,'talent_level|天赋等级'!C:C),3,2),1))</f>
        <v>animation_talent_1</v>
      </c>
    </row>
    <row r="128" spans="1:14">
      <c r="A128" s="2">
        <f t="shared" si="10"/>
        <v>10393</v>
      </c>
      <c r="B128" s="3" t="str">
        <f t="shared" si="14"/>
        <v>39级-香蕉回复+105</v>
      </c>
      <c r="C128" s="2">
        <v>1</v>
      </c>
      <c r="D128" s="3">
        <f t="shared" si="13"/>
        <v>10392</v>
      </c>
      <c r="E128" s="3">
        <f t="shared" si="17"/>
        <v>3</v>
      </c>
      <c r="F128" s="3" t="str">
        <f t="shared" si="16"/>
        <v>102150;105</v>
      </c>
      <c r="H128" s="3" t="str">
        <f t="shared" si="11"/>
        <v>talent_attr_3_name</v>
      </c>
      <c r="I128" s="3" cm="1">
        <f t="array" ref="I128">_xlfn.XLOOKUP(L128,[1]基础天赋!$B$11:$B$111,_xlfn.IFS(E128=1,[1]基础天赋!$C$11:$C$111,E128=2,[1]基础天赋!$D$11:$D$111,E128=3,[1]基础天赋!$E$11:$E$111,E128=4,[1]基础天赋!$F$11:$F$111),,0)</f>
        <v>105</v>
      </c>
      <c r="K128" s="3" t="str">
        <f t="shared" si="12"/>
        <v>icon_talent_attr_3</v>
      </c>
      <c r="L128" s="2">
        <f t="shared" si="15"/>
        <v>39</v>
      </c>
      <c r="M128" s="3" t="s">
        <v>157</v>
      </c>
      <c r="N128" t="str">
        <f>CONCATENATE("animation_talent_",IF(L129&lt;&gt;L128,IF(_xlfn.XLOOKUP(L128,'talent_level|天赋等级'!A:A,'talent_level|天赋等级'!C:C)&lt;&gt;_xlfn.XLOOKUP(L129,'talent_level|天赋等级'!A:A,'talent_level|天赋等级'!C:C),3,2),1))</f>
        <v>animation_talent_2</v>
      </c>
    </row>
    <row r="129" spans="1:14">
      <c r="A129" s="2">
        <f t="shared" si="10"/>
        <v>10401</v>
      </c>
      <c r="B129" s="3" t="str">
        <f t="shared" si="14"/>
        <v>40级-攻击+20</v>
      </c>
      <c r="C129" s="2">
        <v>1</v>
      </c>
      <c r="D129" s="3">
        <f t="shared" si="13"/>
        <v>10393</v>
      </c>
      <c r="E129" s="3">
        <f t="shared" si="17"/>
        <v>1</v>
      </c>
      <c r="F129" s="3" t="str">
        <f t="shared" si="16"/>
        <v>103010;20</v>
      </c>
      <c r="H129" s="3" t="str">
        <f t="shared" si="11"/>
        <v>talent_attr_1_name</v>
      </c>
      <c r="I129" s="3" cm="1">
        <f t="array" ref="I129">_xlfn.XLOOKUP(L129,[1]基础天赋!$B$11:$B$111,_xlfn.IFS(E129=1,[1]基础天赋!$C$11:$C$111,E129=2,[1]基础天赋!$D$11:$D$111,E129=3,[1]基础天赋!$E$11:$E$111,E129=4,[1]基础天赋!$F$11:$F$111),,0)</f>
        <v>20</v>
      </c>
      <c r="K129" s="3" t="str">
        <f t="shared" si="12"/>
        <v>icon_talent_attr_1</v>
      </c>
      <c r="L129" s="2">
        <f t="shared" si="15"/>
        <v>40</v>
      </c>
      <c r="M129" s="3" t="s">
        <v>158</v>
      </c>
      <c r="N129" t="str">
        <f>CONCATENATE("animation_talent_",IF(L130&lt;&gt;L129,IF(_xlfn.XLOOKUP(L129,'talent_level|天赋等级'!A:A,'talent_level|天赋等级'!C:C)&lt;&gt;_xlfn.XLOOKUP(L130,'talent_level|天赋等级'!A:A,'talent_level|天赋等级'!C:C),3,2),1))</f>
        <v>animation_talent_1</v>
      </c>
    </row>
    <row r="130" spans="1:14">
      <c r="A130" s="2">
        <f t="shared" si="10"/>
        <v>10402</v>
      </c>
      <c r="B130" s="3" t="str">
        <f t="shared" si="14"/>
        <v>40级-生命+205</v>
      </c>
      <c r="C130" s="2">
        <v>1</v>
      </c>
      <c r="D130" s="3">
        <f t="shared" si="13"/>
        <v>10401</v>
      </c>
      <c r="E130" s="3">
        <f t="shared" si="17"/>
        <v>2</v>
      </c>
      <c r="F130" s="3" t="str">
        <f t="shared" si="16"/>
        <v>102010;205</v>
      </c>
      <c r="H130" s="3" t="str">
        <f t="shared" si="11"/>
        <v>talent_attr_2_name</v>
      </c>
      <c r="I130" s="3" cm="1">
        <f t="array" ref="I130">_xlfn.XLOOKUP(L130,[1]基础天赋!$B$11:$B$111,_xlfn.IFS(E130=1,[1]基础天赋!$C$11:$C$111,E130=2,[1]基础天赋!$D$11:$D$111,E130=3,[1]基础天赋!$E$11:$E$111,E130=4,[1]基础天赋!$F$11:$F$111),,0)</f>
        <v>205</v>
      </c>
      <c r="K130" s="3" t="str">
        <f t="shared" si="12"/>
        <v>icon_talent_attr_2</v>
      </c>
      <c r="L130" s="2">
        <f t="shared" si="15"/>
        <v>40</v>
      </c>
      <c r="M130" s="3" t="s">
        <v>159</v>
      </c>
      <c r="N130" t="str">
        <f>CONCATENATE("animation_talent_",IF(L131&lt;&gt;L130,IF(_xlfn.XLOOKUP(L130,'talent_level|天赋等级'!A:A,'talent_level|天赋等级'!C:C)&lt;&gt;_xlfn.XLOOKUP(L131,'talent_level|天赋等级'!A:A,'talent_level|天赋等级'!C:C),3,2),1))</f>
        <v>animation_talent_1</v>
      </c>
    </row>
    <row r="131" spans="1:14">
      <c r="A131" s="2">
        <f t="shared" si="10"/>
        <v>10403</v>
      </c>
      <c r="B131" s="3" t="str">
        <f t="shared" si="14"/>
        <v>40级-香蕉回复+105</v>
      </c>
      <c r="C131" s="2">
        <v>1</v>
      </c>
      <c r="D131" s="3">
        <f t="shared" si="13"/>
        <v>10402</v>
      </c>
      <c r="E131" s="3">
        <f t="shared" si="17"/>
        <v>3</v>
      </c>
      <c r="F131" s="3" t="str">
        <f t="shared" si="16"/>
        <v>102150;105</v>
      </c>
      <c r="H131" s="3" t="str">
        <f t="shared" si="11"/>
        <v>talent_attr_3_name</v>
      </c>
      <c r="I131" s="3" cm="1">
        <f t="array" ref="I131">_xlfn.XLOOKUP(L131,[1]基础天赋!$B$11:$B$111,_xlfn.IFS(E131=1,[1]基础天赋!$C$11:$C$111,E131=2,[1]基础天赋!$D$11:$D$111,E131=3,[1]基础天赋!$E$11:$E$111,E131=4,[1]基础天赋!$F$11:$F$111),,0)</f>
        <v>105</v>
      </c>
      <c r="K131" s="3" t="str">
        <f t="shared" si="12"/>
        <v>icon_talent_attr_3</v>
      </c>
      <c r="L131" s="2">
        <f t="shared" si="15"/>
        <v>40</v>
      </c>
      <c r="M131" s="3" t="s">
        <v>160</v>
      </c>
      <c r="N131" t="str">
        <f>CONCATENATE("animation_talent_",IF(L132&lt;&gt;L131,IF(_xlfn.XLOOKUP(L131,'talent_level|天赋等级'!A:A,'talent_level|天赋等级'!C:C)&lt;&gt;_xlfn.XLOOKUP(L132,'talent_level|天赋等级'!A:A,'talent_level|天赋等级'!C:C),3,2),1))</f>
        <v>animation_talent_1</v>
      </c>
    </row>
    <row r="132" spans="1:14">
      <c r="A132" s="2">
        <f t="shared" si="10"/>
        <v>10404</v>
      </c>
      <c r="B132" s="3" t="str">
        <f t="shared" si="14"/>
        <v>40级-推力+40</v>
      </c>
      <c r="C132" s="2">
        <v>1</v>
      </c>
      <c r="D132" s="3">
        <f t="shared" si="13"/>
        <v>10403</v>
      </c>
      <c r="E132" s="3">
        <f t="shared" si="17"/>
        <v>4</v>
      </c>
      <c r="F132" s="3" t="str">
        <f t="shared" si="16"/>
        <v>109000;40</v>
      </c>
      <c r="H132" s="3" t="str">
        <f t="shared" si="11"/>
        <v>talent_attr_4_name</v>
      </c>
      <c r="I132" s="3" cm="1">
        <f t="array" ref="I132">_xlfn.XLOOKUP(L132,[1]基础天赋!$B$11:$B$111,_xlfn.IFS(E132=1,[1]基础天赋!$C$11:$C$111,E132=2,[1]基础天赋!$D$11:$D$111,E132=3,[1]基础天赋!$E$11:$E$111,E132=4,[1]基础天赋!$F$11:$F$111),,0)</f>
        <v>40</v>
      </c>
      <c r="K132" s="3" t="str">
        <f t="shared" si="12"/>
        <v>icon_talent_attr_4</v>
      </c>
      <c r="L132" s="2">
        <f t="shared" si="15"/>
        <v>40</v>
      </c>
      <c r="M132" s="3" t="s">
        <v>161</v>
      </c>
      <c r="N132" t="str">
        <f>CONCATENATE("animation_talent_",IF(L133&lt;&gt;L132,IF(_xlfn.XLOOKUP(L132,'talent_level|天赋等级'!A:A,'talent_level|天赋等级'!C:C)&lt;&gt;_xlfn.XLOOKUP(L133,'talent_level|天赋等级'!A:A,'talent_level|天赋等级'!C:C),3,2),1))</f>
        <v>animation_talent_3</v>
      </c>
    </row>
    <row r="133" spans="1:14">
      <c r="A133" s="2">
        <f t="shared" si="10"/>
        <v>10411</v>
      </c>
      <c r="B133" s="3" t="str">
        <f t="shared" si="14"/>
        <v>41级-攻击+25</v>
      </c>
      <c r="C133" s="2">
        <v>1</v>
      </c>
      <c r="D133" s="3">
        <f t="shared" si="13"/>
        <v>10404</v>
      </c>
      <c r="E133" s="3">
        <f t="shared" si="17"/>
        <v>1</v>
      </c>
      <c r="F133" s="3" t="str">
        <f t="shared" si="16"/>
        <v>103010;25</v>
      </c>
      <c r="H133" s="3" t="str">
        <f t="shared" si="11"/>
        <v>talent_attr_1_name</v>
      </c>
      <c r="I133" s="3" cm="1">
        <f t="array" ref="I133">_xlfn.XLOOKUP(L133,[1]基础天赋!$B$11:$B$111,_xlfn.IFS(E133=1,[1]基础天赋!$C$11:$C$111,E133=2,[1]基础天赋!$D$11:$D$111,E133=3,[1]基础天赋!$E$11:$E$111,E133=4,[1]基础天赋!$F$11:$F$111),,0)</f>
        <v>25</v>
      </c>
      <c r="K133" s="3" t="str">
        <f t="shared" si="12"/>
        <v>icon_talent_attr_1</v>
      </c>
      <c r="L133" s="2">
        <f t="shared" si="15"/>
        <v>41</v>
      </c>
      <c r="M133" s="3" t="s">
        <v>162</v>
      </c>
      <c r="N133" t="str">
        <f>CONCATENATE("animation_talent_",IF(L134&lt;&gt;L133,IF(_xlfn.XLOOKUP(L133,'talent_level|天赋等级'!A:A,'talent_level|天赋等级'!C:C)&lt;&gt;_xlfn.XLOOKUP(L134,'talent_level|天赋等级'!A:A,'talent_level|天赋等级'!C:C),3,2),1))</f>
        <v>animation_talent_1</v>
      </c>
    </row>
    <row r="134" spans="1:14">
      <c r="A134" s="2">
        <f t="shared" ref="A134:A197" si="18">10000+L134*10+E134</f>
        <v>10412</v>
      </c>
      <c r="B134" s="3" t="str">
        <f t="shared" si="14"/>
        <v>41级-生命+210</v>
      </c>
      <c r="C134" s="2">
        <v>1</v>
      </c>
      <c r="D134" s="3">
        <f t="shared" si="13"/>
        <v>10411</v>
      </c>
      <c r="E134" s="3">
        <f t="shared" si="17"/>
        <v>2</v>
      </c>
      <c r="F134" s="3" t="str">
        <f t="shared" si="16"/>
        <v>102010;210</v>
      </c>
      <c r="H134" s="3" t="str">
        <f t="shared" ref="H134:H197" si="19">CONCATENATE("talent_attr_",E134,"_name")</f>
        <v>talent_attr_2_name</v>
      </c>
      <c r="I134" s="3" cm="1">
        <f t="array" ref="I134">_xlfn.XLOOKUP(L134,[1]基础天赋!$B$11:$B$111,_xlfn.IFS(E134=1,[1]基础天赋!$C$11:$C$111,E134=2,[1]基础天赋!$D$11:$D$111,E134=3,[1]基础天赋!$E$11:$E$111,E134=4,[1]基础天赋!$F$11:$F$111),,0)</f>
        <v>210</v>
      </c>
      <c r="K134" s="3" t="str">
        <f t="shared" ref="K134:K197" si="20">CONCATENATE("icon_talent_attr_",E134)</f>
        <v>icon_talent_attr_2</v>
      </c>
      <c r="L134" s="2">
        <f t="shared" si="15"/>
        <v>41</v>
      </c>
      <c r="M134" s="3" t="s">
        <v>163</v>
      </c>
      <c r="N134" t="str">
        <f>CONCATENATE("animation_talent_",IF(L135&lt;&gt;L134,IF(_xlfn.XLOOKUP(L134,'talent_level|天赋等级'!A:A,'talent_level|天赋等级'!C:C)&lt;&gt;_xlfn.XLOOKUP(L135,'talent_level|天赋等级'!A:A,'talent_level|天赋等级'!C:C),3,2),1))</f>
        <v>animation_talent_1</v>
      </c>
    </row>
    <row r="135" spans="1:14">
      <c r="A135" s="2">
        <f t="shared" si="18"/>
        <v>10413</v>
      </c>
      <c r="B135" s="3" t="str">
        <f t="shared" si="14"/>
        <v>41级-香蕉回复+110</v>
      </c>
      <c r="C135" s="2">
        <v>1</v>
      </c>
      <c r="D135" s="3">
        <f t="shared" ref="D135:D198" si="21">A134</f>
        <v>10412</v>
      </c>
      <c r="E135" s="3">
        <f t="shared" si="17"/>
        <v>3</v>
      </c>
      <c r="F135" s="3" t="str">
        <f t="shared" si="16"/>
        <v>102150;110</v>
      </c>
      <c r="H135" s="3" t="str">
        <f t="shared" si="19"/>
        <v>talent_attr_3_name</v>
      </c>
      <c r="I135" s="3" cm="1">
        <f t="array" ref="I135">_xlfn.XLOOKUP(L135,[1]基础天赋!$B$11:$B$111,_xlfn.IFS(E135=1,[1]基础天赋!$C$11:$C$111,E135=2,[1]基础天赋!$D$11:$D$111,E135=3,[1]基础天赋!$E$11:$E$111,E135=4,[1]基础天赋!$F$11:$F$111),,0)</f>
        <v>110</v>
      </c>
      <c r="K135" s="3" t="str">
        <f t="shared" si="20"/>
        <v>icon_talent_attr_3</v>
      </c>
      <c r="L135" s="2">
        <f t="shared" si="15"/>
        <v>41</v>
      </c>
      <c r="M135" s="3" t="s">
        <v>164</v>
      </c>
      <c r="N135" t="str">
        <f>CONCATENATE("animation_talent_",IF(L136&lt;&gt;L135,IF(_xlfn.XLOOKUP(L135,'talent_level|天赋等级'!A:A,'talent_level|天赋等级'!C:C)&lt;&gt;_xlfn.XLOOKUP(L136,'talent_level|天赋等级'!A:A,'talent_level|天赋等级'!C:C),3,2),1))</f>
        <v>animation_talent_2</v>
      </c>
    </row>
    <row r="136" spans="1:14">
      <c r="A136" s="2">
        <f t="shared" si="18"/>
        <v>10421</v>
      </c>
      <c r="B136" s="3" t="str">
        <f t="shared" si="14"/>
        <v>42级-攻击+25</v>
      </c>
      <c r="C136" s="2">
        <v>1</v>
      </c>
      <c r="D136" s="3">
        <f t="shared" si="21"/>
        <v>10413</v>
      </c>
      <c r="E136" s="3">
        <f t="shared" si="17"/>
        <v>1</v>
      </c>
      <c r="F136" s="3" t="str">
        <f t="shared" si="16"/>
        <v>103010;25</v>
      </c>
      <c r="H136" s="3" t="str">
        <f t="shared" si="19"/>
        <v>talent_attr_1_name</v>
      </c>
      <c r="I136" s="3" cm="1">
        <f t="array" ref="I136">_xlfn.XLOOKUP(L136,[1]基础天赋!$B$11:$B$111,_xlfn.IFS(E136=1,[1]基础天赋!$C$11:$C$111,E136=2,[1]基础天赋!$D$11:$D$111,E136=3,[1]基础天赋!$E$11:$E$111,E136=4,[1]基础天赋!$F$11:$F$111),,0)</f>
        <v>25</v>
      </c>
      <c r="K136" s="3" t="str">
        <f t="shared" si="20"/>
        <v>icon_talent_attr_1</v>
      </c>
      <c r="L136" s="2">
        <f t="shared" si="15"/>
        <v>42</v>
      </c>
      <c r="M136" s="3" t="s">
        <v>165</v>
      </c>
      <c r="N136" t="str">
        <f>CONCATENATE("animation_talent_",IF(L137&lt;&gt;L136,IF(_xlfn.XLOOKUP(L136,'talent_level|天赋等级'!A:A,'talent_level|天赋等级'!C:C)&lt;&gt;_xlfn.XLOOKUP(L137,'talent_level|天赋等级'!A:A,'talent_level|天赋等级'!C:C),3,2),1))</f>
        <v>animation_talent_1</v>
      </c>
    </row>
    <row r="137" spans="1:14">
      <c r="A137" s="2">
        <f t="shared" si="18"/>
        <v>10422</v>
      </c>
      <c r="B137" s="3" t="str">
        <f t="shared" ref="B137:B200" si="22">CONCATENATE(L137,"级-",_xlfn.IFS(E137=1,"攻击+",E137=2,"生命+",E137=3,"香蕉回复+",E137=4,"推力+"),I137)</f>
        <v>42级-生命+215</v>
      </c>
      <c r="C137" s="2">
        <v>1</v>
      </c>
      <c r="D137" s="3">
        <f t="shared" si="21"/>
        <v>10421</v>
      </c>
      <c r="E137" s="3">
        <f t="shared" si="17"/>
        <v>2</v>
      </c>
      <c r="F137" s="3" t="str">
        <f t="shared" si="16"/>
        <v>102010;215</v>
      </c>
      <c r="H137" s="3" t="str">
        <f t="shared" si="19"/>
        <v>talent_attr_2_name</v>
      </c>
      <c r="I137" s="3" cm="1">
        <f t="array" ref="I137">_xlfn.XLOOKUP(L137,[1]基础天赋!$B$11:$B$111,_xlfn.IFS(E137=1,[1]基础天赋!$C$11:$C$111,E137=2,[1]基础天赋!$D$11:$D$111,E137=3,[1]基础天赋!$E$11:$E$111,E137=4,[1]基础天赋!$F$11:$F$111),,0)</f>
        <v>215</v>
      </c>
      <c r="K137" s="3" t="str">
        <f t="shared" si="20"/>
        <v>icon_talent_attr_2</v>
      </c>
      <c r="L137" s="2">
        <f t="shared" si="15"/>
        <v>42</v>
      </c>
      <c r="M137" s="3" t="s">
        <v>166</v>
      </c>
      <c r="N137" t="str">
        <f>CONCATENATE("animation_talent_",IF(L138&lt;&gt;L137,IF(_xlfn.XLOOKUP(L137,'talent_level|天赋等级'!A:A,'talent_level|天赋等级'!C:C)&lt;&gt;_xlfn.XLOOKUP(L138,'talent_level|天赋等级'!A:A,'talent_level|天赋等级'!C:C),3,2),1))</f>
        <v>animation_talent_1</v>
      </c>
    </row>
    <row r="138" spans="1:14">
      <c r="A138" s="2">
        <f t="shared" si="18"/>
        <v>10423</v>
      </c>
      <c r="B138" s="3" t="str">
        <f t="shared" si="22"/>
        <v>42级-香蕉回复+110</v>
      </c>
      <c r="C138" s="2">
        <v>1</v>
      </c>
      <c r="D138" s="3">
        <f t="shared" si="21"/>
        <v>10422</v>
      </c>
      <c r="E138" s="3">
        <f t="shared" si="17"/>
        <v>3</v>
      </c>
      <c r="F138" s="3" t="str">
        <f t="shared" si="16"/>
        <v>102150;110</v>
      </c>
      <c r="H138" s="3" t="str">
        <f t="shared" si="19"/>
        <v>talent_attr_3_name</v>
      </c>
      <c r="I138" s="3" cm="1">
        <f t="array" ref="I138">_xlfn.XLOOKUP(L138,[1]基础天赋!$B$11:$B$111,_xlfn.IFS(E138=1,[1]基础天赋!$C$11:$C$111,E138=2,[1]基础天赋!$D$11:$D$111,E138=3,[1]基础天赋!$E$11:$E$111,E138=4,[1]基础天赋!$F$11:$F$111),,0)</f>
        <v>110</v>
      </c>
      <c r="K138" s="3" t="str">
        <f t="shared" si="20"/>
        <v>icon_talent_attr_3</v>
      </c>
      <c r="L138" s="2">
        <f t="shared" si="15"/>
        <v>42</v>
      </c>
      <c r="M138" s="3" t="s">
        <v>167</v>
      </c>
      <c r="N138" t="str">
        <f>CONCATENATE("animation_talent_",IF(L139&lt;&gt;L138,IF(_xlfn.XLOOKUP(L138,'talent_level|天赋等级'!A:A,'talent_level|天赋等级'!C:C)&lt;&gt;_xlfn.XLOOKUP(L139,'talent_level|天赋等级'!A:A,'talent_level|天赋等级'!C:C),3,2),1))</f>
        <v>animation_talent_2</v>
      </c>
    </row>
    <row r="139" spans="1:14">
      <c r="A139" s="2">
        <f t="shared" si="18"/>
        <v>10431</v>
      </c>
      <c r="B139" s="3" t="str">
        <f t="shared" si="22"/>
        <v>43级-攻击+25</v>
      </c>
      <c r="C139" s="2">
        <v>1</v>
      </c>
      <c r="D139" s="3">
        <f t="shared" si="21"/>
        <v>10423</v>
      </c>
      <c r="E139" s="3">
        <f t="shared" si="17"/>
        <v>1</v>
      </c>
      <c r="F139" s="3" t="str">
        <f t="shared" si="16"/>
        <v>103010;25</v>
      </c>
      <c r="H139" s="3" t="str">
        <f t="shared" si="19"/>
        <v>talent_attr_1_name</v>
      </c>
      <c r="I139" s="3" cm="1">
        <f t="array" ref="I139">_xlfn.XLOOKUP(L139,[1]基础天赋!$B$11:$B$111,_xlfn.IFS(E139=1,[1]基础天赋!$C$11:$C$111,E139=2,[1]基础天赋!$D$11:$D$111,E139=3,[1]基础天赋!$E$11:$E$111,E139=4,[1]基础天赋!$F$11:$F$111),,0)</f>
        <v>25</v>
      </c>
      <c r="K139" s="3" t="str">
        <f t="shared" si="20"/>
        <v>icon_talent_attr_1</v>
      </c>
      <c r="L139" s="2">
        <f t="shared" si="15"/>
        <v>43</v>
      </c>
      <c r="M139" s="3" t="s">
        <v>168</v>
      </c>
      <c r="N139" t="str">
        <f>CONCATENATE("animation_talent_",IF(L140&lt;&gt;L139,IF(_xlfn.XLOOKUP(L139,'talent_level|天赋等级'!A:A,'talent_level|天赋等级'!C:C)&lt;&gt;_xlfn.XLOOKUP(L140,'talent_level|天赋等级'!A:A,'talent_level|天赋等级'!C:C),3,2),1))</f>
        <v>animation_talent_1</v>
      </c>
    </row>
    <row r="140" spans="1:14">
      <c r="A140" s="2">
        <f t="shared" si="18"/>
        <v>10432</v>
      </c>
      <c r="B140" s="3" t="str">
        <f t="shared" si="22"/>
        <v>43级-生命+220</v>
      </c>
      <c r="C140" s="2">
        <v>1</v>
      </c>
      <c r="D140" s="3">
        <f t="shared" si="21"/>
        <v>10431</v>
      </c>
      <c r="E140" s="3">
        <f t="shared" si="17"/>
        <v>2</v>
      </c>
      <c r="F140" s="3" t="str">
        <f t="shared" si="16"/>
        <v>102010;220</v>
      </c>
      <c r="H140" s="3" t="str">
        <f t="shared" si="19"/>
        <v>talent_attr_2_name</v>
      </c>
      <c r="I140" s="3" cm="1">
        <f t="array" ref="I140">_xlfn.XLOOKUP(L140,[1]基础天赋!$B$11:$B$111,_xlfn.IFS(E140=1,[1]基础天赋!$C$11:$C$111,E140=2,[1]基础天赋!$D$11:$D$111,E140=3,[1]基础天赋!$E$11:$E$111,E140=4,[1]基础天赋!$F$11:$F$111),,0)</f>
        <v>220</v>
      </c>
      <c r="K140" s="3" t="str">
        <f t="shared" si="20"/>
        <v>icon_talent_attr_2</v>
      </c>
      <c r="L140" s="2">
        <f t="shared" si="15"/>
        <v>43</v>
      </c>
      <c r="M140" s="3" t="s">
        <v>169</v>
      </c>
      <c r="N140" t="str">
        <f>CONCATENATE("animation_talent_",IF(L141&lt;&gt;L140,IF(_xlfn.XLOOKUP(L140,'talent_level|天赋等级'!A:A,'talent_level|天赋等级'!C:C)&lt;&gt;_xlfn.XLOOKUP(L141,'talent_level|天赋等级'!A:A,'talent_level|天赋等级'!C:C),3,2),1))</f>
        <v>animation_talent_1</v>
      </c>
    </row>
    <row r="141" spans="1:14">
      <c r="A141" s="2">
        <f t="shared" si="18"/>
        <v>10433</v>
      </c>
      <c r="B141" s="3" t="str">
        <f t="shared" si="22"/>
        <v>43级-香蕉回复+115</v>
      </c>
      <c r="C141" s="2">
        <v>1</v>
      </c>
      <c r="D141" s="3">
        <f t="shared" si="21"/>
        <v>10432</v>
      </c>
      <c r="E141" s="3">
        <f t="shared" si="17"/>
        <v>3</v>
      </c>
      <c r="F141" s="3" t="str">
        <f t="shared" si="16"/>
        <v>102150;115</v>
      </c>
      <c r="H141" s="3" t="str">
        <f t="shared" si="19"/>
        <v>talent_attr_3_name</v>
      </c>
      <c r="I141" s="3" cm="1">
        <f t="array" ref="I141">_xlfn.XLOOKUP(L141,[1]基础天赋!$B$11:$B$111,_xlfn.IFS(E141=1,[1]基础天赋!$C$11:$C$111,E141=2,[1]基础天赋!$D$11:$D$111,E141=3,[1]基础天赋!$E$11:$E$111,E141=4,[1]基础天赋!$F$11:$F$111),,0)</f>
        <v>115</v>
      </c>
      <c r="K141" s="3" t="str">
        <f t="shared" si="20"/>
        <v>icon_talent_attr_3</v>
      </c>
      <c r="L141" s="2">
        <f t="shared" si="15"/>
        <v>43</v>
      </c>
      <c r="M141" s="3" t="s">
        <v>170</v>
      </c>
      <c r="N141" t="str">
        <f>CONCATENATE("animation_talent_",IF(L142&lt;&gt;L141,IF(_xlfn.XLOOKUP(L141,'talent_level|天赋等级'!A:A,'talent_level|天赋等级'!C:C)&lt;&gt;_xlfn.XLOOKUP(L142,'talent_level|天赋等级'!A:A,'talent_level|天赋等级'!C:C),3,2),1))</f>
        <v>animation_talent_2</v>
      </c>
    </row>
    <row r="142" spans="1:14">
      <c r="A142" s="2">
        <f t="shared" si="18"/>
        <v>10441</v>
      </c>
      <c r="B142" s="3" t="str">
        <f t="shared" si="22"/>
        <v>44级-攻击+25</v>
      </c>
      <c r="C142" s="2">
        <v>1</v>
      </c>
      <c r="D142" s="3">
        <f t="shared" si="21"/>
        <v>10433</v>
      </c>
      <c r="E142" s="3">
        <f t="shared" si="17"/>
        <v>1</v>
      </c>
      <c r="F142" s="3" t="str">
        <f t="shared" si="16"/>
        <v>103010;25</v>
      </c>
      <c r="H142" s="3" t="str">
        <f t="shared" si="19"/>
        <v>talent_attr_1_name</v>
      </c>
      <c r="I142" s="3" cm="1">
        <f t="array" ref="I142">_xlfn.XLOOKUP(L142,[1]基础天赋!$B$11:$B$111,_xlfn.IFS(E142=1,[1]基础天赋!$C$11:$C$111,E142=2,[1]基础天赋!$D$11:$D$111,E142=3,[1]基础天赋!$E$11:$E$111,E142=4,[1]基础天赋!$F$11:$F$111),,0)</f>
        <v>25</v>
      </c>
      <c r="K142" s="3" t="str">
        <f t="shared" si="20"/>
        <v>icon_talent_attr_1</v>
      </c>
      <c r="L142" s="2">
        <f t="shared" si="15"/>
        <v>44</v>
      </c>
      <c r="M142" s="3" t="s">
        <v>171</v>
      </c>
      <c r="N142" t="str">
        <f>CONCATENATE("animation_talent_",IF(L143&lt;&gt;L142,IF(_xlfn.XLOOKUP(L142,'talent_level|天赋等级'!A:A,'talent_level|天赋等级'!C:C)&lt;&gt;_xlfn.XLOOKUP(L143,'talent_level|天赋等级'!A:A,'talent_level|天赋等级'!C:C),3,2),1))</f>
        <v>animation_talent_1</v>
      </c>
    </row>
    <row r="143" spans="1:14">
      <c r="A143" s="2">
        <f t="shared" si="18"/>
        <v>10442</v>
      </c>
      <c r="B143" s="3" t="str">
        <f t="shared" si="22"/>
        <v>44级-生命+225</v>
      </c>
      <c r="C143" s="2">
        <v>1</v>
      </c>
      <c r="D143" s="3">
        <f t="shared" si="21"/>
        <v>10441</v>
      </c>
      <c r="E143" s="3">
        <f t="shared" si="17"/>
        <v>2</v>
      </c>
      <c r="F143" s="3" t="str">
        <f t="shared" si="16"/>
        <v>102010;225</v>
      </c>
      <c r="H143" s="3" t="str">
        <f t="shared" si="19"/>
        <v>talent_attr_2_name</v>
      </c>
      <c r="I143" s="3" cm="1">
        <f t="array" ref="I143">_xlfn.XLOOKUP(L143,[1]基础天赋!$B$11:$B$111,_xlfn.IFS(E143=1,[1]基础天赋!$C$11:$C$111,E143=2,[1]基础天赋!$D$11:$D$111,E143=3,[1]基础天赋!$E$11:$E$111,E143=4,[1]基础天赋!$F$11:$F$111),,0)</f>
        <v>225</v>
      </c>
      <c r="K143" s="3" t="str">
        <f t="shared" si="20"/>
        <v>icon_talent_attr_2</v>
      </c>
      <c r="L143" s="2">
        <f t="shared" si="15"/>
        <v>44</v>
      </c>
      <c r="M143" s="3" t="s">
        <v>172</v>
      </c>
      <c r="N143" t="str">
        <f>CONCATENATE("animation_talent_",IF(L144&lt;&gt;L143,IF(_xlfn.XLOOKUP(L143,'talent_level|天赋等级'!A:A,'talent_level|天赋等级'!C:C)&lt;&gt;_xlfn.XLOOKUP(L144,'talent_level|天赋等级'!A:A,'talent_level|天赋等级'!C:C),3,2),1))</f>
        <v>animation_talent_1</v>
      </c>
    </row>
    <row r="144" spans="1:14">
      <c r="A144" s="2">
        <f t="shared" si="18"/>
        <v>10443</v>
      </c>
      <c r="B144" s="3" t="str">
        <f t="shared" si="22"/>
        <v>44级-香蕉回复+115</v>
      </c>
      <c r="C144" s="2">
        <v>1</v>
      </c>
      <c r="D144" s="3">
        <f t="shared" si="21"/>
        <v>10442</v>
      </c>
      <c r="E144" s="3">
        <f t="shared" si="17"/>
        <v>3</v>
      </c>
      <c r="F144" s="3" t="str">
        <f t="shared" si="16"/>
        <v>102150;115</v>
      </c>
      <c r="H144" s="3" t="str">
        <f t="shared" si="19"/>
        <v>talent_attr_3_name</v>
      </c>
      <c r="I144" s="3" cm="1">
        <f t="array" ref="I144">_xlfn.XLOOKUP(L144,[1]基础天赋!$B$11:$B$111,_xlfn.IFS(E144=1,[1]基础天赋!$C$11:$C$111,E144=2,[1]基础天赋!$D$11:$D$111,E144=3,[1]基础天赋!$E$11:$E$111,E144=4,[1]基础天赋!$F$11:$F$111),,0)</f>
        <v>115</v>
      </c>
      <c r="K144" s="3" t="str">
        <f t="shared" si="20"/>
        <v>icon_talent_attr_3</v>
      </c>
      <c r="L144" s="2">
        <f t="shared" si="15"/>
        <v>44</v>
      </c>
      <c r="M144" s="3" t="s">
        <v>173</v>
      </c>
      <c r="N144" t="str">
        <f>CONCATENATE("animation_talent_",IF(L145&lt;&gt;L144,IF(_xlfn.XLOOKUP(L144,'talent_level|天赋等级'!A:A,'talent_level|天赋等级'!C:C)&lt;&gt;_xlfn.XLOOKUP(L145,'talent_level|天赋等级'!A:A,'talent_level|天赋等级'!C:C),3,2),1))</f>
        <v>animation_talent_2</v>
      </c>
    </row>
    <row r="145" spans="1:14">
      <c r="A145" s="2">
        <f t="shared" si="18"/>
        <v>10451</v>
      </c>
      <c r="B145" s="3" t="str">
        <f t="shared" si="22"/>
        <v>45级-攻击+25</v>
      </c>
      <c r="C145" s="2">
        <v>1</v>
      </c>
      <c r="D145" s="3">
        <f t="shared" si="21"/>
        <v>10443</v>
      </c>
      <c r="E145" s="3">
        <f t="shared" si="17"/>
        <v>1</v>
      </c>
      <c r="F145" s="3" t="str">
        <f t="shared" si="16"/>
        <v>103010;25</v>
      </c>
      <c r="H145" s="3" t="str">
        <f t="shared" si="19"/>
        <v>talent_attr_1_name</v>
      </c>
      <c r="I145" s="3" cm="1">
        <f t="array" ref="I145">_xlfn.XLOOKUP(L145,[1]基础天赋!$B$11:$B$111,_xlfn.IFS(E145=1,[1]基础天赋!$C$11:$C$111,E145=2,[1]基础天赋!$D$11:$D$111,E145=3,[1]基础天赋!$E$11:$E$111,E145=4,[1]基础天赋!$F$11:$F$111),,0)</f>
        <v>25</v>
      </c>
      <c r="K145" s="3" t="str">
        <f t="shared" si="20"/>
        <v>icon_talent_attr_1</v>
      </c>
      <c r="L145" s="2">
        <f t="shared" si="15"/>
        <v>45</v>
      </c>
      <c r="M145" s="3" t="s">
        <v>174</v>
      </c>
      <c r="N145" t="str">
        <f>CONCATENATE("animation_talent_",IF(L146&lt;&gt;L145,IF(_xlfn.XLOOKUP(L145,'talent_level|天赋等级'!A:A,'talent_level|天赋等级'!C:C)&lt;&gt;_xlfn.XLOOKUP(L146,'talent_level|天赋等级'!A:A,'talent_level|天赋等级'!C:C),3,2),1))</f>
        <v>animation_talent_1</v>
      </c>
    </row>
    <row r="146" spans="1:14">
      <c r="A146" s="2">
        <f t="shared" si="18"/>
        <v>10452</v>
      </c>
      <c r="B146" s="3" t="str">
        <f t="shared" si="22"/>
        <v>45级-生命+230</v>
      </c>
      <c r="C146" s="2">
        <v>1</v>
      </c>
      <c r="D146" s="3">
        <f t="shared" si="21"/>
        <v>10451</v>
      </c>
      <c r="E146" s="3">
        <f t="shared" si="17"/>
        <v>2</v>
      </c>
      <c r="F146" s="3" t="str">
        <f t="shared" si="16"/>
        <v>102010;230</v>
      </c>
      <c r="H146" s="3" t="str">
        <f t="shared" si="19"/>
        <v>talent_attr_2_name</v>
      </c>
      <c r="I146" s="3" cm="1">
        <f t="array" ref="I146">_xlfn.XLOOKUP(L146,[1]基础天赋!$B$11:$B$111,_xlfn.IFS(E146=1,[1]基础天赋!$C$11:$C$111,E146=2,[1]基础天赋!$D$11:$D$111,E146=3,[1]基础天赋!$E$11:$E$111,E146=4,[1]基础天赋!$F$11:$F$111),,0)</f>
        <v>230</v>
      </c>
      <c r="K146" s="3" t="str">
        <f t="shared" si="20"/>
        <v>icon_talent_attr_2</v>
      </c>
      <c r="L146" s="2">
        <f t="shared" si="15"/>
        <v>45</v>
      </c>
      <c r="M146" s="3" t="s">
        <v>175</v>
      </c>
      <c r="N146" t="str">
        <f>CONCATENATE("animation_talent_",IF(L147&lt;&gt;L146,IF(_xlfn.XLOOKUP(L146,'talent_level|天赋等级'!A:A,'talent_level|天赋等级'!C:C)&lt;&gt;_xlfn.XLOOKUP(L147,'talent_level|天赋等级'!A:A,'talent_level|天赋等级'!C:C),3,2),1))</f>
        <v>animation_talent_1</v>
      </c>
    </row>
    <row r="147" spans="1:14">
      <c r="A147" s="2">
        <f t="shared" si="18"/>
        <v>10453</v>
      </c>
      <c r="B147" s="3" t="str">
        <f t="shared" si="22"/>
        <v>45级-香蕉回复+120</v>
      </c>
      <c r="C147" s="2">
        <v>1</v>
      </c>
      <c r="D147" s="3">
        <f t="shared" si="21"/>
        <v>10452</v>
      </c>
      <c r="E147" s="3">
        <f t="shared" si="17"/>
        <v>3</v>
      </c>
      <c r="F147" s="3" t="str">
        <f t="shared" si="16"/>
        <v>102150;120</v>
      </c>
      <c r="H147" s="3" t="str">
        <f t="shared" si="19"/>
        <v>talent_attr_3_name</v>
      </c>
      <c r="I147" s="3" cm="1">
        <f t="array" ref="I147">_xlfn.XLOOKUP(L147,[1]基础天赋!$B$11:$B$111,_xlfn.IFS(E147=1,[1]基础天赋!$C$11:$C$111,E147=2,[1]基础天赋!$D$11:$D$111,E147=3,[1]基础天赋!$E$11:$E$111,E147=4,[1]基础天赋!$F$11:$F$111),,0)</f>
        <v>120</v>
      </c>
      <c r="K147" s="3" t="str">
        <f t="shared" si="20"/>
        <v>icon_talent_attr_3</v>
      </c>
      <c r="L147" s="2">
        <f t="shared" si="15"/>
        <v>45</v>
      </c>
      <c r="M147" s="3" t="s">
        <v>176</v>
      </c>
      <c r="N147" t="str">
        <f>CONCATENATE("animation_talent_",IF(L148&lt;&gt;L147,IF(_xlfn.XLOOKUP(L147,'talent_level|天赋等级'!A:A,'talent_level|天赋等级'!C:C)&lt;&gt;_xlfn.XLOOKUP(L148,'talent_level|天赋等级'!A:A,'talent_level|天赋等级'!C:C),3,2),1))</f>
        <v>animation_talent_1</v>
      </c>
    </row>
    <row r="148" spans="1:14">
      <c r="A148" s="2">
        <f t="shared" si="18"/>
        <v>10454</v>
      </c>
      <c r="B148" s="3" t="str">
        <f t="shared" si="22"/>
        <v>45级-推力+45</v>
      </c>
      <c r="C148" s="2">
        <v>1</v>
      </c>
      <c r="D148" s="3">
        <f t="shared" si="21"/>
        <v>10453</v>
      </c>
      <c r="E148" s="3">
        <f t="shared" si="17"/>
        <v>4</v>
      </c>
      <c r="F148" s="3" t="str">
        <f t="shared" si="16"/>
        <v>109000;45</v>
      </c>
      <c r="H148" s="3" t="str">
        <f t="shared" si="19"/>
        <v>talent_attr_4_name</v>
      </c>
      <c r="I148" s="3" cm="1">
        <f t="array" ref="I148">_xlfn.XLOOKUP(L148,[1]基础天赋!$B$11:$B$111,_xlfn.IFS(E148=1,[1]基础天赋!$C$11:$C$111,E148=2,[1]基础天赋!$D$11:$D$111,E148=3,[1]基础天赋!$E$11:$E$111,E148=4,[1]基础天赋!$F$11:$F$111),,0)</f>
        <v>45</v>
      </c>
      <c r="K148" s="3" t="str">
        <f t="shared" si="20"/>
        <v>icon_talent_attr_4</v>
      </c>
      <c r="L148" s="2">
        <f t="shared" si="15"/>
        <v>45</v>
      </c>
      <c r="M148" s="3" t="s">
        <v>177</v>
      </c>
      <c r="N148" t="str">
        <f>CONCATENATE("animation_talent_",IF(L149&lt;&gt;L148,IF(_xlfn.XLOOKUP(L148,'talent_level|天赋等级'!A:A,'talent_level|天赋等级'!C:C)&lt;&gt;_xlfn.XLOOKUP(L149,'talent_level|天赋等级'!A:A,'talent_level|天赋等级'!C:C),3,2),1))</f>
        <v>animation_talent_3</v>
      </c>
    </row>
    <row r="149" spans="1:14">
      <c r="A149" s="2">
        <f t="shared" si="18"/>
        <v>10461</v>
      </c>
      <c r="B149" s="3" t="str">
        <f t="shared" si="22"/>
        <v>46级-攻击+25</v>
      </c>
      <c r="C149" s="2">
        <v>1</v>
      </c>
      <c r="D149" s="3">
        <f t="shared" si="21"/>
        <v>10454</v>
      </c>
      <c r="E149" s="3">
        <f t="shared" si="17"/>
        <v>1</v>
      </c>
      <c r="F149" s="3" t="str">
        <f t="shared" si="16"/>
        <v>103010;25</v>
      </c>
      <c r="H149" s="3" t="str">
        <f t="shared" si="19"/>
        <v>talent_attr_1_name</v>
      </c>
      <c r="I149" s="3" cm="1">
        <f t="array" ref="I149">_xlfn.XLOOKUP(L149,[1]基础天赋!$B$11:$B$111,_xlfn.IFS(E149=1,[1]基础天赋!$C$11:$C$111,E149=2,[1]基础天赋!$D$11:$D$111,E149=3,[1]基础天赋!$E$11:$E$111,E149=4,[1]基础天赋!$F$11:$F$111),,0)</f>
        <v>25</v>
      </c>
      <c r="K149" s="3" t="str">
        <f t="shared" si="20"/>
        <v>icon_talent_attr_1</v>
      </c>
      <c r="L149" s="2">
        <f t="shared" ref="L149:L212" si="23">L133+5</f>
        <v>46</v>
      </c>
      <c r="M149" s="3" t="s">
        <v>178</v>
      </c>
      <c r="N149" t="str">
        <f>CONCATENATE("animation_talent_",IF(L150&lt;&gt;L149,IF(_xlfn.XLOOKUP(L149,'talent_level|天赋等级'!A:A,'talent_level|天赋等级'!C:C)&lt;&gt;_xlfn.XLOOKUP(L150,'talent_level|天赋等级'!A:A,'talent_level|天赋等级'!C:C),3,2),1))</f>
        <v>animation_talent_1</v>
      </c>
    </row>
    <row r="150" spans="1:14">
      <c r="A150" s="2">
        <f t="shared" si="18"/>
        <v>10462</v>
      </c>
      <c r="B150" s="3" t="str">
        <f t="shared" si="22"/>
        <v>46级-生命+235</v>
      </c>
      <c r="C150" s="2">
        <v>1</v>
      </c>
      <c r="D150" s="3">
        <f t="shared" si="21"/>
        <v>10461</v>
      </c>
      <c r="E150" s="3">
        <f t="shared" si="17"/>
        <v>2</v>
      </c>
      <c r="F150" s="3" t="str">
        <f t="shared" si="16"/>
        <v>102010;235</v>
      </c>
      <c r="H150" s="3" t="str">
        <f t="shared" si="19"/>
        <v>talent_attr_2_name</v>
      </c>
      <c r="I150" s="3" cm="1">
        <f t="array" ref="I150">_xlfn.XLOOKUP(L150,[1]基础天赋!$B$11:$B$111,_xlfn.IFS(E150=1,[1]基础天赋!$C$11:$C$111,E150=2,[1]基础天赋!$D$11:$D$111,E150=3,[1]基础天赋!$E$11:$E$111,E150=4,[1]基础天赋!$F$11:$F$111),,0)</f>
        <v>235</v>
      </c>
      <c r="K150" s="3" t="str">
        <f t="shared" si="20"/>
        <v>icon_talent_attr_2</v>
      </c>
      <c r="L150" s="2">
        <f t="shared" si="23"/>
        <v>46</v>
      </c>
      <c r="M150" s="3" t="s">
        <v>179</v>
      </c>
      <c r="N150" t="str">
        <f>CONCATENATE("animation_talent_",IF(L151&lt;&gt;L150,IF(_xlfn.XLOOKUP(L150,'talent_level|天赋等级'!A:A,'talent_level|天赋等级'!C:C)&lt;&gt;_xlfn.XLOOKUP(L151,'talent_level|天赋等级'!A:A,'talent_level|天赋等级'!C:C),3,2),1))</f>
        <v>animation_talent_1</v>
      </c>
    </row>
    <row r="151" spans="1:14">
      <c r="A151" s="2">
        <f t="shared" si="18"/>
        <v>10463</v>
      </c>
      <c r="B151" s="3" t="str">
        <f t="shared" si="22"/>
        <v>46级-香蕉回复+120</v>
      </c>
      <c r="C151" s="2">
        <v>1</v>
      </c>
      <c r="D151" s="3">
        <f t="shared" si="21"/>
        <v>10462</v>
      </c>
      <c r="E151" s="3">
        <f t="shared" si="17"/>
        <v>3</v>
      </c>
      <c r="F151" s="3" t="str">
        <f t="shared" si="16"/>
        <v>102150;120</v>
      </c>
      <c r="H151" s="3" t="str">
        <f t="shared" si="19"/>
        <v>talent_attr_3_name</v>
      </c>
      <c r="I151" s="3" cm="1">
        <f t="array" ref="I151">_xlfn.XLOOKUP(L151,[1]基础天赋!$B$11:$B$111,_xlfn.IFS(E151=1,[1]基础天赋!$C$11:$C$111,E151=2,[1]基础天赋!$D$11:$D$111,E151=3,[1]基础天赋!$E$11:$E$111,E151=4,[1]基础天赋!$F$11:$F$111),,0)</f>
        <v>120</v>
      </c>
      <c r="K151" s="3" t="str">
        <f t="shared" si="20"/>
        <v>icon_talent_attr_3</v>
      </c>
      <c r="L151" s="2">
        <f t="shared" si="23"/>
        <v>46</v>
      </c>
      <c r="M151" s="3" t="s">
        <v>180</v>
      </c>
      <c r="N151" t="str">
        <f>CONCATENATE("animation_talent_",IF(L152&lt;&gt;L151,IF(_xlfn.XLOOKUP(L151,'talent_level|天赋等级'!A:A,'talent_level|天赋等级'!C:C)&lt;&gt;_xlfn.XLOOKUP(L152,'talent_level|天赋等级'!A:A,'talent_level|天赋等级'!C:C),3,2),1))</f>
        <v>animation_talent_2</v>
      </c>
    </row>
    <row r="152" spans="1:14">
      <c r="A152" s="2">
        <f t="shared" si="18"/>
        <v>10471</v>
      </c>
      <c r="B152" s="3" t="str">
        <f t="shared" si="22"/>
        <v>47级-攻击+25</v>
      </c>
      <c r="C152" s="2">
        <v>1</v>
      </c>
      <c r="D152" s="3">
        <f t="shared" si="21"/>
        <v>10463</v>
      </c>
      <c r="E152" s="3">
        <f t="shared" si="17"/>
        <v>1</v>
      </c>
      <c r="F152" s="3" t="str">
        <f t="shared" si="16"/>
        <v>103010;25</v>
      </c>
      <c r="H152" s="3" t="str">
        <f t="shared" si="19"/>
        <v>talent_attr_1_name</v>
      </c>
      <c r="I152" s="3" cm="1">
        <f t="array" ref="I152">_xlfn.XLOOKUP(L152,[1]基础天赋!$B$11:$B$111,_xlfn.IFS(E152=1,[1]基础天赋!$C$11:$C$111,E152=2,[1]基础天赋!$D$11:$D$111,E152=3,[1]基础天赋!$E$11:$E$111,E152=4,[1]基础天赋!$F$11:$F$111),,0)</f>
        <v>25</v>
      </c>
      <c r="K152" s="3" t="str">
        <f t="shared" si="20"/>
        <v>icon_talent_attr_1</v>
      </c>
      <c r="L152" s="2">
        <f t="shared" si="23"/>
        <v>47</v>
      </c>
      <c r="M152" s="3" t="s">
        <v>181</v>
      </c>
      <c r="N152" t="str">
        <f>CONCATENATE("animation_talent_",IF(L153&lt;&gt;L152,IF(_xlfn.XLOOKUP(L152,'talent_level|天赋等级'!A:A,'talent_level|天赋等级'!C:C)&lt;&gt;_xlfn.XLOOKUP(L153,'talent_level|天赋等级'!A:A,'talent_level|天赋等级'!C:C),3,2),1))</f>
        <v>animation_talent_1</v>
      </c>
    </row>
    <row r="153" spans="1:14">
      <c r="A153" s="2">
        <f t="shared" si="18"/>
        <v>10472</v>
      </c>
      <c r="B153" s="3" t="str">
        <f t="shared" si="22"/>
        <v>47级-生命+240</v>
      </c>
      <c r="C153" s="2">
        <v>1</v>
      </c>
      <c r="D153" s="3">
        <f t="shared" si="21"/>
        <v>10471</v>
      </c>
      <c r="E153" s="3">
        <f t="shared" si="17"/>
        <v>2</v>
      </c>
      <c r="F153" s="3" t="str">
        <f t="shared" ref="F153:F216" si="24">_xlfn.IFS(E153=1,CONCATENATE("103010;",I153),E153=2,CONCATENATE("102010;",I153),E153=3,CONCATENATE("102150;",I153),E153=4,CONCATENATE("109000;",I153))</f>
        <v>102010;240</v>
      </c>
      <c r="H153" s="3" t="str">
        <f t="shared" si="19"/>
        <v>talent_attr_2_name</v>
      </c>
      <c r="I153" s="3" cm="1">
        <f t="array" ref="I153">_xlfn.XLOOKUP(L153,[1]基础天赋!$B$11:$B$111,_xlfn.IFS(E153=1,[1]基础天赋!$C$11:$C$111,E153=2,[1]基础天赋!$D$11:$D$111,E153=3,[1]基础天赋!$E$11:$E$111,E153=4,[1]基础天赋!$F$11:$F$111),,0)</f>
        <v>240</v>
      </c>
      <c r="K153" s="3" t="str">
        <f t="shared" si="20"/>
        <v>icon_talent_attr_2</v>
      </c>
      <c r="L153" s="2">
        <f t="shared" si="23"/>
        <v>47</v>
      </c>
      <c r="M153" s="3" t="s">
        <v>182</v>
      </c>
      <c r="N153" t="str">
        <f>CONCATENATE("animation_talent_",IF(L154&lt;&gt;L153,IF(_xlfn.XLOOKUP(L153,'talent_level|天赋等级'!A:A,'talent_level|天赋等级'!C:C)&lt;&gt;_xlfn.XLOOKUP(L154,'talent_level|天赋等级'!A:A,'talent_level|天赋等级'!C:C),3,2),1))</f>
        <v>animation_talent_1</v>
      </c>
    </row>
    <row r="154" spans="1:14">
      <c r="A154" s="2">
        <f t="shared" si="18"/>
        <v>10473</v>
      </c>
      <c r="B154" s="3" t="str">
        <f t="shared" si="22"/>
        <v>47级-香蕉回复+125</v>
      </c>
      <c r="C154" s="2">
        <v>1</v>
      </c>
      <c r="D154" s="3">
        <f t="shared" si="21"/>
        <v>10472</v>
      </c>
      <c r="E154" s="3">
        <f t="shared" ref="E154:E217" si="25">IF(L154=L153,E153+1,1)</f>
        <v>3</v>
      </c>
      <c r="F154" s="3" t="str">
        <f t="shared" si="24"/>
        <v>102150;125</v>
      </c>
      <c r="H154" s="3" t="str">
        <f t="shared" si="19"/>
        <v>talent_attr_3_name</v>
      </c>
      <c r="I154" s="3" cm="1">
        <f t="array" ref="I154">_xlfn.XLOOKUP(L154,[1]基础天赋!$B$11:$B$111,_xlfn.IFS(E154=1,[1]基础天赋!$C$11:$C$111,E154=2,[1]基础天赋!$D$11:$D$111,E154=3,[1]基础天赋!$E$11:$E$111,E154=4,[1]基础天赋!$F$11:$F$111),,0)</f>
        <v>125</v>
      </c>
      <c r="K154" s="3" t="str">
        <f t="shared" si="20"/>
        <v>icon_talent_attr_3</v>
      </c>
      <c r="L154" s="2">
        <f t="shared" si="23"/>
        <v>47</v>
      </c>
      <c r="M154" s="3" t="s">
        <v>183</v>
      </c>
      <c r="N154" t="str">
        <f>CONCATENATE("animation_talent_",IF(L155&lt;&gt;L154,IF(_xlfn.XLOOKUP(L154,'talent_level|天赋等级'!A:A,'talent_level|天赋等级'!C:C)&lt;&gt;_xlfn.XLOOKUP(L155,'talent_level|天赋等级'!A:A,'talent_level|天赋等级'!C:C),3,2),1))</f>
        <v>animation_talent_2</v>
      </c>
    </row>
    <row r="155" spans="1:14">
      <c r="A155" s="2">
        <f t="shared" si="18"/>
        <v>10481</v>
      </c>
      <c r="B155" s="3" t="str">
        <f t="shared" si="22"/>
        <v>48级-攻击+25</v>
      </c>
      <c r="C155" s="2">
        <v>1</v>
      </c>
      <c r="D155" s="3">
        <f t="shared" si="21"/>
        <v>10473</v>
      </c>
      <c r="E155" s="3">
        <f t="shared" si="25"/>
        <v>1</v>
      </c>
      <c r="F155" s="3" t="str">
        <f t="shared" si="24"/>
        <v>103010;25</v>
      </c>
      <c r="H155" s="3" t="str">
        <f t="shared" si="19"/>
        <v>talent_attr_1_name</v>
      </c>
      <c r="I155" s="3" cm="1">
        <f t="array" ref="I155">_xlfn.XLOOKUP(L155,[1]基础天赋!$B$11:$B$111,_xlfn.IFS(E155=1,[1]基础天赋!$C$11:$C$111,E155=2,[1]基础天赋!$D$11:$D$111,E155=3,[1]基础天赋!$E$11:$E$111,E155=4,[1]基础天赋!$F$11:$F$111),,0)</f>
        <v>25</v>
      </c>
      <c r="K155" s="3" t="str">
        <f t="shared" si="20"/>
        <v>icon_talent_attr_1</v>
      </c>
      <c r="L155" s="2">
        <f t="shared" si="23"/>
        <v>48</v>
      </c>
      <c r="M155" s="3" t="s">
        <v>184</v>
      </c>
      <c r="N155" t="str">
        <f>CONCATENATE("animation_talent_",IF(L156&lt;&gt;L155,IF(_xlfn.XLOOKUP(L155,'talent_level|天赋等级'!A:A,'talent_level|天赋等级'!C:C)&lt;&gt;_xlfn.XLOOKUP(L156,'talent_level|天赋等级'!A:A,'talent_level|天赋等级'!C:C),3,2),1))</f>
        <v>animation_talent_1</v>
      </c>
    </row>
    <row r="156" spans="1:14">
      <c r="A156" s="2">
        <f t="shared" si="18"/>
        <v>10482</v>
      </c>
      <c r="B156" s="3" t="str">
        <f t="shared" si="22"/>
        <v>48级-生命+245</v>
      </c>
      <c r="C156" s="2">
        <v>1</v>
      </c>
      <c r="D156" s="3">
        <f t="shared" si="21"/>
        <v>10481</v>
      </c>
      <c r="E156" s="3">
        <f t="shared" si="25"/>
        <v>2</v>
      </c>
      <c r="F156" s="3" t="str">
        <f t="shared" si="24"/>
        <v>102010;245</v>
      </c>
      <c r="H156" s="3" t="str">
        <f t="shared" si="19"/>
        <v>talent_attr_2_name</v>
      </c>
      <c r="I156" s="3" cm="1">
        <f t="array" ref="I156">_xlfn.XLOOKUP(L156,[1]基础天赋!$B$11:$B$111,_xlfn.IFS(E156=1,[1]基础天赋!$C$11:$C$111,E156=2,[1]基础天赋!$D$11:$D$111,E156=3,[1]基础天赋!$E$11:$E$111,E156=4,[1]基础天赋!$F$11:$F$111),,0)</f>
        <v>245</v>
      </c>
      <c r="K156" s="3" t="str">
        <f t="shared" si="20"/>
        <v>icon_talent_attr_2</v>
      </c>
      <c r="L156" s="2">
        <f t="shared" si="23"/>
        <v>48</v>
      </c>
      <c r="M156" s="3" t="s">
        <v>185</v>
      </c>
      <c r="N156" t="str">
        <f>CONCATENATE("animation_talent_",IF(L157&lt;&gt;L156,IF(_xlfn.XLOOKUP(L156,'talent_level|天赋等级'!A:A,'talent_level|天赋等级'!C:C)&lt;&gt;_xlfn.XLOOKUP(L157,'talent_level|天赋等级'!A:A,'talent_level|天赋等级'!C:C),3,2),1))</f>
        <v>animation_talent_1</v>
      </c>
    </row>
    <row r="157" spans="1:14">
      <c r="A157" s="2">
        <f t="shared" si="18"/>
        <v>10483</v>
      </c>
      <c r="B157" s="3" t="str">
        <f t="shared" si="22"/>
        <v>48级-香蕉回复+125</v>
      </c>
      <c r="C157" s="2">
        <v>1</v>
      </c>
      <c r="D157" s="3">
        <f t="shared" si="21"/>
        <v>10482</v>
      </c>
      <c r="E157" s="3">
        <f t="shared" si="25"/>
        <v>3</v>
      </c>
      <c r="F157" s="3" t="str">
        <f t="shared" si="24"/>
        <v>102150;125</v>
      </c>
      <c r="H157" s="3" t="str">
        <f t="shared" si="19"/>
        <v>talent_attr_3_name</v>
      </c>
      <c r="I157" s="3" cm="1">
        <f t="array" ref="I157">_xlfn.XLOOKUP(L157,[1]基础天赋!$B$11:$B$111,_xlfn.IFS(E157=1,[1]基础天赋!$C$11:$C$111,E157=2,[1]基础天赋!$D$11:$D$111,E157=3,[1]基础天赋!$E$11:$E$111,E157=4,[1]基础天赋!$F$11:$F$111),,0)</f>
        <v>125</v>
      </c>
      <c r="K157" s="3" t="str">
        <f t="shared" si="20"/>
        <v>icon_talent_attr_3</v>
      </c>
      <c r="L157" s="2">
        <f t="shared" si="23"/>
        <v>48</v>
      </c>
      <c r="M157" s="3" t="s">
        <v>186</v>
      </c>
      <c r="N157" t="str">
        <f>CONCATENATE("animation_talent_",IF(L158&lt;&gt;L157,IF(_xlfn.XLOOKUP(L157,'talent_level|天赋等级'!A:A,'talent_level|天赋等级'!C:C)&lt;&gt;_xlfn.XLOOKUP(L158,'talent_level|天赋等级'!A:A,'talent_level|天赋等级'!C:C),3,2),1))</f>
        <v>animation_talent_2</v>
      </c>
    </row>
    <row r="158" spans="1:14">
      <c r="A158" s="2">
        <f t="shared" si="18"/>
        <v>10491</v>
      </c>
      <c r="B158" s="3" t="str">
        <f t="shared" si="22"/>
        <v>49级-攻击+25</v>
      </c>
      <c r="C158" s="2">
        <v>1</v>
      </c>
      <c r="D158" s="3">
        <f t="shared" si="21"/>
        <v>10483</v>
      </c>
      <c r="E158" s="3">
        <f t="shared" si="25"/>
        <v>1</v>
      </c>
      <c r="F158" s="3" t="str">
        <f t="shared" si="24"/>
        <v>103010;25</v>
      </c>
      <c r="H158" s="3" t="str">
        <f t="shared" si="19"/>
        <v>talent_attr_1_name</v>
      </c>
      <c r="I158" s="3" cm="1">
        <f t="array" ref="I158">_xlfn.XLOOKUP(L158,[1]基础天赋!$B$11:$B$111,_xlfn.IFS(E158=1,[1]基础天赋!$C$11:$C$111,E158=2,[1]基础天赋!$D$11:$D$111,E158=3,[1]基础天赋!$E$11:$E$111,E158=4,[1]基础天赋!$F$11:$F$111),,0)</f>
        <v>25</v>
      </c>
      <c r="K158" s="3" t="str">
        <f t="shared" si="20"/>
        <v>icon_talent_attr_1</v>
      </c>
      <c r="L158" s="2">
        <f t="shared" si="23"/>
        <v>49</v>
      </c>
      <c r="M158" s="3" t="s">
        <v>187</v>
      </c>
      <c r="N158" t="str">
        <f>CONCATENATE("animation_talent_",IF(L159&lt;&gt;L158,IF(_xlfn.XLOOKUP(L158,'talent_level|天赋等级'!A:A,'talent_level|天赋等级'!C:C)&lt;&gt;_xlfn.XLOOKUP(L159,'talent_level|天赋等级'!A:A,'talent_level|天赋等级'!C:C),3,2),1))</f>
        <v>animation_talent_1</v>
      </c>
    </row>
    <row r="159" spans="1:14">
      <c r="A159" s="2">
        <f t="shared" si="18"/>
        <v>10492</v>
      </c>
      <c r="B159" s="3" t="str">
        <f t="shared" si="22"/>
        <v>49级-生命+250</v>
      </c>
      <c r="C159" s="2">
        <v>1</v>
      </c>
      <c r="D159" s="3">
        <f t="shared" si="21"/>
        <v>10491</v>
      </c>
      <c r="E159" s="3">
        <f t="shared" si="25"/>
        <v>2</v>
      </c>
      <c r="F159" s="3" t="str">
        <f t="shared" si="24"/>
        <v>102010;250</v>
      </c>
      <c r="H159" s="3" t="str">
        <f t="shared" si="19"/>
        <v>talent_attr_2_name</v>
      </c>
      <c r="I159" s="3" cm="1">
        <f t="array" ref="I159">_xlfn.XLOOKUP(L159,[1]基础天赋!$B$11:$B$111,_xlfn.IFS(E159=1,[1]基础天赋!$C$11:$C$111,E159=2,[1]基础天赋!$D$11:$D$111,E159=3,[1]基础天赋!$E$11:$E$111,E159=4,[1]基础天赋!$F$11:$F$111),,0)</f>
        <v>250</v>
      </c>
      <c r="K159" s="3" t="str">
        <f t="shared" si="20"/>
        <v>icon_talent_attr_2</v>
      </c>
      <c r="L159" s="2">
        <f t="shared" si="23"/>
        <v>49</v>
      </c>
      <c r="M159" s="3" t="s">
        <v>188</v>
      </c>
      <c r="N159" t="str">
        <f>CONCATENATE("animation_talent_",IF(L160&lt;&gt;L159,IF(_xlfn.XLOOKUP(L159,'talent_level|天赋等级'!A:A,'talent_level|天赋等级'!C:C)&lt;&gt;_xlfn.XLOOKUP(L160,'talent_level|天赋等级'!A:A,'talent_level|天赋等级'!C:C),3,2),1))</f>
        <v>animation_talent_1</v>
      </c>
    </row>
    <row r="160" spans="1:14">
      <c r="A160" s="2">
        <f t="shared" si="18"/>
        <v>10493</v>
      </c>
      <c r="B160" s="3" t="str">
        <f t="shared" si="22"/>
        <v>49级-香蕉回复+130</v>
      </c>
      <c r="C160" s="2">
        <v>1</v>
      </c>
      <c r="D160" s="3">
        <f t="shared" si="21"/>
        <v>10492</v>
      </c>
      <c r="E160" s="3">
        <f t="shared" si="25"/>
        <v>3</v>
      </c>
      <c r="F160" s="3" t="str">
        <f t="shared" si="24"/>
        <v>102150;130</v>
      </c>
      <c r="H160" s="3" t="str">
        <f t="shared" si="19"/>
        <v>talent_attr_3_name</v>
      </c>
      <c r="I160" s="3" cm="1">
        <f t="array" ref="I160">_xlfn.XLOOKUP(L160,[1]基础天赋!$B$11:$B$111,_xlfn.IFS(E160=1,[1]基础天赋!$C$11:$C$111,E160=2,[1]基础天赋!$D$11:$D$111,E160=3,[1]基础天赋!$E$11:$E$111,E160=4,[1]基础天赋!$F$11:$F$111),,0)</f>
        <v>130</v>
      </c>
      <c r="K160" s="3" t="str">
        <f t="shared" si="20"/>
        <v>icon_talent_attr_3</v>
      </c>
      <c r="L160" s="2">
        <f t="shared" si="23"/>
        <v>49</v>
      </c>
      <c r="M160" s="3" t="s">
        <v>189</v>
      </c>
      <c r="N160" t="str">
        <f>CONCATENATE("animation_talent_",IF(L161&lt;&gt;L160,IF(_xlfn.XLOOKUP(L160,'talent_level|天赋等级'!A:A,'talent_level|天赋等级'!C:C)&lt;&gt;_xlfn.XLOOKUP(L161,'talent_level|天赋等级'!A:A,'talent_level|天赋等级'!C:C),3,2),1))</f>
        <v>animation_talent_2</v>
      </c>
    </row>
    <row r="161" spans="1:14">
      <c r="A161" s="2">
        <f t="shared" si="18"/>
        <v>10501</v>
      </c>
      <c r="B161" s="3" t="str">
        <f t="shared" si="22"/>
        <v>50级-攻击+25</v>
      </c>
      <c r="C161" s="2">
        <v>1</v>
      </c>
      <c r="D161" s="3">
        <f t="shared" si="21"/>
        <v>10493</v>
      </c>
      <c r="E161" s="3">
        <f t="shared" si="25"/>
        <v>1</v>
      </c>
      <c r="F161" s="3" t="str">
        <f t="shared" si="24"/>
        <v>103010;25</v>
      </c>
      <c r="H161" s="3" t="str">
        <f t="shared" si="19"/>
        <v>talent_attr_1_name</v>
      </c>
      <c r="I161" s="3" cm="1">
        <f t="array" ref="I161">_xlfn.XLOOKUP(L161,[1]基础天赋!$B$11:$B$111,_xlfn.IFS(E161=1,[1]基础天赋!$C$11:$C$111,E161=2,[1]基础天赋!$D$11:$D$111,E161=3,[1]基础天赋!$E$11:$E$111,E161=4,[1]基础天赋!$F$11:$F$111),,0)</f>
        <v>25</v>
      </c>
      <c r="K161" s="3" t="str">
        <f t="shared" si="20"/>
        <v>icon_talent_attr_1</v>
      </c>
      <c r="L161" s="2">
        <f t="shared" si="23"/>
        <v>50</v>
      </c>
      <c r="M161" s="3" t="s">
        <v>190</v>
      </c>
      <c r="N161" t="str">
        <f>CONCATENATE("animation_talent_",IF(L162&lt;&gt;L161,IF(_xlfn.XLOOKUP(L161,'talent_level|天赋等级'!A:A,'talent_level|天赋等级'!C:C)&lt;&gt;_xlfn.XLOOKUP(L162,'talent_level|天赋等级'!A:A,'talent_level|天赋等级'!C:C),3,2),1))</f>
        <v>animation_talent_1</v>
      </c>
    </row>
    <row r="162" spans="1:14">
      <c r="A162" s="2">
        <f t="shared" si="18"/>
        <v>10502</v>
      </c>
      <c r="B162" s="3" t="str">
        <f t="shared" si="22"/>
        <v>50级-生命+255</v>
      </c>
      <c r="C162" s="2">
        <v>1</v>
      </c>
      <c r="D162" s="3">
        <f t="shared" si="21"/>
        <v>10501</v>
      </c>
      <c r="E162" s="3">
        <f t="shared" si="25"/>
        <v>2</v>
      </c>
      <c r="F162" s="3" t="str">
        <f t="shared" si="24"/>
        <v>102010;255</v>
      </c>
      <c r="H162" s="3" t="str">
        <f t="shared" si="19"/>
        <v>talent_attr_2_name</v>
      </c>
      <c r="I162" s="3" cm="1">
        <f t="array" ref="I162">_xlfn.XLOOKUP(L162,[1]基础天赋!$B$11:$B$111,_xlfn.IFS(E162=1,[1]基础天赋!$C$11:$C$111,E162=2,[1]基础天赋!$D$11:$D$111,E162=3,[1]基础天赋!$E$11:$E$111,E162=4,[1]基础天赋!$F$11:$F$111),,0)</f>
        <v>255</v>
      </c>
      <c r="K162" s="3" t="str">
        <f t="shared" si="20"/>
        <v>icon_talent_attr_2</v>
      </c>
      <c r="L162" s="2">
        <f t="shared" si="23"/>
        <v>50</v>
      </c>
      <c r="M162" s="3" t="s">
        <v>191</v>
      </c>
      <c r="N162" t="str">
        <f>CONCATENATE("animation_talent_",IF(L163&lt;&gt;L162,IF(_xlfn.XLOOKUP(L162,'talent_level|天赋等级'!A:A,'talent_level|天赋等级'!C:C)&lt;&gt;_xlfn.XLOOKUP(L163,'talent_level|天赋等级'!A:A,'talent_level|天赋等级'!C:C),3,2),1))</f>
        <v>animation_talent_1</v>
      </c>
    </row>
    <row r="163" spans="1:14">
      <c r="A163" s="2">
        <f t="shared" si="18"/>
        <v>10503</v>
      </c>
      <c r="B163" s="3" t="str">
        <f t="shared" si="22"/>
        <v>50级-香蕉回复+130</v>
      </c>
      <c r="C163" s="2">
        <v>1</v>
      </c>
      <c r="D163" s="3">
        <f t="shared" si="21"/>
        <v>10502</v>
      </c>
      <c r="E163" s="3">
        <f t="shared" si="25"/>
        <v>3</v>
      </c>
      <c r="F163" s="3" t="str">
        <f t="shared" si="24"/>
        <v>102150;130</v>
      </c>
      <c r="H163" s="3" t="str">
        <f t="shared" si="19"/>
        <v>talent_attr_3_name</v>
      </c>
      <c r="I163" s="3" cm="1">
        <f t="array" ref="I163">_xlfn.XLOOKUP(L163,[1]基础天赋!$B$11:$B$111,_xlfn.IFS(E163=1,[1]基础天赋!$C$11:$C$111,E163=2,[1]基础天赋!$D$11:$D$111,E163=3,[1]基础天赋!$E$11:$E$111,E163=4,[1]基础天赋!$F$11:$F$111),,0)</f>
        <v>130</v>
      </c>
      <c r="K163" s="3" t="str">
        <f t="shared" si="20"/>
        <v>icon_talent_attr_3</v>
      </c>
      <c r="L163" s="2">
        <f t="shared" si="23"/>
        <v>50</v>
      </c>
      <c r="M163" s="3" t="s">
        <v>192</v>
      </c>
      <c r="N163" t="str">
        <f>CONCATENATE("animation_talent_",IF(L164&lt;&gt;L163,IF(_xlfn.XLOOKUP(L163,'talent_level|天赋等级'!A:A,'talent_level|天赋等级'!C:C)&lt;&gt;_xlfn.XLOOKUP(L164,'talent_level|天赋等级'!A:A,'talent_level|天赋等级'!C:C),3,2),1))</f>
        <v>animation_talent_1</v>
      </c>
    </row>
    <row r="164" spans="1:14">
      <c r="A164" s="2">
        <f t="shared" si="18"/>
        <v>10504</v>
      </c>
      <c r="B164" s="3" t="str">
        <f t="shared" si="22"/>
        <v>50级-推力+50</v>
      </c>
      <c r="C164" s="2">
        <v>1</v>
      </c>
      <c r="D164" s="3">
        <f t="shared" si="21"/>
        <v>10503</v>
      </c>
      <c r="E164" s="3">
        <f t="shared" si="25"/>
        <v>4</v>
      </c>
      <c r="F164" s="3" t="str">
        <f t="shared" si="24"/>
        <v>109000;50</v>
      </c>
      <c r="H164" s="3" t="str">
        <f t="shared" si="19"/>
        <v>talent_attr_4_name</v>
      </c>
      <c r="I164" s="3" cm="1">
        <f t="array" ref="I164">_xlfn.XLOOKUP(L164,[1]基础天赋!$B$11:$B$111,_xlfn.IFS(E164=1,[1]基础天赋!$C$11:$C$111,E164=2,[1]基础天赋!$D$11:$D$111,E164=3,[1]基础天赋!$E$11:$E$111,E164=4,[1]基础天赋!$F$11:$F$111),,0)</f>
        <v>50</v>
      </c>
      <c r="K164" s="3" t="str">
        <f t="shared" si="20"/>
        <v>icon_talent_attr_4</v>
      </c>
      <c r="L164" s="2">
        <f t="shared" si="23"/>
        <v>50</v>
      </c>
      <c r="M164" s="3" t="s">
        <v>193</v>
      </c>
      <c r="N164" t="str">
        <f>CONCATENATE("animation_talent_",IF(L165&lt;&gt;L164,IF(_xlfn.XLOOKUP(L164,'talent_level|天赋等级'!A:A,'talent_level|天赋等级'!C:C)&lt;&gt;_xlfn.XLOOKUP(L165,'talent_level|天赋等级'!A:A,'talent_level|天赋等级'!C:C),3,2),1))</f>
        <v>animation_talent_3</v>
      </c>
    </row>
    <row r="165" spans="1:14">
      <c r="A165" s="2">
        <f t="shared" si="18"/>
        <v>10511</v>
      </c>
      <c r="B165" s="3" t="str">
        <f t="shared" si="22"/>
        <v>51级-攻击+30</v>
      </c>
      <c r="C165" s="2">
        <v>1</v>
      </c>
      <c r="D165" s="3">
        <f t="shared" si="21"/>
        <v>10504</v>
      </c>
      <c r="E165" s="3">
        <f t="shared" si="25"/>
        <v>1</v>
      </c>
      <c r="F165" s="3" t="str">
        <f t="shared" si="24"/>
        <v>103010;30</v>
      </c>
      <c r="H165" s="3" t="str">
        <f t="shared" si="19"/>
        <v>talent_attr_1_name</v>
      </c>
      <c r="I165" s="3" cm="1">
        <f t="array" ref="I165">_xlfn.XLOOKUP(L165,[1]基础天赋!$B$11:$B$111,_xlfn.IFS(E165=1,[1]基础天赋!$C$11:$C$111,E165=2,[1]基础天赋!$D$11:$D$111,E165=3,[1]基础天赋!$E$11:$E$111,E165=4,[1]基础天赋!$F$11:$F$111),,0)</f>
        <v>30</v>
      </c>
      <c r="K165" s="3" t="str">
        <f t="shared" si="20"/>
        <v>icon_talent_attr_1</v>
      </c>
      <c r="L165" s="2">
        <f t="shared" si="23"/>
        <v>51</v>
      </c>
      <c r="M165" s="3" t="s">
        <v>194</v>
      </c>
      <c r="N165" t="str">
        <f>CONCATENATE("animation_talent_",IF(L166&lt;&gt;L165,IF(_xlfn.XLOOKUP(L165,'talent_level|天赋等级'!A:A,'talent_level|天赋等级'!C:C)&lt;&gt;_xlfn.XLOOKUP(L166,'talent_level|天赋等级'!A:A,'talent_level|天赋等级'!C:C),3,2),1))</f>
        <v>animation_talent_1</v>
      </c>
    </row>
    <row r="166" spans="1:14">
      <c r="A166" s="2">
        <f t="shared" si="18"/>
        <v>10512</v>
      </c>
      <c r="B166" s="3" t="str">
        <f t="shared" si="22"/>
        <v>51级-生命+260</v>
      </c>
      <c r="C166" s="2">
        <v>1</v>
      </c>
      <c r="D166" s="3">
        <f t="shared" si="21"/>
        <v>10511</v>
      </c>
      <c r="E166" s="3">
        <f t="shared" si="25"/>
        <v>2</v>
      </c>
      <c r="F166" s="3" t="str">
        <f t="shared" si="24"/>
        <v>102010;260</v>
      </c>
      <c r="H166" s="3" t="str">
        <f t="shared" si="19"/>
        <v>talent_attr_2_name</v>
      </c>
      <c r="I166" s="3" cm="1">
        <f t="array" ref="I166">_xlfn.XLOOKUP(L166,[1]基础天赋!$B$11:$B$111,_xlfn.IFS(E166=1,[1]基础天赋!$C$11:$C$111,E166=2,[1]基础天赋!$D$11:$D$111,E166=3,[1]基础天赋!$E$11:$E$111,E166=4,[1]基础天赋!$F$11:$F$111),,0)</f>
        <v>260</v>
      </c>
      <c r="K166" s="3" t="str">
        <f t="shared" si="20"/>
        <v>icon_talent_attr_2</v>
      </c>
      <c r="L166" s="2">
        <f t="shared" si="23"/>
        <v>51</v>
      </c>
      <c r="M166" s="3" t="s">
        <v>195</v>
      </c>
      <c r="N166" t="str">
        <f>CONCATENATE("animation_talent_",IF(L167&lt;&gt;L166,IF(_xlfn.XLOOKUP(L166,'talent_level|天赋等级'!A:A,'talent_level|天赋等级'!C:C)&lt;&gt;_xlfn.XLOOKUP(L167,'talent_level|天赋等级'!A:A,'talent_level|天赋等级'!C:C),3,2),1))</f>
        <v>animation_talent_1</v>
      </c>
    </row>
    <row r="167" spans="1:14">
      <c r="A167" s="2">
        <f t="shared" si="18"/>
        <v>10513</v>
      </c>
      <c r="B167" s="3" t="str">
        <f t="shared" si="22"/>
        <v>51级-香蕉回复+135</v>
      </c>
      <c r="C167" s="2">
        <v>1</v>
      </c>
      <c r="D167" s="3">
        <f t="shared" si="21"/>
        <v>10512</v>
      </c>
      <c r="E167" s="3">
        <f t="shared" si="25"/>
        <v>3</v>
      </c>
      <c r="F167" s="3" t="str">
        <f t="shared" si="24"/>
        <v>102150;135</v>
      </c>
      <c r="H167" s="3" t="str">
        <f t="shared" si="19"/>
        <v>talent_attr_3_name</v>
      </c>
      <c r="I167" s="3" cm="1">
        <f t="array" ref="I167">_xlfn.XLOOKUP(L167,[1]基础天赋!$B$11:$B$111,_xlfn.IFS(E167=1,[1]基础天赋!$C$11:$C$111,E167=2,[1]基础天赋!$D$11:$D$111,E167=3,[1]基础天赋!$E$11:$E$111,E167=4,[1]基础天赋!$F$11:$F$111),,0)</f>
        <v>135</v>
      </c>
      <c r="K167" s="3" t="str">
        <f t="shared" si="20"/>
        <v>icon_talent_attr_3</v>
      </c>
      <c r="L167" s="2">
        <f t="shared" si="23"/>
        <v>51</v>
      </c>
      <c r="M167" s="3" t="s">
        <v>196</v>
      </c>
      <c r="N167" t="str">
        <f>CONCATENATE("animation_talent_",IF(L168&lt;&gt;L167,IF(_xlfn.XLOOKUP(L167,'talent_level|天赋等级'!A:A,'talent_level|天赋等级'!C:C)&lt;&gt;_xlfn.XLOOKUP(L168,'talent_level|天赋等级'!A:A,'talent_level|天赋等级'!C:C),3,2),1))</f>
        <v>animation_talent_2</v>
      </c>
    </row>
    <row r="168" spans="1:14">
      <c r="A168" s="2">
        <f t="shared" si="18"/>
        <v>10521</v>
      </c>
      <c r="B168" s="3" t="str">
        <f t="shared" si="22"/>
        <v>52级-攻击+30</v>
      </c>
      <c r="C168" s="2">
        <v>1</v>
      </c>
      <c r="D168" s="3">
        <f t="shared" si="21"/>
        <v>10513</v>
      </c>
      <c r="E168" s="3">
        <f t="shared" si="25"/>
        <v>1</v>
      </c>
      <c r="F168" s="3" t="str">
        <f t="shared" si="24"/>
        <v>103010;30</v>
      </c>
      <c r="H168" s="3" t="str">
        <f t="shared" si="19"/>
        <v>talent_attr_1_name</v>
      </c>
      <c r="I168" s="3" cm="1">
        <f t="array" ref="I168">_xlfn.XLOOKUP(L168,[1]基础天赋!$B$11:$B$111,_xlfn.IFS(E168=1,[1]基础天赋!$C$11:$C$111,E168=2,[1]基础天赋!$D$11:$D$111,E168=3,[1]基础天赋!$E$11:$E$111,E168=4,[1]基础天赋!$F$11:$F$111),,0)</f>
        <v>30</v>
      </c>
      <c r="K168" s="3" t="str">
        <f t="shared" si="20"/>
        <v>icon_talent_attr_1</v>
      </c>
      <c r="L168" s="2">
        <f t="shared" si="23"/>
        <v>52</v>
      </c>
      <c r="M168" s="3" t="s">
        <v>197</v>
      </c>
      <c r="N168" t="str">
        <f>CONCATENATE("animation_talent_",IF(L169&lt;&gt;L168,IF(_xlfn.XLOOKUP(L168,'talent_level|天赋等级'!A:A,'talent_level|天赋等级'!C:C)&lt;&gt;_xlfn.XLOOKUP(L169,'talent_level|天赋等级'!A:A,'talent_level|天赋等级'!C:C),3,2),1))</f>
        <v>animation_talent_1</v>
      </c>
    </row>
    <row r="169" spans="1:14">
      <c r="A169" s="2">
        <f t="shared" si="18"/>
        <v>10522</v>
      </c>
      <c r="B169" s="3" t="str">
        <f t="shared" si="22"/>
        <v>52级-生命+265</v>
      </c>
      <c r="C169" s="2">
        <v>1</v>
      </c>
      <c r="D169" s="3">
        <f t="shared" si="21"/>
        <v>10521</v>
      </c>
      <c r="E169" s="3">
        <f t="shared" si="25"/>
        <v>2</v>
      </c>
      <c r="F169" s="3" t="str">
        <f t="shared" si="24"/>
        <v>102010;265</v>
      </c>
      <c r="H169" s="3" t="str">
        <f t="shared" si="19"/>
        <v>talent_attr_2_name</v>
      </c>
      <c r="I169" s="3" cm="1">
        <f t="array" ref="I169">_xlfn.XLOOKUP(L169,[1]基础天赋!$B$11:$B$111,_xlfn.IFS(E169=1,[1]基础天赋!$C$11:$C$111,E169=2,[1]基础天赋!$D$11:$D$111,E169=3,[1]基础天赋!$E$11:$E$111,E169=4,[1]基础天赋!$F$11:$F$111),,0)</f>
        <v>265</v>
      </c>
      <c r="K169" s="3" t="str">
        <f t="shared" si="20"/>
        <v>icon_talent_attr_2</v>
      </c>
      <c r="L169" s="2">
        <f t="shared" si="23"/>
        <v>52</v>
      </c>
      <c r="M169" s="3" t="s">
        <v>198</v>
      </c>
      <c r="N169" t="str">
        <f>CONCATENATE("animation_talent_",IF(L170&lt;&gt;L169,IF(_xlfn.XLOOKUP(L169,'talent_level|天赋等级'!A:A,'talent_level|天赋等级'!C:C)&lt;&gt;_xlfn.XLOOKUP(L170,'talent_level|天赋等级'!A:A,'talent_level|天赋等级'!C:C),3,2),1))</f>
        <v>animation_talent_1</v>
      </c>
    </row>
    <row r="170" spans="1:14">
      <c r="A170" s="2">
        <f t="shared" si="18"/>
        <v>10523</v>
      </c>
      <c r="B170" s="3" t="str">
        <f t="shared" si="22"/>
        <v>52级-香蕉回复+135</v>
      </c>
      <c r="C170" s="2">
        <v>1</v>
      </c>
      <c r="D170" s="3">
        <f t="shared" si="21"/>
        <v>10522</v>
      </c>
      <c r="E170" s="3">
        <f t="shared" si="25"/>
        <v>3</v>
      </c>
      <c r="F170" s="3" t="str">
        <f t="shared" si="24"/>
        <v>102150;135</v>
      </c>
      <c r="H170" s="3" t="str">
        <f t="shared" si="19"/>
        <v>talent_attr_3_name</v>
      </c>
      <c r="I170" s="3" cm="1">
        <f t="array" ref="I170">_xlfn.XLOOKUP(L170,[1]基础天赋!$B$11:$B$111,_xlfn.IFS(E170=1,[1]基础天赋!$C$11:$C$111,E170=2,[1]基础天赋!$D$11:$D$111,E170=3,[1]基础天赋!$E$11:$E$111,E170=4,[1]基础天赋!$F$11:$F$111),,0)</f>
        <v>135</v>
      </c>
      <c r="K170" s="3" t="str">
        <f t="shared" si="20"/>
        <v>icon_talent_attr_3</v>
      </c>
      <c r="L170" s="2">
        <f t="shared" si="23"/>
        <v>52</v>
      </c>
      <c r="M170" s="3" t="s">
        <v>199</v>
      </c>
      <c r="N170" t="str">
        <f>CONCATENATE("animation_talent_",IF(L171&lt;&gt;L170,IF(_xlfn.XLOOKUP(L170,'talent_level|天赋等级'!A:A,'talent_level|天赋等级'!C:C)&lt;&gt;_xlfn.XLOOKUP(L171,'talent_level|天赋等级'!A:A,'talent_level|天赋等级'!C:C),3,2),1))</f>
        <v>animation_talent_2</v>
      </c>
    </row>
    <row r="171" spans="1:14">
      <c r="A171" s="2">
        <f t="shared" si="18"/>
        <v>10531</v>
      </c>
      <c r="B171" s="3" t="str">
        <f t="shared" si="22"/>
        <v>53级-攻击+30</v>
      </c>
      <c r="C171" s="2">
        <v>1</v>
      </c>
      <c r="D171" s="3">
        <f t="shared" si="21"/>
        <v>10523</v>
      </c>
      <c r="E171" s="3">
        <f t="shared" si="25"/>
        <v>1</v>
      </c>
      <c r="F171" s="3" t="str">
        <f t="shared" si="24"/>
        <v>103010;30</v>
      </c>
      <c r="H171" s="3" t="str">
        <f t="shared" si="19"/>
        <v>talent_attr_1_name</v>
      </c>
      <c r="I171" s="3" cm="1">
        <f t="array" ref="I171">_xlfn.XLOOKUP(L171,[1]基础天赋!$B$11:$B$111,_xlfn.IFS(E171=1,[1]基础天赋!$C$11:$C$111,E171=2,[1]基础天赋!$D$11:$D$111,E171=3,[1]基础天赋!$E$11:$E$111,E171=4,[1]基础天赋!$F$11:$F$111),,0)</f>
        <v>30</v>
      </c>
      <c r="K171" s="3" t="str">
        <f t="shared" si="20"/>
        <v>icon_talent_attr_1</v>
      </c>
      <c r="L171" s="2">
        <f t="shared" si="23"/>
        <v>53</v>
      </c>
      <c r="M171" s="3" t="s">
        <v>200</v>
      </c>
      <c r="N171" t="str">
        <f>CONCATENATE("animation_talent_",IF(L172&lt;&gt;L171,IF(_xlfn.XLOOKUP(L171,'talent_level|天赋等级'!A:A,'talent_level|天赋等级'!C:C)&lt;&gt;_xlfn.XLOOKUP(L172,'talent_level|天赋等级'!A:A,'talent_level|天赋等级'!C:C),3,2),1))</f>
        <v>animation_talent_1</v>
      </c>
    </row>
    <row r="172" spans="1:14">
      <c r="A172" s="2">
        <f t="shared" si="18"/>
        <v>10532</v>
      </c>
      <c r="B172" s="3" t="str">
        <f t="shared" si="22"/>
        <v>53级-生命+270</v>
      </c>
      <c r="C172" s="2">
        <v>1</v>
      </c>
      <c r="D172" s="3">
        <f t="shared" si="21"/>
        <v>10531</v>
      </c>
      <c r="E172" s="3">
        <f t="shared" si="25"/>
        <v>2</v>
      </c>
      <c r="F172" s="3" t="str">
        <f t="shared" si="24"/>
        <v>102010;270</v>
      </c>
      <c r="H172" s="3" t="str">
        <f t="shared" si="19"/>
        <v>talent_attr_2_name</v>
      </c>
      <c r="I172" s="3" cm="1">
        <f t="array" ref="I172">_xlfn.XLOOKUP(L172,[1]基础天赋!$B$11:$B$111,_xlfn.IFS(E172=1,[1]基础天赋!$C$11:$C$111,E172=2,[1]基础天赋!$D$11:$D$111,E172=3,[1]基础天赋!$E$11:$E$111,E172=4,[1]基础天赋!$F$11:$F$111),,0)</f>
        <v>270</v>
      </c>
      <c r="K172" s="3" t="str">
        <f t="shared" si="20"/>
        <v>icon_talent_attr_2</v>
      </c>
      <c r="L172" s="2">
        <f t="shared" si="23"/>
        <v>53</v>
      </c>
      <c r="M172" s="3" t="s">
        <v>201</v>
      </c>
      <c r="N172" t="str">
        <f>CONCATENATE("animation_talent_",IF(L173&lt;&gt;L172,IF(_xlfn.XLOOKUP(L172,'talent_level|天赋等级'!A:A,'talent_level|天赋等级'!C:C)&lt;&gt;_xlfn.XLOOKUP(L173,'talent_level|天赋等级'!A:A,'talent_level|天赋等级'!C:C),3,2),1))</f>
        <v>animation_talent_1</v>
      </c>
    </row>
    <row r="173" spans="1:14">
      <c r="A173" s="2">
        <f t="shared" si="18"/>
        <v>10533</v>
      </c>
      <c r="B173" s="3" t="str">
        <f t="shared" si="22"/>
        <v>53级-香蕉回复+140</v>
      </c>
      <c r="C173" s="2">
        <v>1</v>
      </c>
      <c r="D173" s="3">
        <f t="shared" si="21"/>
        <v>10532</v>
      </c>
      <c r="E173" s="3">
        <f t="shared" si="25"/>
        <v>3</v>
      </c>
      <c r="F173" s="3" t="str">
        <f t="shared" si="24"/>
        <v>102150;140</v>
      </c>
      <c r="H173" s="3" t="str">
        <f t="shared" si="19"/>
        <v>talent_attr_3_name</v>
      </c>
      <c r="I173" s="3" cm="1">
        <f t="array" ref="I173">_xlfn.XLOOKUP(L173,[1]基础天赋!$B$11:$B$111,_xlfn.IFS(E173=1,[1]基础天赋!$C$11:$C$111,E173=2,[1]基础天赋!$D$11:$D$111,E173=3,[1]基础天赋!$E$11:$E$111,E173=4,[1]基础天赋!$F$11:$F$111),,0)</f>
        <v>140</v>
      </c>
      <c r="K173" s="3" t="str">
        <f t="shared" si="20"/>
        <v>icon_talent_attr_3</v>
      </c>
      <c r="L173" s="2">
        <f t="shared" si="23"/>
        <v>53</v>
      </c>
      <c r="M173" s="3" t="s">
        <v>202</v>
      </c>
      <c r="N173" t="str">
        <f>CONCATENATE("animation_talent_",IF(L174&lt;&gt;L173,IF(_xlfn.XLOOKUP(L173,'talent_level|天赋等级'!A:A,'talent_level|天赋等级'!C:C)&lt;&gt;_xlfn.XLOOKUP(L174,'talent_level|天赋等级'!A:A,'talent_level|天赋等级'!C:C),3,2),1))</f>
        <v>animation_talent_2</v>
      </c>
    </row>
    <row r="174" spans="1:14">
      <c r="A174" s="2">
        <f t="shared" si="18"/>
        <v>10541</v>
      </c>
      <c r="B174" s="3" t="str">
        <f t="shared" si="22"/>
        <v>54级-攻击+30</v>
      </c>
      <c r="C174" s="2">
        <v>1</v>
      </c>
      <c r="D174" s="3">
        <f t="shared" si="21"/>
        <v>10533</v>
      </c>
      <c r="E174" s="3">
        <f t="shared" si="25"/>
        <v>1</v>
      </c>
      <c r="F174" s="3" t="str">
        <f t="shared" si="24"/>
        <v>103010;30</v>
      </c>
      <c r="H174" s="3" t="str">
        <f t="shared" si="19"/>
        <v>talent_attr_1_name</v>
      </c>
      <c r="I174" s="3" cm="1">
        <f t="array" ref="I174">_xlfn.XLOOKUP(L174,[1]基础天赋!$B$11:$B$111,_xlfn.IFS(E174=1,[1]基础天赋!$C$11:$C$111,E174=2,[1]基础天赋!$D$11:$D$111,E174=3,[1]基础天赋!$E$11:$E$111,E174=4,[1]基础天赋!$F$11:$F$111),,0)</f>
        <v>30</v>
      </c>
      <c r="K174" s="3" t="str">
        <f t="shared" si="20"/>
        <v>icon_talent_attr_1</v>
      </c>
      <c r="L174" s="2">
        <f t="shared" si="23"/>
        <v>54</v>
      </c>
      <c r="M174" s="3" t="s">
        <v>203</v>
      </c>
      <c r="N174" t="str">
        <f>CONCATENATE("animation_talent_",IF(L175&lt;&gt;L174,IF(_xlfn.XLOOKUP(L174,'talent_level|天赋等级'!A:A,'talent_level|天赋等级'!C:C)&lt;&gt;_xlfn.XLOOKUP(L175,'talent_level|天赋等级'!A:A,'talent_level|天赋等级'!C:C),3,2),1))</f>
        <v>animation_talent_1</v>
      </c>
    </row>
    <row r="175" spans="1:14">
      <c r="A175" s="2">
        <f t="shared" si="18"/>
        <v>10542</v>
      </c>
      <c r="B175" s="3" t="str">
        <f t="shared" si="22"/>
        <v>54级-生命+275</v>
      </c>
      <c r="C175" s="2">
        <v>1</v>
      </c>
      <c r="D175" s="3">
        <f t="shared" si="21"/>
        <v>10541</v>
      </c>
      <c r="E175" s="3">
        <f t="shared" si="25"/>
        <v>2</v>
      </c>
      <c r="F175" s="3" t="str">
        <f t="shared" si="24"/>
        <v>102010;275</v>
      </c>
      <c r="H175" s="3" t="str">
        <f t="shared" si="19"/>
        <v>talent_attr_2_name</v>
      </c>
      <c r="I175" s="3" cm="1">
        <f t="array" ref="I175">_xlfn.XLOOKUP(L175,[1]基础天赋!$B$11:$B$111,_xlfn.IFS(E175=1,[1]基础天赋!$C$11:$C$111,E175=2,[1]基础天赋!$D$11:$D$111,E175=3,[1]基础天赋!$E$11:$E$111,E175=4,[1]基础天赋!$F$11:$F$111),,0)</f>
        <v>275</v>
      </c>
      <c r="K175" s="3" t="str">
        <f t="shared" si="20"/>
        <v>icon_talent_attr_2</v>
      </c>
      <c r="L175" s="2">
        <f t="shared" si="23"/>
        <v>54</v>
      </c>
      <c r="M175" s="3" t="s">
        <v>204</v>
      </c>
      <c r="N175" t="str">
        <f>CONCATENATE("animation_talent_",IF(L176&lt;&gt;L175,IF(_xlfn.XLOOKUP(L175,'talent_level|天赋等级'!A:A,'talent_level|天赋等级'!C:C)&lt;&gt;_xlfn.XLOOKUP(L176,'talent_level|天赋等级'!A:A,'talent_level|天赋等级'!C:C),3,2),1))</f>
        <v>animation_talent_1</v>
      </c>
    </row>
    <row r="176" spans="1:14">
      <c r="A176" s="2">
        <f t="shared" si="18"/>
        <v>10543</v>
      </c>
      <c r="B176" s="3" t="str">
        <f t="shared" si="22"/>
        <v>54级-香蕉回复+140</v>
      </c>
      <c r="C176" s="2">
        <v>1</v>
      </c>
      <c r="D176" s="3">
        <f t="shared" si="21"/>
        <v>10542</v>
      </c>
      <c r="E176" s="3">
        <f t="shared" si="25"/>
        <v>3</v>
      </c>
      <c r="F176" s="3" t="str">
        <f t="shared" si="24"/>
        <v>102150;140</v>
      </c>
      <c r="H176" s="3" t="str">
        <f t="shared" si="19"/>
        <v>talent_attr_3_name</v>
      </c>
      <c r="I176" s="3" cm="1">
        <f t="array" ref="I176">_xlfn.XLOOKUP(L176,[1]基础天赋!$B$11:$B$111,_xlfn.IFS(E176=1,[1]基础天赋!$C$11:$C$111,E176=2,[1]基础天赋!$D$11:$D$111,E176=3,[1]基础天赋!$E$11:$E$111,E176=4,[1]基础天赋!$F$11:$F$111),,0)</f>
        <v>140</v>
      </c>
      <c r="K176" s="3" t="str">
        <f t="shared" si="20"/>
        <v>icon_talent_attr_3</v>
      </c>
      <c r="L176" s="2">
        <f t="shared" si="23"/>
        <v>54</v>
      </c>
      <c r="M176" s="3" t="s">
        <v>205</v>
      </c>
      <c r="N176" t="str">
        <f>CONCATENATE("animation_talent_",IF(L177&lt;&gt;L176,IF(_xlfn.XLOOKUP(L176,'talent_level|天赋等级'!A:A,'talent_level|天赋等级'!C:C)&lt;&gt;_xlfn.XLOOKUP(L177,'talent_level|天赋等级'!A:A,'talent_level|天赋等级'!C:C),3,2),1))</f>
        <v>animation_talent_2</v>
      </c>
    </row>
    <row r="177" spans="1:14">
      <c r="A177" s="2">
        <f t="shared" si="18"/>
        <v>10551</v>
      </c>
      <c r="B177" s="3" t="str">
        <f t="shared" si="22"/>
        <v>55级-攻击+30</v>
      </c>
      <c r="C177" s="2">
        <v>1</v>
      </c>
      <c r="D177" s="3">
        <f t="shared" si="21"/>
        <v>10543</v>
      </c>
      <c r="E177" s="3">
        <f t="shared" si="25"/>
        <v>1</v>
      </c>
      <c r="F177" s="3" t="str">
        <f t="shared" si="24"/>
        <v>103010;30</v>
      </c>
      <c r="H177" s="3" t="str">
        <f t="shared" si="19"/>
        <v>talent_attr_1_name</v>
      </c>
      <c r="I177" s="3" cm="1">
        <f t="array" ref="I177">_xlfn.XLOOKUP(L177,[1]基础天赋!$B$11:$B$111,_xlfn.IFS(E177=1,[1]基础天赋!$C$11:$C$111,E177=2,[1]基础天赋!$D$11:$D$111,E177=3,[1]基础天赋!$E$11:$E$111,E177=4,[1]基础天赋!$F$11:$F$111),,0)</f>
        <v>30</v>
      </c>
      <c r="K177" s="3" t="str">
        <f t="shared" si="20"/>
        <v>icon_talent_attr_1</v>
      </c>
      <c r="L177" s="2">
        <f t="shared" si="23"/>
        <v>55</v>
      </c>
      <c r="M177" s="3" t="s">
        <v>206</v>
      </c>
      <c r="N177" t="str">
        <f>CONCATENATE("animation_talent_",IF(L178&lt;&gt;L177,IF(_xlfn.XLOOKUP(L177,'talent_level|天赋等级'!A:A,'talent_level|天赋等级'!C:C)&lt;&gt;_xlfn.XLOOKUP(L178,'talent_level|天赋等级'!A:A,'talent_level|天赋等级'!C:C),3,2),1))</f>
        <v>animation_talent_1</v>
      </c>
    </row>
    <row r="178" spans="1:14">
      <c r="A178" s="2">
        <f t="shared" si="18"/>
        <v>10552</v>
      </c>
      <c r="B178" s="3" t="str">
        <f t="shared" si="22"/>
        <v>55级-生命+280</v>
      </c>
      <c r="C178" s="2">
        <v>1</v>
      </c>
      <c r="D178" s="3">
        <f t="shared" si="21"/>
        <v>10551</v>
      </c>
      <c r="E178" s="3">
        <f t="shared" si="25"/>
        <v>2</v>
      </c>
      <c r="F178" s="3" t="str">
        <f t="shared" si="24"/>
        <v>102010;280</v>
      </c>
      <c r="H178" s="3" t="str">
        <f t="shared" si="19"/>
        <v>talent_attr_2_name</v>
      </c>
      <c r="I178" s="3" cm="1">
        <f t="array" ref="I178">_xlfn.XLOOKUP(L178,[1]基础天赋!$B$11:$B$111,_xlfn.IFS(E178=1,[1]基础天赋!$C$11:$C$111,E178=2,[1]基础天赋!$D$11:$D$111,E178=3,[1]基础天赋!$E$11:$E$111,E178=4,[1]基础天赋!$F$11:$F$111),,0)</f>
        <v>280</v>
      </c>
      <c r="K178" s="3" t="str">
        <f t="shared" si="20"/>
        <v>icon_talent_attr_2</v>
      </c>
      <c r="L178" s="2">
        <f t="shared" si="23"/>
        <v>55</v>
      </c>
      <c r="M178" s="3" t="s">
        <v>207</v>
      </c>
      <c r="N178" t="str">
        <f>CONCATENATE("animation_talent_",IF(L179&lt;&gt;L178,IF(_xlfn.XLOOKUP(L178,'talent_level|天赋等级'!A:A,'talent_level|天赋等级'!C:C)&lt;&gt;_xlfn.XLOOKUP(L179,'talent_level|天赋等级'!A:A,'talent_level|天赋等级'!C:C),3,2),1))</f>
        <v>animation_talent_1</v>
      </c>
    </row>
    <row r="179" spans="1:14">
      <c r="A179" s="2">
        <f t="shared" si="18"/>
        <v>10553</v>
      </c>
      <c r="B179" s="3" t="str">
        <f t="shared" si="22"/>
        <v>55级-香蕉回复+145</v>
      </c>
      <c r="C179" s="2">
        <v>1</v>
      </c>
      <c r="D179" s="3">
        <f t="shared" si="21"/>
        <v>10552</v>
      </c>
      <c r="E179" s="3">
        <f t="shared" si="25"/>
        <v>3</v>
      </c>
      <c r="F179" s="3" t="str">
        <f t="shared" si="24"/>
        <v>102150;145</v>
      </c>
      <c r="H179" s="3" t="str">
        <f t="shared" si="19"/>
        <v>talent_attr_3_name</v>
      </c>
      <c r="I179" s="3" cm="1">
        <f t="array" ref="I179">_xlfn.XLOOKUP(L179,[1]基础天赋!$B$11:$B$111,_xlfn.IFS(E179=1,[1]基础天赋!$C$11:$C$111,E179=2,[1]基础天赋!$D$11:$D$111,E179=3,[1]基础天赋!$E$11:$E$111,E179=4,[1]基础天赋!$F$11:$F$111),,0)</f>
        <v>145</v>
      </c>
      <c r="K179" s="3" t="str">
        <f t="shared" si="20"/>
        <v>icon_talent_attr_3</v>
      </c>
      <c r="L179" s="2">
        <f t="shared" si="23"/>
        <v>55</v>
      </c>
      <c r="M179" s="3" t="s">
        <v>208</v>
      </c>
      <c r="N179" t="str">
        <f>CONCATENATE("animation_talent_",IF(L180&lt;&gt;L179,IF(_xlfn.XLOOKUP(L179,'talent_level|天赋等级'!A:A,'talent_level|天赋等级'!C:C)&lt;&gt;_xlfn.XLOOKUP(L180,'talent_level|天赋等级'!A:A,'talent_level|天赋等级'!C:C),3,2),1))</f>
        <v>animation_talent_1</v>
      </c>
    </row>
    <row r="180" spans="1:14">
      <c r="A180" s="2">
        <f t="shared" si="18"/>
        <v>10554</v>
      </c>
      <c r="B180" s="3" t="str">
        <f t="shared" si="22"/>
        <v>55级-推力+55</v>
      </c>
      <c r="C180" s="2">
        <v>1</v>
      </c>
      <c r="D180" s="3">
        <f t="shared" si="21"/>
        <v>10553</v>
      </c>
      <c r="E180" s="3">
        <f t="shared" si="25"/>
        <v>4</v>
      </c>
      <c r="F180" s="3" t="str">
        <f t="shared" si="24"/>
        <v>109000;55</v>
      </c>
      <c r="H180" s="3" t="str">
        <f t="shared" si="19"/>
        <v>talent_attr_4_name</v>
      </c>
      <c r="I180" s="3" cm="1">
        <f t="array" ref="I180">_xlfn.XLOOKUP(L180,[1]基础天赋!$B$11:$B$111,_xlfn.IFS(E180=1,[1]基础天赋!$C$11:$C$111,E180=2,[1]基础天赋!$D$11:$D$111,E180=3,[1]基础天赋!$E$11:$E$111,E180=4,[1]基础天赋!$F$11:$F$111),,0)</f>
        <v>55</v>
      </c>
      <c r="K180" s="3" t="str">
        <f t="shared" si="20"/>
        <v>icon_talent_attr_4</v>
      </c>
      <c r="L180" s="2">
        <f t="shared" si="23"/>
        <v>55</v>
      </c>
      <c r="M180" s="3" t="s">
        <v>209</v>
      </c>
      <c r="N180" t="str">
        <f>CONCATENATE("animation_talent_",IF(L181&lt;&gt;L180,IF(_xlfn.XLOOKUP(L180,'talent_level|天赋等级'!A:A,'talent_level|天赋等级'!C:C)&lt;&gt;_xlfn.XLOOKUP(L181,'talent_level|天赋等级'!A:A,'talent_level|天赋等级'!C:C),3,2),1))</f>
        <v>animation_talent_3</v>
      </c>
    </row>
    <row r="181" spans="1:14">
      <c r="A181" s="2">
        <f t="shared" si="18"/>
        <v>10561</v>
      </c>
      <c r="B181" s="3" t="str">
        <f t="shared" si="22"/>
        <v>56级-攻击+30</v>
      </c>
      <c r="C181" s="2">
        <v>1</v>
      </c>
      <c r="D181" s="3">
        <f t="shared" si="21"/>
        <v>10554</v>
      </c>
      <c r="E181" s="3">
        <f t="shared" si="25"/>
        <v>1</v>
      </c>
      <c r="F181" s="3" t="str">
        <f t="shared" si="24"/>
        <v>103010;30</v>
      </c>
      <c r="H181" s="3" t="str">
        <f t="shared" si="19"/>
        <v>talent_attr_1_name</v>
      </c>
      <c r="I181" s="3" cm="1">
        <f t="array" ref="I181">_xlfn.XLOOKUP(L181,[1]基础天赋!$B$11:$B$111,_xlfn.IFS(E181=1,[1]基础天赋!$C$11:$C$111,E181=2,[1]基础天赋!$D$11:$D$111,E181=3,[1]基础天赋!$E$11:$E$111,E181=4,[1]基础天赋!$F$11:$F$111),,0)</f>
        <v>30</v>
      </c>
      <c r="K181" s="3" t="str">
        <f t="shared" si="20"/>
        <v>icon_talent_attr_1</v>
      </c>
      <c r="L181" s="2">
        <f t="shared" si="23"/>
        <v>56</v>
      </c>
      <c r="M181" s="3" t="s">
        <v>210</v>
      </c>
      <c r="N181" t="str">
        <f>CONCATENATE("animation_talent_",IF(L182&lt;&gt;L181,IF(_xlfn.XLOOKUP(L181,'talent_level|天赋等级'!A:A,'talent_level|天赋等级'!C:C)&lt;&gt;_xlfn.XLOOKUP(L182,'talent_level|天赋等级'!A:A,'talent_level|天赋等级'!C:C),3,2),1))</f>
        <v>animation_talent_1</v>
      </c>
    </row>
    <row r="182" spans="1:14">
      <c r="A182" s="2">
        <f t="shared" si="18"/>
        <v>10562</v>
      </c>
      <c r="B182" s="3" t="str">
        <f t="shared" si="22"/>
        <v>56级-生命+285</v>
      </c>
      <c r="C182" s="2">
        <v>1</v>
      </c>
      <c r="D182" s="3">
        <f t="shared" si="21"/>
        <v>10561</v>
      </c>
      <c r="E182" s="3">
        <f t="shared" si="25"/>
        <v>2</v>
      </c>
      <c r="F182" s="3" t="str">
        <f t="shared" si="24"/>
        <v>102010;285</v>
      </c>
      <c r="H182" s="3" t="str">
        <f t="shared" si="19"/>
        <v>talent_attr_2_name</v>
      </c>
      <c r="I182" s="3" cm="1">
        <f t="array" ref="I182">_xlfn.XLOOKUP(L182,[1]基础天赋!$B$11:$B$111,_xlfn.IFS(E182=1,[1]基础天赋!$C$11:$C$111,E182=2,[1]基础天赋!$D$11:$D$111,E182=3,[1]基础天赋!$E$11:$E$111,E182=4,[1]基础天赋!$F$11:$F$111),,0)</f>
        <v>285</v>
      </c>
      <c r="K182" s="3" t="str">
        <f t="shared" si="20"/>
        <v>icon_talent_attr_2</v>
      </c>
      <c r="L182" s="2">
        <f t="shared" si="23"/>
        <v>56</v>
      </c>
      <c r="M182" s="3" t="s">
        <v>211</v>
      </c>
      <c r="N182" t="str">
        <f>CONCATENATE("animation_talent_",IF(L183&lt;&gt;L182,IF(_xlfn.XLOOKUP(L182,'talent_level|天赋等级'!A:A,'talent_level|天赋等级'!C:C)&lt;&gt;_xlfn.XLOOKUP(L183,'talent_level|天赋等级'!A:A,'talent_level|天赋等级'!C:C),3,2),1))</f>
        <v>animation_talent_1</v>
      </c>
    </row>
    <row r="183" spans="1:14">
      <c r="A183" s="2">
        <f t="shared" si="18"/>
        <v>10563</v>
      </c>
      <c r="B183" s="3" t="str">
        <f t="shared" si="22"/>
        <v>56级-香蕉回复+145</v>
      </c>
      <c r="C183" s="2">
        <v>1</v>
      </c>
      <c r="D183" s="3">
        <f t="shared" si="21"/>
        <v>10562</v>
      </c>
      <c r="E183" s="3">
        <f t="shared" si="25"/>
        <v>3</v>
      </c>
      <c r="F183" s="3" t="str">
        <f t="shared" si="24"/>
        <v>102150;145</v>
      </c>
      <c r="H183" s="3" t="str">
        <f t="shared" si="19"/>
        <v>talent_attr_3_name</v>
      </c>
      <c r="I183" s="3" cm="1">
        <f t="array" ref="I183">_xlfn.XLOOKUP(L183,[1]基础天赋!$B$11:$B$111,_xlfn.IFS(E183=1,[1]基础天赋!$C$11:$C$111,E183=2,[1]基础天赋!$D$11:$D$111,E183=3,[1]基础天赋!$E$11:$E$111,E183=4,[1]基础天赋!$F$11:$F$111),,0)</f>
        <v>145</v>
      </c>
      <c r="K183" s="3" t="str">
        <f t="shared" si="20"/>
        <v>icon_talent_attr_3</v>
      </c>
      <c r="L183" s="2">
        <f t="shared" si="23"/>
        <v>56</v>
      </c>
      <c r="M183" s="3" t="s">
        <v>212</v>
      </c>
      <c r="N183" t="str">
        <f>CONCATENATE("animation_talent_",IF(L184&lt;&gt;L183,IF(_xlfn.XLOOKUP(L183,'talent_level|天赋等级'!A:A,'talent_level|天赋等级'!C:C)&lt;&gt;_xlfn.XLOOKUP(L184,'talent_level|天赋等级'!A:A,'talent_level|天赋等级'!C:C),3,2),1))</f>
        <v>animation_talent_2</v>
      </c>
    </row>
    <row r="184" spans="1:14">
      <c r="A184" s="2">
        <f t="shared" si="18"/>
        <v>10571</v>
      </c>
      <c r="B184" s="3" t="str">
        <f t="shared" si="22"/>
        <v>57级-攻击+30</v>
      </c>
      <c r="C184" s="2">
        <v>1</v>
      </c>
      <c r="D184" s="3">
        <f t="shared" si="21"/>
        <v>10563</v>
      </c>
      <c r="E184" s="3">
        <f t="shared" si="25"/>
        <v>1</v>
      </c>
      <c r="F184" s="3" t="str">
        <f t="shared" si="24"/>
        <v>103010;30</v>
      </c>
      <c r="H184" s="3" t="str">
        <f t="shared" si="19"/>
        <v>talent_attr_1_name</v>
      </c>
      <c r="I184" s="3" cm="1">
        <f t="array" ref="I184">_xlfn.XLOOKUP(L184,[1]基础天赋!$B$11:$B$111,_xlfn.IFS(E184=1,[1]基础天赋!$C$11:$C$111,E184=2,[1]基础天赋!$D$11:$D$111,E184=3,[1]基础天赋!$E$11:$E$111,E184=4,[1]基础天赋!$F$11:$F$111),,0)</f>
        <v>30</v>
      </c>
      <c r="K184" s="3" t="str">
        <f t="shared" si="20"/>
        <v>icon_talent_attr_1</v>
      </c>
      <c r="L184" s="2">
        <f t="shared" si="23"/>
        <v>57</v>
      </c>
      <c r="M184" s="3" t="s">
        <v>213</v>
      </c>
      <c r="N184" t="str">
        <f>CONCATENATE("animation_talent_",IF(L185&lt;&gt;L184,IF(_xlfn.XLOOKUP(L184,'talent_level|天赋等级'!A:A,'talent_level|天赋等级'!C:C)&lt;&gt;_xlfn.XLOOKUP(L185,'talent_level|天赋等级'!A:A,'talent_level|天赋等级'!C:C),3,2),1))</f>
        <v>animation_talent_1</v>
      </c>
    </row>
    <row r="185" spans="1:14">
      <c r="A185" s="2">
        <f t="shared" si="18"/>
        <v>10572</v>
      </c>
      <c r="B185" s="3" t="str">
        <f t="shared" si="22"/>
        <v>57级-生命+290</v>
      </c>
      <c r="C185" s="2">
        <v>1</v>
      </c>
      <c r="D185" s="3">
        <f t="shared" si="21"/>
        <v>10571</v>
      </c>
      <c r="E185" s="3">
        <f t="shared" si="25"/>
        <v>2</v>
      </c>
      <c r="F185" s="3" t="str">
        <f t="shared" si="24"/>
        <v>102010;290</v>
      </c>
      <c r="H185" s="3" t="str">
        <f t="shared" si="19"/>
        <v>talent_attr_2_name</v>
      </c>
      <c r="I185" s="3" cm="1">
        <f t="array" ref="I185">_xlfn.XLOOKUP(L185,[1]基础天赋!$B$11:$B$111,_xlfn.IFS(E185=1,[1]基础天赋!$C$11:$C$111,E185=2,[1]基础天赋!$D$11:$D$111,E185=3,[1]基础天赋!$E$11:$E$111,E185=4,[1]基础天赋!$F$11:$F$111),,0)</f>
        <v>290</v>
      </c>
      <c r="K185" s="3" t="str">
        <f t="shared" si="20"/>
        <v>icon_talent_attr_2</v>
      </c>
      <c r="L185" s="2">
        <f t="shared" si="23"/>
        <v>57</v>
      </c>
      <c r="M185" s="3" t="s">
        <v>214</v>
      </c>
      <c r="N185" t="str">
        <f>CONCATENATE("animation_talent_",IF(L186&lt;&gt;L185,IF(_xlfn.XLOOKUP(L185,'talent_level|天赋等级'!A:A,'talent_level|天赋等级'!C:C)&lt;&gt;_xlfn.XLOOKUP(L186,'talent_level|天赋等级'!A:A,'talent_level|天赋等级'!C:C),3,2),1))</f>
        <v>animation_talent_1</v>
      </c>
    </row>
    <row r="186" spans="1:14">
      <c r="A186" s="2">
        <f t="shared" si="18"/>
        <v>10573</v>
      </c>
      <c r="B186" s="3" t="str">
        <f t="shared" si="22"/>
        <v>57级-香蕉回复+150</v>
      </c>
      <c r="C186" s="2">
        <v>1</v>
      </c>
      <c r="D186" s="3">
        <f t="shared" si="21"/>
        <v>10572</v>
      </c>
      <c r="E186" s="3">
        <f t="shared" si="25"/>
        <v>3</v>
      </c>
      <c r="F186" s="3" t="str">
        <f t="shared" si="24"/>
        <v>102150;150</v>
      </c>
      <c r="H186" s="3" t="str">
        <f t="shared" si="19"/>
        <v>talent_attr_3_name</v>
      </c>
      <c r="I186" s="3" cm="1">
        <f t="array" ref="I186">_xlfn.XLOOKUP(L186,[1]基础天赋!$B$11:$B$111,_xlfn.IFS(E186=1,[1]基础天赋!$C$11:$C$111,E186=2,[1]基础天赋!$D$11:$D$111,E186=3,[1]基础天赋!$E$11:$E$111,E186=4,[1]基础天赋!$F$11:$F$111),,0)</f>
        <v>150</v>
      </c>
      <c r="K186" s="3" t="str">
        <f t="shared" si="20"/>
        <v>icon_talent_attr_3</v>
      </c>
      <c r="L186" s="2">
        <f t="shared" si="23"/>
        <v>57</v>
      </c>
      <c r="M186" s="3" t="s">
        <v>215</v>
      </c>
      <c r="N186" t="str">
        <f>CONCATENATE("animation_talent_",IF(L187&lt;&gt;L186,IF(_xlfn.XLOOKUP(L186,'talent_level|天赋等级'!A:A,'talent_level|天赋等级'!C:C)&lt;&gt;_xlfn.XLOOKUP(L187,'talent_level|天赋等级'!A:A,'talent_level|天赋等级'!C:C),3,2),1))</f>
        <v>animation_talent_2</v>
      </c>
    </row>
    <row r="187" spans="1:14">
      <c r="A187" s="2">
        <f t="shared" si="18"/>
        <v>10581</v>
      </c>
      <c r="B187" s="3" t="str">
        <f t="shared" si="22"/>
        <v>58级-攻击+30</v>
      </c>
      <c r="C187" s="2">
        <v>1</v>
      </c>
      <c r="D187" s="3">
        <f t="shared" si="21"/>
        <v>10573</v>
      </c>
      <c r="E187" s="3">
        <f t="shared" si="25"/>
        <v>1</v>
      </c>
      <c r="F187" s="3" t="str">
        <f t="shared" si="24"/>
        <v>103010;30</v>
      </c>
      <c r="H187" s="3" t="str">
        <f t="shared" si="19"/>
        <v>talent_attr_1_name</v>
      </c>
      <c r="I187" s="3" cm="1">
        <f t="array" ref="I187">_xlfn.XLOOKUP(L187,[1]基础天赋!$B$11:$B$111,_xlfn.IFS(E187=1,[1]基础天赋!$C$11:$C$111,E187=2,[1]基础天赋!$D$11:$D$111,E187=3,[1]基础天赋!$E$11:$E$111,E187=4,[1]基础天赋!$F$11:$F$111),,0)</f>
        <v>30</v>
      </c>
      <c r="K187" s="3" t="str">
        <f t="shared" si="20"/>
        <v>icon_talent_attr_1</v>
      </c>
      <c r="L187" s="2">
        <f t="shared" si="23"/>
        <v>58</v>
      </c>
      <c r="M187" s="3" t="s">
        <v>216</v>
      </c>
      <c r="N187" t="str">
        <f>CONCATENATE("animation_talent_",IF(L188&lt;&gt;L187,IF(_xlfn.XLOOKUP(L187,'talent_level|天赋等级'!A:A,'talent_level|天赋等级'!C:C)&lt;&gt;_xlfn.XLOOKUP(L188,'talent_level|天赋等级'!A:A,'talent_level|天赋等级'!C:C),3,2),1))</f>
        <v>animation_talent_1</v>
      </c>
    </row>
    <row r="188" spans="1:14">
      <c r="A188" s="2">
        <f t="shared" si="18"/>
        <v>10582</v>
      </c>
      <c r="B188" s="3" t="str">
        <f t="shared" si="22"/>
        <v>58级-生命+295</v>
      </c>
      <c r="C188" s="2">
        <v>1</v>
      </c>
      <c r="D188" s="3">
        <f t="shared" si="21"/>
        <v>10581</v>
      </c>
      <c r="E188" s="3">
        <f t="shared" si="25"/>
        <v>2</v>
      </c>
      <c r="F188" s="3" t="str">
        <f t="shared" si="24"/>
        <v>102010;295</v>
      </c>
      <c r="H188" s="3" t="str">
        <f t="shared" si="19"/>
        <v>talent_attr_2_name</v>
      </c>
      <c r="I188" s="3" cm="1">
        <f t="array" ref="I188">_xlfn.XLOOKUP(L188,[1]基础天赋!$B$11:$B$111,_xlfn.IFS(E188=1,[1]基础天赋!$C$11:$C$111,E188=2,[1]基础天赋!$D$11:$D$111,E188=3,[1]基础天赋!$E$11:$E$111,E188=4,[1]基础天赋!$F$11:$F$111),,0)</f>
        <v>295</v>
      </c>
      <c r="K188" s="3" t="str">
        <f t="shared" si="20"/>
        <v>icon_talent_attr_2</v>
      </c>
      <c r="L188" s="2">
        <f t="shared" si="23"/>
        <v>58</v>
      </c>
      <c r="M188" s="3" t="s">
        <v>217</v>
      </c>
      <c r="N188" t="str">
        <f>CONCATENATE("animation_talent_",IF(L189&lt;&gt;L188,IF(_xlfn.XLOOKUP(L188,'talent_level|天赋等级'!A:A,'talent_level|天赋等级'!C:C)&lt;&gt;_xlfn.XLOOKUP(L189,'talent_level|天赋等级'!A:A,'talent_level|天赋等级'!C:C),3,2),1))</f>
        <v>animation_talent_1</v>
      </c>
    </row>
    <row r="189" spans="1:14">
      <c r="A189" s="2">
        <f t="shared" si="18"/>
        <v>10583</v>
      </c>
      <c r="B189" s="3" t="str">
        <f t="shared" si="22"/>
        <v>58级-香蕉回复+150</v>
      </c>
      <c r="C189" s="2">
        <v>1</v>
      </c>
      <c r="D189" s="3">
        <f t="shared" si="21"/>
        <v>10582</v>
      </c>
      <c r="E189" s="3">
        <f t="shared" si="25"/>
        <v>3</v>
      </c>
      <c r="F189" s="3" t="str">
        <f t="shared" si="24"/>
        <v>102150;150</v>
      </c>
      <c r="H189" s="3" t="str">
        <f t="shared" si="19"/>
        <v>talent_attr_3_name</v>
      </c>
      <c r="I189" s="3" cm="1">
        <f t="array" ref="I189">_xlfn.XLOOKUP(L189,[1]基础天赋!$B$11:$B$111,_xlfn.IFS(E189=1,[1]基础天赋!$C$11:$C$111,E189=2,[1]基础天赋!$D$11:$D$111,E189=3,[1]基础天赋!$E$11:$E$111,E189=4,[1]基础天赋!$F$11:$F$111),,0)</f>
        <v>150</v>
      </c>
      <c r="K189" s="3" t="str">
        <f t="shared" si="20"/>
        <v>icon_talent_attr_3</v>
      </c>
      <c r="L189" s="2">
        <f t="shared" si="23"/>
        <v>58</v>
      </c>
      <c r="M189" s="3" t="s">
        <v>218</v>
      </c>
      <c r="N189" t="str">
        <f>CONCATENATE("animation_talent_",IF(L190&lt;&gt;L189,IF(_xlfn.XLOOKUP(L189,'talent_level|天赋等级'!A:A,'talent_level|天赋等级'!C:C)&lt;&gt;_xlfn.XLOOKUP(L190,'talent_level|天赋等级'!A:A,'talent_level|天赋等级'!C:C),3,2),1))</f>
        <v>animation_talent_2</v>
      </c>
    </row>
    <row r="190" spans="1:14">
      <c r="A190" s="2">
        <f t="shared" si="18"/>
        <v>10591</v>
      </c>
      <c r="B190" s="3" t="str">
        <f t="shared" si="22"/>
        <v>59级-攻击+30</v>
      </c>
      <c r="C190" s="2">
        <v>1</v>
      </c>
      <c r="D190" s="3">
        <f t="shared" si="21"/>
        <v>10583</v>
      </c>
      <c r="E190" s="3">
        <f t="shared" si="25"/>
        <v>1</v>
      </c>
      <c r="F190" s="3" t="str">
        <f t="shared" si="24"/>
        <v>103010;30</v>
      </c>
      <c r="H190" s="3" t="str">
        <f t="shared" si="19"/>
        <v>talent_attr_1_name</v>
      </c>
      <c r="I190" s="3" cm="1">
        <f t="array" ref="I190">_xlfn.XLOOKUP(L190,[1]基础天赋!$B$11:$B$111,_xlfn.IFS(E190=1,[1]基础天赋!$C$11:$C$111,E190=2,[1]基础天赋!$D$11:$D$111,E190=3,[1]基础天赋!$E$11:$E$111,E190=4,[1]基础天赋!$F$11:$F$111),,0)</f>
        <v>30</v>
      </c>
      <c r="K190" s="3" t="str">
        <f t="shared" si="20"/>
        <v>icon_talent_attr_1</v>
      </c>
      <c r="L190" s="2">
        <f t="shared" si="23"/>
        <v>59</v>
      </c>
      <c r="M190" s="3" t="s">
        <v>219</v>
      </c>
      <c r="N190" t="str">
        <f>CONCATENATE("animation_talent_",IF(L191&lt;&gt;L190,IF(_xlfn.XLOOKUP(L190,'talent_level|天赋等级'!A:A,'talent_level|天赋等级'!C:C)&lt;&gt;_xlfn.XLOOKUP(L191,'talent_level|天赋等级'!A:A,'talent_level|天赋等级'!C:C),3,2),1))</f>
        <v>animation_talent_1</v>
      </c>
    </row>
    <row r="191" spans="1:14">
      <c r="A191" s="2">
        <f t="shared" si="18"/>
        <v>10592</v>
      </c>
      <c r="B191" s="3" t="str">
        <f t="shared" si="22"/>
        <v>59级-生命+300</v>
      </c>
      <c r="C191" s="2">
        <v>1</v>
      </c>
      <c r="D191" s="3">
        <f t="shared" si="21"/>
        <v>10591</v>
      </c>
      <c r="E191" s="3">
        <f t="shared" si="25"/>
        <v>2</v>
      </c>
      <c r="F191" s="3" t="str">
        <f t="shared" si="24"/>
        <v>102010;300</v>
      </c>
      <c r="H191" s="3" t="str">
        <f t="shared" si="19"/>
        <v>talent_attr_2_name</v>
      </c>
      <c r="I191" s="3" cm="1">
        <f t="array" ref="I191">_xlfn.XLOOKUP(L191,[1]基础天赋!$B$11:$B$111,_xlfn.IFS(E191=1,[1]基础天赋!$C$11:$C$111,E191=2,[1]基础天赋!$D$11:$D$111,E191=3,[1]基础天赋!$E$11:$E$111,E191=4,[1]基础天赋!$F$11:$F$111),,0)</f>
        <v>300</v>
      </c>
      <c r="K191" s="3" t="str">
        <f t="shared" si="20"/>
        <v>icon_talent_attr_2</v>
      </c>
      <c r="L191" s="2">
        <f t="shared" si="23"/>
        <v>59</v>
      </c>
      <c r="M191" s="3" t="s">
        <v>220</v>
      </c>
      <c r="N191" t="str">
        <f>CONCATENATE("animation_talent_",IF(L192&lt;&gt;L191,IF(_xlfn.XLOOKUP(L191,'talent_level|天赋等级'!A:A,'talent_level|天赋等级'!C:C)&lt;&gt;_xlfn.XLOOKUP(L192,'talent_level|天赋等级'!A:A,'talent_level|天赋等级'!C:C),3,2),1))</f>
        <v>animation_talent_1</v>
      </c>
    </row>
    <row r="192" spans="1:14">
      <c r="A192" s="2">
        <f t="shared" si="18"/>
        <v>10593</v>
      </c>
      <c r="B192" s="3" t="str">
        <f t="shared" si="22"/>
        <v>59级-香蕉回复+155</v>
      </c>
      <c r="C192" s="2">
        <v>1</v>
      </c>
      <c r="D192" s="3">
        <f t="shared" si="21"/>
        <v>10592</v>
      </c>
      <c r="E192" s="3">
        <f t="shared" si="25"/>
        <v>3</v>
      </c>
      <c r="F192" s="3" t="str">
        <f t="shared" si="24"/>
        <v>102150;155</v>
      </c>
      <c r="H192" s="3" t="str">
        <f t="shared" si="19"/>
        <v>talent_attr_3_name</v>
      </c>
      <c r="I192" s="3" cm="1">
        <f t="array" ref="I192">_xlfn.XLOOKUP(L192,[1]基础天赋!$B$11:$B$111,_xlfn.IFS(E192=1,[1]基础天赋!$C$11:$C$111,E192=2,[1]基础天赋!$D$11:$D$111,E192=3,[1]基础天赋!$E$11:$E$111,E192=4,[1]基础天赋!$F$11:$F$111),,0)</f>
        <v>155</v>
      </c>
      <c r="K192" s="3" t="str">
        <f t="shared" si="20"/>
        <v>icon_talent_attr_3</v>
      </c>
      <c r="L192" s="2">
        <f t="shared" si="23"/>
        <v>59</v>
      </c>
      <c r="M192" s="3" t="s">
        <v>221</v>
      </c>
      <c r="N192" t="str">
        <f>CONCATENATE("animation_talent_",IF(L193&lt;&gt;L192,IF(_xlfn.XLOOKUP(L192,'talent_level|天赋等级'!A:A,'talent_level|天赋等级'!C:C)&lt;&gt;_xlfn.XLOOKUP(L193,'talent_level|天赋等级'!A:A,'talent_level|天赋等级'!C:C),3,2),1))</f>
        <v>animation_talent_2</v>
      </c>
    </row>
    <row r="193" spans="1:14">
      <c r="A193" s="2">
        <f t="shared" si="18"/>
        <v>10601</v>
      </c>
      <c r="B193" s="3" t="str">
        <f t="shared" si="22"/>
        <v>60级-攻击+30</v>
      </c>
      <c r="C193" s="2">
        <v>1</v>
      </c>
      <c r="D193" s="3">
        <f t="shared" si="21"/>
        <v>10593</v>
      </c>
      <c r="E193" s="3">
        <f t="shared" si="25"/>
        <v>1</v>
      </c>
      <c r="F193" s="3" t="str">
        <f t="shared" si="24"/>
        <v>103010;30</v>
      </c>
      <c r="H193" s="3" t="str">
        <f t="shared" si="19"/>
        <v>talent_attr_1_name</v>
      </c>
      <c r="I193" s="3" cm="1">
        <f t="array" ref="I193">_xlfn.XLOOKUP(L193,[1]基础天赋!$B$11:$B$111,_xlfn.IFS(E193=1,[1]基础天赋!$C$11:$C$111,E193=2,[1]基础天赋!$D$11:$D$111,E193=3,[1]基础天赋!$E$11:$E$111,E193=4,[1]基础天赋!$F$11:$F$111),,0)</f>
        <v>30</v>
      </c>
      <c r="K193" s="3" t="str">
        <f t="shared" si="20"/>
        <v>icon_talent_attr_1</v>
      </c>
      <c r="L193" s="2">
        <f t="shared" si="23"/>
        <v>60</v>
      </c>
      <c r="M193" s="3" t="s">
        <v>222</v>
      </c>
      <c r="N193" t="str">
        <f>CONCATENATE("animation_talent_",IF(L194&lt;&gt;L193,IF(_xlfn.XLOOKUP(L193,'talent_level|天赋等级'!A:A,'talent_level|天赋等级'!C:C)&lt;&gt;_xlfn.XLOOKUP(L194,'talent_level|天赋等级'!A:A,'talent_level|天赋等级'!C:C),3,2),1))</f>
        <v>animation_talent_1</v>
      </c>
    </row>
    <row r="194" spans="1:14">
      <c r="A194" s="2">
        <f t="shared" si="18"/>
        <v>10602</v>
      </c>
      <c r="B194" s="3" t="str">
        <f t="shared" si="22"/>
        <v>60级-生命+305</v>
      </c>
      <c r="C194" s="2">
        <v>1</v>
      </c>
      <c r="D194" s="3">
        <f t="shared" si="21"/>
        <v>10601</v>
      </c>
      <c r="E194" s="3">
        <f t="shared" si="25"/>
        <v>2</v>
      </c>
      <c r="F194" s="3" t="str">
        <f t="shared" si="24"/>
        <v>102010;305</v>
      </c>
      <c r="H194" s="3" t="str">
        <f t="shared" si="19"/>
        <v>talent_attr_2_name</v>
      </c>
      <c r="I194" s="3" cm="1">
        <f t="array" ref="I194">_xlfn.XLOOKUP(L194,[1]基础天赋!$B$11:$B$111,_xlfn.IFS(E194=1,[1]基础天赋!$C$11:$C$111,E194=2,[1]基础天赋!$D$11:$D$111,E194=3,[1]基础天赋!$E$11:$E$111,E194=4,[1]基础天赋!$F$11:$F$111),,0)</f>
        <v>305</v>
      </c>
      <c r="K194" s="3" t="str">
        <f t="shared" si="20"/>
        <v>icon_talent_attr_2</v>
      </c>
      <c r="L194" s="2">
        <f t="shared" si="23"/>
        <v>60</v>
      </c>
      <c r="M194" s="3" t="s">
        <v>223</v>
      </c>
      <c r="N194" t="str">
        <f>CONCATENATE("animation_talent_",IF(L195&lt;&gt;L194,IF(_xlfn.XLOOKUP(L194,'talent_level|天赋等级'!A:A,'talent_level|天赋等级'!C:C)&lt;&gt;_xlfn.XLOOKUP(L195,'talent_level|天赋等级'!A:A,'talent_level|天赋等级'!C:C),3,2),1))</f>
        <v>animation_talent_1</v>
      </c>
    </row>
    <row r="195" spans="1:14">
      <c r="A195" s="2">
        <f t="shared" si="18"/>
        <v>10603</v>
      </c>
      <c r="B195" s="3" t="str">
        <f t="shared" si="22"/>
        <v>60级-香蕉回复+155</v>
      </c>
      <c r="C195" s="2">
        <v>1</v>
      </c>
      <c r="D195" s="3">
        <f t="shared" si="21"/>
        <v>10602</v>
      </c>
      <c r="E195" s="3">
        <f t="shared" si="25"/>
        <v>3</v>
      </c>
      <c r="F195" s="3" t="str">
        <f t="shared" si="24"/>
        <v>102150;155</v>
      </c>
      <c r="H195" s="3" t="str">
        <f t="shared" si="19"/>
        <v>talent_attr_3_name</v>
      </c>
      <c r="I195" s="3" cm="1">
        <f t="array" ref="I195">_xlfn.XLOOKUP(L195,[1]基础天赋!$B$11:$B$111,_xlfn.IFS(E195=1,[1]基础天赋!$C$11:$C$111,E195=2,[1]基础天赋!$D$11:$D$111,E195=3,[1]基础天赋!$E$11:$E$111,E195=4,[1]基础天赋!$F$11:$F$111),,0)</f>
        <v>155</v>
      </c>
      <c r="K195" s="3" t="str">
        <f t="shared" si="20"/>
        <v>icon_talent_attr_3</v>
      </c>
      <c r="L195" s="2">
        <f t="shared" si="23"/>
        <v>60</v>
      </c>
      <c r="M195" s="3" t="s">
        <v>224</v>
      </c>
      <c r="N195" t="str">
        <f>CONCATENATE("animation_talent_",IF(L196&lt;&gt;L195,IF(_xlfn.XLOOKUP(L195,'talent_level|天赋等级'!A:A,'talent_level|天赋等级'!C:C)&lt;&gt;_xlfn.XLOOKUP(L196,'talent_level|天赋等级'!A:A,'talent_level|天赋等级'!C:C),3,2),1))</f>
        <v>animation_talent_1</v>
      </c>
    </row>
    <row r="196" spans="1:14">
      <c r="A196" s="2">
        <f t="shared" si="18"/>
        <v>10604</v>
      </c>
      <c r="B196" s="3" t="str">
        <f t="shared" si="22"/>
        <v>60级-推力+60</v>
      </c>
      <c r="C196" s="2">
        <v>1</v>
      </c>
      <c r="D196" s="3">
        <f t="shared" si="21"/>
        <v>10603</v>
      </c>
      <c r="E196" s="3">
        <f t="shared" si="25"/>
        <v>4</v>
      </c>
      <c r="F196" s="3" t="str">
        <f t="shared" si="24"/>
        <v>109000;60</v>
      </c>
      <c r="H196" s="3" t="str">
        <f t="shared" si="19"/>
        <v>talent_attr_4_name</v>
      </c>
      <c r="I196" s="3" cm="1">
        <f t="array" ref="I196">_xlfn.XLOOKUP(L196,[1]基础天赋!$B$11:$B$111,_xlfn.IFS(E196=1,[1]基础天赋!$C$11:$C$111,E196=2,[1]基础天赋!$D$11:$D$111,E196=3,[1]基础天赋!$E$11:$E$111,E196=4,[1]基础天赋!$F$11:$F$111),,0)</f>
        <v>60</v>
      </c>
      <c r="K196" s="3" t="str">
        <f t="shared" si="20"/>
        <v>icon_talent_attr_4</v>
      </c>
      <c r="L196" s="2">
        <f t="shared" si="23"/>
        <v>60</v>
      </c>
      <c r="M196" s="3" t="s">
        <v>225</v>
      </c>
      <c r="N196" t="str">
        <f>CONCATENATE("animation_talent_",IF(L197&lt;&gt;L196,IF(_xlfn.XLOOKUP(L196,'talent_level|天赋等级'!A:A,'talent_level|天赋等级'!C:C)&lt;&gt;_xlfn.XLOOKUP(L197,'talent_level|天赋等级'!A:A,'talent_level|天赋等级'!C:C),3,2),1))</f>
        <v>animation_talent_3</v>
      </c>
    </row>
    <row r="197" spans="1:14">
      <c r="A197" s="2">
        <f t="shared" si="18"/>
        <v>10611</v>
      </c>
      <c r="B197" s="3" t="str">
        <f t="shared" si="22"/>
        <v>61级-攻击+35</v>
      </c>
      <c r="C197" s="2">
        <v>1</v>
      </c>
      <c r="D197" s="3">
        <f t="shared" si="21"/>
        <v>10604</v>
      </c>
      <c r="E197" s="3">
        <f t="shared" si="25"/>
        <v>1</v>
      </c>
      <c r="F197" s="3" t="str">
        <f t="shared" si="24"/>
        <v>103010;35</v>
      </c>
      <c r="H197" s="3" t="str">
        <f t="shared" si="19"/>
        <v>talent_attr_1_name</v>
      </c>
      <c r="I197" s="3" cm="1">
        <f t="array" ref="I197">_xlfn.XLOOKUP(L197,[1]基础天赋!$B$11:$B$111,_xlfn.IFS(E197=1,[1]基础天赋!$C$11:$C$111,E197=2,[1]基础天赋!$D$11:$D$111,E197=3,[1]基础天赋!$E$11:$E$111,E197=4,[1]基础天赋!$F$11:$F$111),,0)</f>
        <v>35</v>
      </c>
      <c r="K197" s="3" t="str">
        <f t="shared" si="20"/>
        <v>icon_talent_attr_1</v>
      </c>
      <c r="L197" s="2">
        <f t="shared" si="23"/>
        <v>61</v>
      </c>
      <c r="M197" s="3" t="s">
        <v>226</v>
      </c>
      <c r="N197" t="str">
        <f>CONCATENATE("animation_talent_",IF(L198&lt;&gt;L197,IF(_xlfn.XLOOKUP(L197,'talent_level|天赋等级'!A:A,'talent_level|天赋等级'!C:C)&lt;&gt;_xlfn.XLOOKUP(L198,'talent_level|天赋等级'!A:A,'talent_level|天赋等级'!C:C),3,2),1))</f>
        <v>animation_talent_1</v>
      </c>
    </row>
    <row r="198" spans="1:14">
      <c r="A198" s="2">
        <f t="shared" ref="A198:A261" si="26">10000+L198*10+E198</f>
        <v>10612</v>
      </c>
      <c r="B198" s="3" t="str">
        <f t="shared" si="22"/>
        <v>61级-生命+310</v>
      </c>
      <c r="C198" s="2">
        <v>1</v>
      </c>
      <c r="D198" s="3">
        <f t="shared" si="21"/>
        <v>10611</v>
      </c>
      <c r="E198" s="3">
        <f t="shared" si="25"/>
        <v>2</v>
      </c>
      <c r="F198" s="3" t="str">
        <f t="shared" si="24"/>
        <v>102010;310</v>
      </c>
      <c r="H198" s="3" t="str">
        <f t="shared" ref="H198:H261" si="27">CONCATENATE("talent_attr_",E198,"_name")</f>
        <v>talent_attr_2_name</v>
      </c>
      <c r="I198" s="3" cm="1">
        <f t="array" ref="I198">_xlfn.XLOOKUP(L198,[1]基础天赋!$B$11:$B$111,_xlfn.IFS(E198=1,[1]基础天赋!$C$11:$C$111,E198=2,[1]基础天赋!$D$11:$D$111,E198=3,[1]基础天赋!$E$11:$E$111,E198=4,[1]基础天赋!$F$11:$F$111),,0)</f>
        <v>310</v>
      </c>
      <c r="K198" s="3" t="str">
        <f t="shared" ref="K198:K261" si="28">CONCATENATE("icon_talent_attr_",E198)</f>
        <v>icon_talent_attr_2</v>
      </c>
      <c r="L198" s="2">
        <f t="shared" si="23"/>
        <v>61</v>
      </c>
      <c r="M198" s="3" t="s">
        <v>227</v>
      </c>
      <c r="N198" t="str">
        <f>CONCATENATE("animation_talent_",IF(L199&lt;&gt;L198,IF(_xlfn.XLOOKUP(L198,'talent_level|天赋等级'!A:A,'talent_level|天赋等级'!C:C)&lt;&gt;_xlfn.XLOOKUP(L199,'talent_level|天赋等级'!A:A,'talent_level|天赋等级'!C:C),3,2),1))</f>
        <v>animation_talent_1</v>
      </c>
    </row>
    <row r="199" spans="1:14">
      <c r="A199" s="2">
        <f t="shared" si="26"/>
        <v>10613</v>
      </c>
      <c r="B199" s="3" t="str">
        <f t="shared" si="22"/>
        <v>61级-香蕉回复+160</v>
      </c>
      <c r="C199" s="2">
        <v>1</v>
      </c>
      <c r="D199" s="3">
        <f t="shared" ref="D199:D262" si="29">A198</f>
        <v>10612</v>
      </c>
      <c r="E199" s="3">
        <f t="shared" si="25"/>
        <v>3</v>
      </c>
      <c r="F199" s="3" t="str">
        <f t="shared" si="24"/>
        <v>102150;160</v>
      </c>
      <c r="H199" s="3" t="str">
        <f t="shared" si="27"/>
        <v>talent_attr_3_name</v>
      </c>
      <c r="I199" s="3" cm="1">
        <f t="array" ref="I199">_xlfn.XLOOKUP(L199,[1]基础天赋!$B$11:$B$111,_xlfn.IFS(E199=1,[1]基础天赋!$C$11:$C$111,E199=2,[1]基础天赋!$D$11:$D$111,E199=3,[1]基础天赋!$E$11:$E$111,E199=4,[1]基础天赋!$F$11:$F$111),,0)</f>
        <v>160</v>
      </c>
      <c r="K199" s="3" t="str">
        <f t="shared" si="28"/>
        <v>icon_talent_attr_3</v>
      </c>
      <c r="L199" s="2">
        <f t="shared" si="23"/>
        <v>61</v>
      </c>
      <c r="M199" s="3" t="s">
        <v>228</v>
      </c>
      <c r="N199" t="str">
        <f>CONCATENATE("animation_talent_",IF(L200&lt;&gt;L199,IF(_xlfn.XLOOKUP(L199,'talent_level|天赋等级'!A:A,'talent_level|天赋等级'!C:C)&lt;&gt;_xlfn.XLOOKUP(L200,'talent_level|天赋等级'!A:A,'talent_level|天赋等级'!C:C),3,2),1))</f>
        <v>animation_talent_2</v>
      </c>
    </row>
    <row r="200" spans="1:14">
      <c r="A200" s="2">
        <f t="shared" si="26"/>
        <v>10621</v>
      </c>
      <c r="B200" s="3" t="str">
        <f t="shared" si="22"/>
        <v>62级-攻击+35</v>
      </c>
      <c r="C200" s="2">
        <v>1</v>
      </c>
      <c r="D200" s="3">
        <f t="shared" si="29"/>
        <v>10613</v>
      </c>
      <c r="E200" s="3">
        <f t="shared" si="25"/>
        <v>1</v>
      </c>
      <c r="F200" s="3" t="str">
        <f t="shared" si="24"/>
        <v>103010;35</v>
      </c>
      <c r="H200" s="3" t="str">
        <f t="shared" si="27"/>
        <v>talent_attr_1_name</v>
      </c>
      <c r="I200" s="3" cm="1">
        <f t="array" ref="I200">_xlfn.XLOOKUP(L200,[1]基础天赋!$B$11:$B$111,_xlfn.IFS(E200=1,[1]基础天赋!$C$11:$C$111,E200=2,[1]基础天赋!$D$11:$D$111,E200=3,[1]基础天赋!$E$11:$E$111,E200=4,[1]基础天赋!$F$11:$F$111),,0)</f>
        <v>35</v>
      </c>
      <c r="K200" s="3" t="str">
        <f t="shared" si="28"/>
        <v>icon_talent_attr_1</v>
      </c>
      <c r="L200" s="2">
        <f t="shared" si="23"/>
        <v>62</v>
      </c>
      <c r="M200" s="3" t="s">
        <v>229</v>
      </c>
      <c r="N200" t="str">
        <f>CONCATENATE("animation_talent_",IF(L201&lt;&gt;L200,IF(_xlfn.XLOOKUP(L200,'talent_level|天赋等级'!A:A,'talent_level|天赋等级'!C:C)&lt;&gt;_xlfn.XLOOKUP(L201,'talent_level|天赋等级'!A:A,'talent_level|天赋等级'!C:C),3,2),1))</f>
        <v>animation_talent_1</v>
      </c>
    </row>
    <row r="201" spans="1:14">
      <c r="A201" s="2">
        <f t="shared" si="26"/>
        <v>10622</v>
      </c>
      <c r="B201" s="3" t="str">
        <f t="shared" ref="B201:B264" si="30">CONCATENATE(L201,"级-",_xlfn.IFS(E201=1,"攻击+",E201=2,"生命+",E201=3,"香蕉回复+",E201=4,"推力+"),I201)</f>
        <v>62级-生命+315</v>
      </c>
      <c r="C201" s="2">
        <v>1</v>
      </c>
      <c r="D201" s="3">
        <f t="shared" si="29"/>
        <v>10621</v>
      </c>
      <c r="E201" s="3">
        <f t="shared" si="25"/>
        <v>2</v>
      </c>
      <c r="F201" s="3" t="str">
        <f t="shared" si="24"/>
        <v>102010;315</v>
      </c>
      <c r="H201" s="3" t="str">
        <f t="shared" si="27"/>
        <v>talent_attr_2_name</v>
      </c>
      <c r="I201" s="3" cm="1">
        <f t="array" ref="I201">_xlfn.XLOOKUP(L201,[1]基础天赋!$B$11:$B$111,_xlfn.IFS(E201=1,[1]基础天赋!$C$11:$C$111,E201=2,[1]基础天赋!$D$11:$D$111,E201=3,[1]基础天赋!$E$11:$E$111,E201=4,[1]基础天赋!$F$11:$F$111),,0)</f>
        <v>315</v>
      </c>
      <c r="K201" s="3" t="str">
        <f t="shared" si="28"/>
        <v>icon_talent_attr_2</v>
      </c>
      <c r="L201" s="2">
        <f t="shared" si="23"/>
        <v>62</v>
      </c>
      <c r="M201" s="3" t="s">
        <v>230</v>
      </c>
      <c r="N201" t="str">
        <f>CONCATENATE("animation_talent_",IF(L202&lt;&gt;L201,IF(_xlfn.XLOOKUP(L201,'talent_level|天赋等级'!A:A,'talent_level|天赋等级'!C:C)&lt;&gt;_xlfn.XLOOKUP(L202,'talent_level|天赋等级'!A:A,'talent_level|天赋等级'!C:C),3,2),1))</f>
        <v>animation_talent_1</v>
      </c>
    </row>
    <row r="202" spans="1:14">
      <c r="A202" s="2">
        <f t="shared" si="26"/>
        <v>10623</v>
      </c>
      <c r="B202" s="3" t="str">
        <f t="shared" si="30"/>
        <v>62级-香蕉回复+160</v>
      </c>
      <c r="C202" s="2">
        <v>1</v>
      </c>
      <c r="D202" s="3">
        <f t="shared" si="29"/>
        <v>10622</v>
      </c>
      <c r="E202" s="3">
        <f t="shared" si="25"/>
        <v>3</v>
      </c>
      <c r="F202" s="3" t="str">
        <f t="shared" si="24"/>
        <v>102150;160</v>
      </c>
      <c r="H202" s="3" t="str">
        <f t="shared" si="27"/>
        <v>talent_attr_3_name</v>
      </c>
      <c r="I202" s="3" cm="1">
        <f t="array" ref="I202">_xlfn.XLOOKUP(L202,[1]基础天赋!$B$11:$B$111,_xlfn.IFS(E202=1,[1]基础天赋!$C$11:$C$111,E202=2,[1]基础天赋!$D$11:$D$111,E202=3,[1]基础天赋!$E$11:$E$111,E202=4,[1]基础天赋!$F$11:$F$111),,0)</f>
        <v>160</v>
      </c>
      <c r="K202" s="3" t="str">
        <f t="shared" si="28"/>
        <v>icon_talent_attr_3</v>
      </c>
      <c r="L202" s="2">
        <f t="shared" si="23"/>
        <v>62</v>
      </c>
      <c r="M202" s="3" t="s">
        <v>231</v>
      </c>
      <c r="N202" t="str">
        <f>CONCATENATE("animation_talent_",IF(L203&lt;&gt;L202,IF(_xlfn.XLOOKUP(L202,'talent_level|天赋等级'!A:A,'talent_level|天赋等级'!C:C)&lt;&gt;_xlfn.XLOOKUP(L203,'talent_level|天赋等级'!A:A,'talent_level|天赋等级'!C:C),3,2),1))</f>
        <v>animation_talent_2</v>
      </c>
    </row>
    <row r="203" spans="1:14">
      <c r="A203" s="2">
        <f t="shared" si="26"/>
        <v>10631</v>
      </c>
      <c r="B203" s="3" t="str">
        <f t="shared" si="30"/>
        <v>63级-攻击+35</v>
      </c>
      <c r="C203" s="2">
        <v>1</v>
      </c>
      <c r="D203" s="3">
        <f t="shared" si="29"/>
        <v>10623</v>
      </c>
      <c r="E203" s="3">
        <f t="shared" si="25"/>
        <v>1</v>
      </c>
      <c r="F203" s="3" t="str">
        <f t="shared" si="24"/>
        <v>103010;35</v>
      </c>
      <c r="H203" s="3" t="str">
        <f t="shared" si="27"/>
        <v>talent_attr_1_name</v>
      </c>
      <c r="I203" s="3" cm="1">
        <f t="array" ref="I203">_xlfn.XLOOKUP(L203,[1]基础天赋!$B$11:$B$111,_xlfn.IFS(E203=1,[1]基础天赋!$C$11:$C$111,E203=2,[1]基础天赋!$D$11:$D$111,E203=3,[1]基础天赋!$E$11:$E$111,E203=4,[1]基础天赋!$F$11:$F$111),,0)</f>
        <v>35</v>
      </c>
      <c r="K203" s="3" t="str">
        <f t="shared" si="28"/>
        <v>icon_talent_attr_1</v>
      </c>
      <c r="L203" s="2">
        <f t="shared" si="23"/>
        <v>63</v>
      </c>
      <c r="M203" s="3" t="s">
        <v>232</v>
      </c>
      <c r="N203" t="str">
        <f>CONCATENATE("animation_talent_",IF(L204&lt;&gt;L203,IF(_xlfn.XLOOKUP(L203,'talent_level|天赋等级'!A:A,'talent_level|天赋等级'!C:C)&lt;&gt;_xlfn.XLOOKUP(L204,'talent_level|天赋等级'!A:A,'talent_level|天赋等级'!C:C),3,2),1))</f>
        <v>animation_talent_1</v>
      </c>
    </row>
    <row r="204" spans="1:14">
      <c r="A204" s="2">
        <f t="shared" si="26"/>
        <v>10632</v>
      </c>
      <c r="B204" s="3" t="str">
        <f t="shared" si="30"/>
        <v>63级-生命+320</v>
      </c>
      <c r="C204" s="2">
        <v>1</v>
      </c>
      <c r="D204" s="3">
        <f t="shared" si="29"/>
        <v>10631</v>
      </c>
      <c r="E204" s="3">
        <f t="shared" si="25"/>
        <v>2</v>
      </c>
      <c r="F204" s="3" t="str">
        <f t="shared" si="24"/>
        <v>102010;320</v>
      </c>
      <c r="H204" s="3" t="str">
        <f t="shared" si="27"/>
        <v>talent_attr_2_name</v>
      </c>
      <c r="I204" s="3" cm="1">
        <f t="array" ref="I204">_xlfn.XLOOKUP(L204,[1]基础天赋!$B$11:$B$111,_xlfn.IFS(E204=1,[1]基础天赋!$C$11:$C$111,E204=2,[1]基础天赋!$D$11:$D$111,E204=3,[1]基础天赋!$E$11:$E$111,E204=4,[1]基础天赋!$F$11:$F$111),,0)</f>
        <v>320</v>
      </c>
      <c r="K204" s="3" t="str">
        <f t="shared" si="28"/>
        <v>icon_talent_attr_2</v>
      </c>
      <c r="L204" s="2">
        <f t="shared" si="23"/>
        <v>63</v>
      </c>
      <c r="M204" s="3" t="s">
        <v>233</v>
      </c>
      <c r="N204" t="str">
        <f>CONCATENATE("animation_talent_",IF(L205&lt;&gt;L204,IF(_xlfn.XLOOKUP(L204,'talent_level|天赋等级'!A:A,'talent_level|天赋等级'!C:C)&lt;&gt;_xlfn.XLOOKUP(L205,'talent_level|天赋等级'!A:A,'talent_level|天赋等级'!C:C),3,2),1))</f>
        <v>animation_talent_1</v>
      </c>
    </row>
    <row r="205" spans="1:14">
      <c r="A205" s="2">
        <f t="shared" si="26"/>
        <v>10633</v>
      </c>
      <c r="B205" s="3" t="str">
        <f t="shared" si="30"/>
        <v>63级-香蕉回复+165</v>
      </c>
      <c r="C205" s="2">
        <v>1</v>
      </c>
      <c r="D205" s="3">
        <f t="shared" si="29"/>
        <v>10632</v>
      </c>
      <c r="E205" s="3">
        <f t="shared" si="25"/>
        <v>3</v>
      </c>
      <c r="F205" s="3" t="str">
        <f t="shared" si="24"/>
        <v>102150;165</v>
      </c>
      <c r="H205" s="3" t="str">
        <f t="shared" si="27"/>
        <v>talent_attr_3_name</v>
      </c>
      <c r="I205" s="3" cm="1">
        <f t="array" ref="I205">_xlfn.XLOOKUP(L205,[1]基础天赋!$B$11:$B$111,_xlfn.IFS(E205=1,[1]基础天赋!$C$11:$C$111,E205=2,[1]基础天赋!$D$11:$D$111,E205=3,[1]基础天赋!$E$11:$E$111,E205=4,[1]基础天赋!$F$11:$F$111),,0)</f>
        <v>165</v>
      </c>
      <c r="K205" s="3" t="str">
        <f t="shared" si="28"/>
        <v>icon_talent_attr_3</v>
      </c>
      <c r="L205" s="2">
        <f t="shared" si="23"/>
        <v>63</v>
      </c>
      <c r="M205" s="3" t="s">
        <v>234</v>
      </c>
      <c r="N205" t="str">
        <f>CONCATENATE("animation_talent_",IF(L206&lt;&gt;L205,IF(_xlfn.XLOOKUP(L205,'talent_level|天赋等级'!A:A,'talent_level|天赋等级'!C:C)&lt;&gt;_xlfn.XLOOKUP(L206,'talent_level|天赋等级'!A:A,'talent_level|天赋等级'!C:C),3,2),1))</f>
        <v>animation_talent_2</v>
      </c>
    </row>
    <row r="206" spans="1:14">
      <c r="A206" s="2">
        <f t="shared" si="26"/>
        <v>10641</v>
      </c>
      <c r="B206" s="3" t="str">
        <f t="shared" si="30"/>
        <v>64级-攻击+35</v>
      </c>
      <c r="C206" s="2">
        <v>1</v>
      </c>
      <c r="D206" s="3">
        <f t="shared" si="29"/>
        <v>10633</v>
      </c>
      <c r="E206" s="3">
        <f t="shared" si="25"/>
        <v>1</v>
      </c>
      <c r="F206" s="3" t="str">
        <f t="shared" si="24"/>
        <v>103010;35</v>
      </c>
      <c r="H206" s="3" t="str">
        <f t="shared" si="27"/>
        <v>talent_attr_1_name</v>
      </c>
      <c r="I206" s="3" cm="1">
        <f t="array" ref="I206">_xlfn.XLOOKUP(L206,[1]基础天赋!$B$11:$B$111,_xlfn.IFS(E206=1,[1]基础天赋!$C$11:$C$111,E206=2,[1]基础天赋!$D$11:$D$111,E206=3,[1]基础天赋!$E$11:$E$111,E206=4,[1]基础天赋!$F$11:$F$111),,0)</f>
        <v>35</v>
      </c>
      <c r="K206" s="3" t="str">
        <f t="shared" si="28"/>
        <v>icon_talent_attr_1</v>
      </c>
      <c r="L206" s="2">
        <f t="shared" si="23"/>
        <v>64</v>
      </c>
      <c r="M206" s="3" t="s">
        <v>235</v>
      </c>
      <c r="N206" t="str">
        <f>CONCATENATE("animation_talent_",IF(L207&lt;&gt;L206,IF(_xlfn.XLOOKUP(L206,'talent_level|天赋等级'!A:A,'talent_level|天赋等级'!C:C)&lt;&gt;_xlfn.XLOOKUP(L207,'talent_level|天赋等级'!A:A,'talent_level|天赋等级'!C:C),3,2),1))</f>
        <v>animation_talent_1</v>
      </c>
    </row>
    <row r="207" spans="1:14">
      <c r="A207" s="2">
        <f t="shared" si="26"/>
        <v>10642</v>
      </c>
      <c r="B207" s="3" t="str">
        <f t="shared" si="30"/>
        <v>64级-生命+325</v>
      </c>
      <c r="C207" s="2">
        <v>1</v>
      </c>
      <c r="D207" s="3">
        <f t="shared" si="29"/>
        <v>10641</v>
      </c>
      <c r="E207" s="3">
        <f t="shared" si="25"/>
        <v>2</v>
      </c>
      <c r="F207" s="3" t="str">
        <f t="shared" si="24"/>
        <v>102010;325</v>
      </c>
      <c r="H207" s="3" t="str">
        <f t="shared" si="27"/>
        <v>talent_attr_2_name</v>
      </c>
      <c r="I207" s="3" cm="1">
        <f t="array" ref="I207">_xlfn.XLOOKUP(L207,[1]基础天赋!$B$11:$B$111,_xlfn.IFS(E207=1,[1]基础天赋!$C$11:$C$111,E207=2,[1]基础天赋!$D$11:$D$111,E207=3,[1]基础天赋!$E$11:$E$111,E207=4,[1]基础天赋!$F$11:$F$111),,0)</f>
        <v>325</v>
      </c>
      <c r="K207" s="3" t="str">
        <f t="shared" si="28"/>
        <v>icon_talent_attr_2</v>
      </c>
      <c r="L207" s="2">
        <f t="shared" si="23"/>
        <v>64</v>
      </c>
      <c r="M207" s="3" t="s">
        <v>236</v>
      </c>
      <c r="N207" t="str">
        <f>CONCATENATE("animation_talent_",IF(L208&lt;&gt;L207,IF(_xlfn.XLOOKUP(L207,'talent_level|天赋等级'!A:A,'talent_level|天赋等级'!C:C)&lt;&gt;_xlfn.XLOOKUP(L208,'talent_level|天赋等级'!A:A,'talent_level|天赋等级'!C:C),3,2),1))</f>
        <v>animation_talent_1</v>
      </c>
    </row>
    <row r="208" spans="1:14">
      <c r="A208" s="2">
        <f t="shared" si="26"/>
        <v>10643</v>
      </c>
      <c r="B208" s="3" t="str">
        <f t="shared" si="30"/>
        <v>64级-香蕉回复+165</v>
      </c>
      <c r="C208" s="2">
        <v>1</v>
      </c>
      <c r="D208" s="3">
        <f t="shared" si="29"/>
        <v>10642</v>
      </c>
      <c r="E208" s="3">
        <f t="shared" si="25"/>
        <v>3</v>
      </c>
      <c r="F208" s="3" t="str">
        <f t="shared" si="24"/>
        <v>102150;165</v>
      </c>
      <c r="H208" s="3" t="str">
        <f t="shared" si="27"/>
        <v>talent_attr_3_name</v>
      </c>
      <c r="I208" s="3" cm="1">
        <f t="array" ref="I208">_xlfn.XLOOKUP(L208,[1]基础天赋!$B$11:$B$111,_xlfn.IFS(E208=1,[1]基础天赋!$C$11:$C$111,E208=2,[1]基础天赋!$D$11:$D$111,E208=3,[1]基础天赋!$E$11:$E$111,E208=4,[1]基础天赋!$F$11:$F$111),,0)</f>
        <v>165</v>
      </c>
      <c r="K208" s="3" t="str">
        <f t="shared" si="28"/>
        <v>icon_talent_attr_3</v>
      </c>
      <c r="L208" s="2">
        <f t="shared" si="23"/>
        <v>64</v>
      </c>
      <c r="M208" s="3" t="s">
        <v>237</v>
      </c>
      <c r="N208" t="str">
        <f>CONCATENATE("animation_talent_",IF(L209&lt;&gt;L208,IF(_xlfn.XLOOKUP(L208,'talent_level|天赋等级'!A:A,'talent_level|天赋等级'!C:C)&lt;&gt;_xlfn.XLOOKUP(L209,'talent_level|天赋等级'!A:A,'talent_level|天赋等级'!C:C),3,2),1))</f>
        <v>animation_talent_2</v>
      </c>
    </row>
    <row r="209" spans="1:14">
      <c r="A209" s="2">
        <f t="shared" si="26"/>
        <v>10651</v>
      </c>
      <c r="B209" s="3" t="str">
        <f t="shared" si="30"/>
        <v>65级-攻击+35</v>
      </c>
      <c r="C209" s="2">
        <v>1</v>
      </c>
      <c r="D209" s="3">
        <f t="shared" si="29"/>
        <v>10643</v>
      </c>
      <c r="E209" s="3">
        <f t="shared" si="25"/>
        <v>1</v>
      </c>
      <c r="F209" s="3" t="str">
        <f t="shared" si="24"/>
        <v>103010;35</v>
      </c>
      <c r="H209" s="3" t="str">
        <f t="shared" si="27"/>
        <v>talent_attr_1_name</v>
      </c>
      <c r="I209" s="3" cm="1">
        <f t="array" ref="I209">_xlfn.XLOOKUP(L209,[1]基础天赋!$B$11:$B$111,_xlfn.IFS(E209=1,[1]基础天赋!$C$11:$C$111,E209=2,[1]基础天赋!$D$11:$D$111,E209=3,[1]基础天赋!$E$11:$E$111,E209=4,[1]基础天赋!$F$11:$F$111),,0)</f>
        <v>35</v>
      </c>
      <c r="K209" s="3" t="str">
        <f t="shared" si="28"/>
        <v>icon_talent_attr_1</v>
      </c>
      <c r="L209" s="2">
        <f t="shared" si="23"/>
        <v>65</v>
      </c>
      <c r="M209" s="3" t="s">
        <v>238</v>
      </c>
      <c r="N209" t="str">
        <f>CONCATENATE("animation_talent_",IF(L210&lt;&gt;L209,IF(_xlfn.XLOOKUP(L209,'talent_level|天赋等级'!A:A,'talent_level|天赋等级'!C:C)&lt;&gt;_xlfn.XLOOKUP(L210,'talent_level|天赋等级'!A:A,'talent_level|天赋等级'!C:C),3,2),1))</f>
        <v>animation_talent_1</v>
      </c>
    </row>
    <row r="210" spans="1:14">
      <c r="A210" s="2">
        <f t="shared" si="26"/>
        <v>10652</v>
      </c>
      <c r="B210" s="3" t="str">
        <f t="shared" si="30"/>
        <v>65级-生命+330</v>
      </c>
      <c r="C210" s="2">
        <v>1</v>
      </c>
      <c r="D210" s="3">
        <f t="shared" si="29"/>
        <v>10651</v>
      </c>
      <c r="E210" s="3">
        <f t="shared" si="25"/>
        <v>2</v>
      </c>
      <c r="F210" s="3" t="str">
        <f t="shared" si="24"/>
        <v>102010;330</v>
      </c>
      <c r="H210" s="3" t="str">
        <f t="shared" si="27"/>
        <v>talent_attr_2_name</v>
      </c>
      <c r="I210" s="3" cm="1">
        <f t="array" ref="I210">_xlfn.XLOOKUP(L210,[1]基础天赋!$B$11:$B$111,_xlfn.IFS(E210=1,[1]基础天赋!$C$11:$C$111,E210=2,[1]基础天赋!$D$11:$D$111,E210=3,[1]基础天赋!$E$11:$E$111,E210=4,[1]基础天赋!$F$11:$F$111),,0)</f>
        <v>330</v>
      </c>
      <c r="K210" s="3" t="str">
        <f t="shared" si="28"/>
        <v>icon_talent_attr_2</v>
      </c>
      <c r="L210" s="2">
        <f t="shared" si="23"/>
        <v>65</v>
      </c>
      <c r="M210" s="3" t="s">
        <v>239</v>
      </c>
      <c r="N210" t="str">
        <f>CONCATENATE("animation_talent_",IF(L211&lt;&gt;L210,IF(_xlfn.XLOOKUP(L210,'talent_level|天赋等级'!A:A,'talent_level|天赋等级'!C:C)&lt;&gt;_xlfn.XLOOKUP(L211,'talent_level|天赋等级'!A:A,'talent_level|天赋等级'!C:C),3,2),1))</f>
        <v>animation_talent_1</v>
      </c>
    </row>
    <row r="211" spans="1:14">
      <c r="A211" s="2">
        <f t="shared" si="26"/>
        <v>10653</v>
      </c>
      <c r="B211" s="3" t="str">
        <f t="shared" si="30"/>
        <v>65级-香蕉回复+170</v>
      </c>
      <c r="C211" s="2">
        <v>1</v>
      </c>
      <c r="D211" s="3">
        <f t="shared" si="29"/>
        <v>10652</v>
      </c>
      <c r="E211" s="3">
        <f t="shared" si="25"/>
        <v>3</v>
      </c>
      <c r="F211" s="3" t="str">
        <f t="shared" si="24"/>
        <v>102150;170</v>
      </c>
      <c r="H211" s="3" t="str">
        <f t="shared" si="27"/>
        <v>talent_attr_3_name</v>
      </c>
      <c r="I211" s="3" cm="1">
        <f t="array" ref="I211">_xlfn.XLOOKUP(L211,[1]基础天赋!$B$11:$B$111,_xlfn.IFS(E211=1,[1]基础天赋!$C$11:$C$111,E211=2,[1]基础天赋!$D$11:$D$111,E211=3,[1]基础天赋!$E$11:$E$111,E211=4,[1]基础天赋!$F$11:$F$111),,0)</f>
        <v>170</v>
      </c>
      <c r="K211" s="3" t="str">
        <f t="shared" si="28"/>
        <v>icon_talent_attr_3</v>
      </c>
      <c r="L211" s="2">
        <f t="shared" si="23"/>
        <v>65</v>
      </c>
      <c r="M211" s="3" t="s">
        <v>240</v>
      </c>
      <c r="N211" t="str">
        <f>CONCATENATE("animation_talent_",IF(L212&lt;&gt;L211,IF(_xlfn.XLOOKUP(L211,'talent_level|天赋等级'!A:A,'talent_level|天赋等级'!C:C)&lt;&gt;_xlfn.XLOOKUP(L212,'talent_level|天赋等级'!A:A,'talent_level|天赋等级'!C:C),3,2),1))</f>
        <v>animation_talent_1</v>
      </c>
    </row>
    <row r="212" spans="1:14">
      <c r="A212" s="2">
        <f t="shared" si="26"/>
        <v>10654</v>
      </c>
      <c r="B212" s="3" t="str">
        <f t="shared" si="30"/>
        <v>65级-推力+65</v>
      </c>
      <c r="C212" s="2">
        <v>1</v>
      </c>
      <c r="D212" s="3">
        <f t="shared" si="29"/>
        <v>10653</v>
      </c>
      <c r="E212" s="3">
        <f t="shared" si="25"/>
        <v>4</v>
      </c>
      <c r="F212" s="3" t="str">
        <f t="shared" si="24"/>
        <v>109000;65</v>
      </c>
      <c r="H212" s="3" t="str">
        <f t="shared" si="27"/>
        <v>talent_attr_4_name</v>
      </c>
      <c r="I212" s="3" cm="1">
        <f t="array" ref="I212">_xlfn.XLOOKUP(L212,[1]基础天赋!$B$11:$B$111,_xlfn.IFS(E212=1,[1]基础天赋!$C$11:$C$111,E212=2,[1]基础天赋!$D$11:$D$111,E212=3,[1]基础天赋!$E$11:$E$111,E212=4,[1]基础天赋!$F$11:$F$111),,0)</f>
        <v>65</v>
      </c>
      <c r="K212" s="3" t="str">
        <f t="shared" si="28"/>
        <v>icon_talent_attr_4</v>
      </c>
      <c r="L212" s="2">
        <f t="shared" si="23"/>
        <v>65</v>
      </c>
      <c r="M212" s="3" t="s">
        <v>241</v>
      </c>
      <c r="N212" t="str">
        <f>CONCATENATE("animation_talent_",IF(L213&lt;&gt;L212,IF(_xlfn.XLOOKUP(L212,'talent_level|天赋等级'!A:A,'talent_level|天赋等级'!C:C)&lt;&gt;_xlfn.XLOOKUP(L213,'talent_level|天赋等级'!A:A,'talent_level|天赋等级'!C:C),3,2),1))</f>
        <v>animation_talent_3</v>
      </c>
    </row>
    <row r="213" spans="1:14">
      <c r="A213" s="2">
        <f t="shared" si="26"/>
        <v>10661</v>
      </c>
      <c r="B213" s="3" t="str">
        <f t="shared" si="30"/>
        <v>66级-攻击+35</v>
      </c>
      <c r="C213" s="2">
        <v>1</v>
      </c>
      <c r="D213" s="3">
        <f t="shared" si="29"/>
        <v>10654</v>
      </c>
      <c r="E213" s="3">
        <f t="shared" si="25"/>
        <v>1</v>
      </c>
      <c r="F213" s="3" t="str">
        <f t="shared" si="24"/>
        <v>103010;35</v>
      </c>
      <c r="H213" s="3" t="str">
        <f t="shared" si="27"/>
        <v>talent_attr_1_name</v>
      </c>
      <c r="I213" s="3" cm="1">
        <f t="array" ref="I213">_xlfn.XLOOKUP(L213,[1]基础天赋!$B$11:$B$111,_xlfn.IFS(E213=1,[1]基础天赋!$C$11:$C$111,E213=2,[1]基础天赋!$D$11:$D$111,E213=3,[1]基础天赋!$E$11:$E$111,E213=4,[1]基础天赋!$F$11:$F$111),,0)</f>
        <v>35</v>
      </c>
      <c r="K213" s="3" t="str">
        <f t="shared" si="28"/>
        <v>icon_talent_attr_1</v>
      </c>
      <c r="L213" s="2">
        <f t="shared" ref="L213:L276" si="31">L197+5</f>
        <v>66</v>
      </c>
      <c r="M213" s="3" t="s">
        <v>242</v>
      </c>
      <c r="N213" t="str">
        <f>CONCATENATE("animation_talent_",IF(L214&lt;&gt;L213,IF(_xlfn.XLOOKUP(L213,'talent_level|天赋等级'!A:A,'talent_level|天赋等级'!C:C)&lt;&gt;_xlfn.XLOOKUP(L214,'talent_level|天赋等级'!A:A,'talent_level|天赋等级'!C:C),3,2),1))</f>
        <v>animation_talent_1</v>
      </c>
    </row>
    <row r="214" spans="1:14">
      <c r="A214" s="2">
        <f t="shared" si="26"/>
        <v>10662</v>
      </c>
      <c r="B214" s="3" t="str">
        <f t="shared" si="30"/>
        <v>66级-生命+335</v>
      </c>
      <c r="C214" s="2">
        <v>1</v>
      </c>
      <c r="D214" s="3">
        <f t="shared" si="29"/>
        <v>10661</v>
      </c>
      <c r="E214" s="3">
        <f t="shared" si="25"/>
        <v>2</v>
      </c>
      <c r="F214" s="3" t="str">
        <f t="shared" si="24"/>
        <v>102010;335</v>
      </c>
      <c r="H214" s="3" t="str">
        <f t="shared" si="27"/>
        <v>talent_attr_2_name</v>
      </c>
      <c r="I214" s="3" cm="1">
        <f t="array" ref="I214">_xlfn.XLOOKUP(L214,[1]基础天赋!$B$11:$B$111,_xlfn.IFS(E214=1,[1]基础天赋!$C$11:$C$111,E214=2,[1]基础天赋!$D$11:$D$111,E214=3,[1]基础天赋!$E$11:$E$111,E214=4,[1]基础天赋!$F$11:$F$111),,0)</f>
        <v>335</v>
      </c>
      <c r="K214" s="3" t="str">
        <f t="shared" si="28"/>
        <v>icon_talent_attr_2</v>
      </c>
      <c r="L214" s="2">
        <f t="shared" si="31"/>
        <v>66</v>
      </c>
      <c r="M214" s="3" t="s">
        <v>243</v>
      </c>
      <c r="N214" t="str">
        <f>CONCATENATE("animation_talent_",IF(L215&lt;&gt;L214,IF(_xlfn.XLOOKUP(L214,'talent_level|天赋等级'!A:A,'talent_level|天赋等级'!C:C)&lt;&gt;_xlfn.XLOOKUP(L215,'talent_level|天赋等级'!A:A,'talent_level|天赋等级'!C:C),3,2),1))</f>
        <v>animation_talent_1</v>
      </c>
    </row>
    <row r="215" spans="1:14">
      <c r="A215" s="2">
        <f t="shared" si="26"/>
        <v>10663</v>
      </c>
      <c r="B215" s="3" t="str">
        <f t="shared" si="30"/>
        <v>66级-香蕉回复+170</v>
      </c>
      <c r="C215" s="2">
        <v>1</v>
      </c>
      <c r="D215" s="3">
        <f t="shared" si="29"/>
        <v>10662</v>
      </c>
      <c r="E215" s="3">
        <f t="shared" si="25"/>
        <v>3</v>
      </c>
      <c r="F215" s="3" t="str">
        <f t="shared" si="24"/>
        <v>102150;170</v>
      </c>
      <c r="H215" s="3" t="str">
        <f t="shared" si="27"/>
        <v>talent_attr_3_name</v>
      </c>
      <c r="I215" s="3" cm="1">
        <f t="array" ref="I215">_xlfn.XLOOKUP(L215,[1]基础天赋!$B$11:$B$111,_xlfn.IFS(E215=1,[1]基础天赋!$C$11:$C$111,E215=2,[1]基础天赋!$D$11:$D$111,E215=3,[1]基础天赋!$E$11:$E$111,E215=4,[1]基础天赋!$F$11:$F$111),,0)</f>
        <v>170</v>
      </c>
      <c r="K215" s="3" t="str">
        <f t="shared" si="28"/>
        <v>icon_talent_attr_3</v>
      </c>
      <c r="L215" s="2">
        <f t="shared" si="31"/>
        <v>66</v>
      </c>
      <c r="M215" s="3" t="s">
        <v>244</v>
      </c>
      <c r="N215" t="str">
        <f>CONCATENATE("animation_talent_",IF(L216&lt;&gt;L215,IF(_xlfn.XLOOKUP(L215,'talent_level|天赋等级'!A:A,'talent_level|天赋等级'!C:C)&lt;&gt;_xlfn.XLOOKUP(L216,'talent_level|天赋等级'!A:A,'talent_level|天赋等级'!C:C),3,2),1))</f>
        <v>animation_talent_2</v>
      </c>
    </row>
    <row r="216" spans="1:14">
      <c r="A216" s="2">
        <f t="shared" si="26"/>
        <v>10671</v>
      </c>
      <c r="B216" s="3" t="str">
        <f t="shared" si="30"/>
        <v>67级-攻击+35</v>
      </c>
      <c r="C216" s="2">
        <v>1</v>
      </c>
      <c r="D216" s="3">
        <f t="shared" si="29"/>
        <v>10663</v>
      </c>
      <c r="E216" s="3">
        <f t="shared" si="25"/>
        <v>1</v>
      </c>
      <c r="F216" s="3" t="str">
        <f t="shared" si="24"/>
        <v>103010;35</v>
      </c>
      <c r="H216" s="3" t="str">
        <f t="shared" si="27"/>
        <v>talent_attr_1_name</v>
      </c>
      <c r="I216" s="3" cm="1">
        <f t="array" ref="I216">_xlfn.XLOOKUP(L216,[1]基础天赋!$B$11:$B$111,_xlfn.IFS(E216=1,[1]基础天赋!$C$11:$C$111,E216=2,[1]基础天赋!$D$11:$D$111,E216=3,[1]基础天赋!$E$11:$E$111,E216=4,[1]基础天赋!$F$11:$F$111),,0)</f>
        <v>35</v>
      </c>
      <c r="K216" s="3" t="str">
        <f t="shared" si="28"/>
        <v>icon_talent_attr_1</v>
      </c>
      <c r="L216" s="2">
        <f t="shared" si="31"/>
        <v>67</v>
      </c>
      <c r="M216" s="3" t="s">
        <v>245</v>
      </c>
      <c r="N216" t="str">
        <f>CONCATENATE("animation_talent_",IF(L217&lt;&gt;L216,IF(_xlfn.XLOOKUP(L216,'talent_level|天赋等级'!A:A,'talent_level|天赋等级'!C:C)&lt;&gt;_xlfn.XLOOKUP(L217,'talent_level|天赋等级'!A:A,'talent_level|天赋等级'!C:C),3,2),1))</f>
        <v>animation_talent_1</v>
      </c>
    </row>
    <row r="217" spans="1:14">
      <c r="A217" s="2">
        <f t="shared" si="26"/>
        <v>10672</v>
      </c>
      <c r="B217" s="3" t="str">
        <f t="shared" si="30"/>
        <v>67级-生命+340</v>
      </c>
      <c r="C217" s="2">
        <v>1</v>
      </c>
      <c r="D217" s="3">
        <f t="shared" si="29"/>
        <v>10671</v>
      </c>
      <c r="E217" s="3">
        <f t="shared" si="25"/>
        <v>2</v>
      </c>
      <c r="F217" s="3" t="str">
        <f t="shared" ref="F217:F280" si="32">_xlfn.IFS(E217=1,CONCATENATE("103010;",I217),E217=2,CONCATENATE("102010;",I217),E217=3,CONCATENATE("102150;",I217),E217=4,CONCATENATE("109000;",I217))</f>
        <v>102010;340</v>
      </c>
      <c r="H217" s="3" t="str">
        <f t="shared" si="27"/>
        <v>talent_attr_2_name</v>
      </c>
      <c r="I217" s="3" cm="1">
        <f t="array" ref="I217">_xlfn.XLOOKUP(L217,[1]基础天赋!$B$11:$B$111,_xlfn.IFS(E217=1,[1]基础天赋!$C$11:$C$111,E217=2,[1]基础天赋!$D$11:$D$111,E217=3,[1]基础天赋!$E$11:$E$111,E217=4,[1]基础天赋!$F$11:$F$111),,0)</f>
        <v>340</v>
      </c>
      <c r="K217" s="3" t="str">
        <f t="shared" si="28"/>
        <v>icon_talent_attr_2</v>
      </c>
      <c r="L217" s="2">
        <f t="shared" si="31"/>
        <v>67</v>
      </c>
      <c r="M217" s="3" t="s">
        <v>246</v>
      </c>
      <c r="N217" t="str">
        <f>CONCATENATE("animation_talent_",IF(L218&lt;&gt;L217,IF(_xlfn.XLOOKUP(L217,'talent_level|天赋等级'!A:A,'talent_level|天赋等级'!C:C)&lt;&gt;_xlfn.XLOOKUP(L218,'talent_level|天赋等级'!A:A,'talent_level|天赋等级'!C:C),3,2),1))</f>
        <v>animation_talent_1</v>
      </c>
    </row>
    <row r="218" spans="1:14">
      <c r="A218" s="2">
        <f t="shared" si="26"/>
        <v>10673</v>
      </c>
      <c r="B218" s="3" t="str">
        <f t="shared" si="30"/>
        <v>67级-香蕉回复+175</v>
      </c>
      <c r="C218" s="2">
        <v>1</v>
      </c>
      <c r="D218" s="3">
        <f t="shared" si="29"/>
        <v>10672</v>
      </c>
      <c r="E218" s="3">
        <f t="shared" ref="E218:E281" si="33">IF(L218=L217,E217+1,1)</f>
        <v>3</v>
      </c>
      <c r="F218" s="3" t="str">
        <f t="shared" si="32"/>
        <v>102150;175</v>
      </c>
      <c r="H218" s="3" t="str">
        <f t="shared" si="27"/>
        <v>talent_attr_3_name</v>
      </c>
      <c r="I218" s="3" cm="1">
        <f t="array" ref="I218">_xlfn.XLOOKUP(L218,[1]基础天赋!$B$11:$B$111,_xlfn.IFS(E218=1,[1]基础天赋!$C$11:$C$111,E218=2,[1]基础天赋!$D$11:$D$111,E218=3,[1]基础天赋!$E$11:$E$111,E218=4,[1]基础天赋!$F$11:$F$111),,0)</f>
        <v>175</v>
      </c>
      <c r="K218" s="3" t="str">
        <f t="shared" si="28"/>
        <v>icon_talent_attr_3</v>
      </c>
      <c r="L218" s="2">
        <f t="shared" si="31"/>
        <v>67</v>
      </c>
      <c r="M218" s="3" t="s">
        <v>247</v>
      </c>
      <c r="N218" t="str">
        <f>CONCATENATE("animation_talent_",IF(L219&lt;&gt;L218,IF(_xlfn.XLOOKUP(L218,'talent_level|天赋等级'!A:A,'talent_level|天赋等级'!C:C)&lt;&gt;_xlfn.XLOOKUP(L219,'talent_level|天赋等级'!A:A,'talent_level|天赋等级'!C:C),3,2),1))</f>
        <v>animation_talent_2</v>
      </c>
    </row>
    <row r="219" spans="1:14">
      <c r="A219" s="2">
        <f t="shared" si="26"/>
        <v>10681</v>
      </c>
      <c r="B219" s="3" t="str">
        <f t="shared" si="30"/>
        <v>68级-攻击+35</v>
      </c>
      <c r="C219" s="2">
        <v>1</v>
      </c>
      <c r="D219" s="3">
        <f t="shared" si="29"/>
        <v>10673</v>
      </c>
      <c r="E219" s="3">
        <f t="shared" si="33"/>
        <v>1</v>
      </c>
      <c r="F219" s="3" t="str">
        <f t="shared" si="32"/>
        <v>103010;35</v>
      </c>
      <c r="H219" s="3" t="str">
        <f t="shared" si="27"/>
        <v>talent_attr_1_name</v>
      </c>
      <c r="I219" s="3" cm="1">
        <f t="array" ref="I219">_xlfn.XLOOKUP(L219,[1]基础天赋!$B$11:$B$111,_xlfn.IFS(E219=1,[1]基础天赋!$C$11:$C$111,E219=2,[1]基础天赋!$D$11:$D$111,E219=3,[1]基础天赋!$E$11:$E$111,E219=4,[1]基础天赋!$F$11:$F$111),,0)</f>
        <v>35</v>
      </c>
      <c r="K219" s="3" t="str">
        <f t="shared" si="28"/>
        <v>icon_talent_attr_1</v>
      </c>
      <c r="L219" s="2">
        <f t="shared" si="31"/>
        <v>68</v>
      </c>
      <c r="M219" s="3" t="s">
        <v>248</v>
      </c>
      <c r="N219" t="str">
        <f>CONCATENATE("animation_talent_",IF(L220&lt;&gt;L219,IF(_xlfn.XLOOKUP(L219,'talent_level|天赋等级'!A:A,'talent_level|天赋等级'!C:C)&lt;&gt;_xlfn.XLOOKUP(L220,'talent_level|天赋等级'!A:A,'talent_level|天赋等级'!C:C),3,2),1))</f>
        <v>animation_talent_1</v>
      </c>
    </row>
    <row r="220" spans="1:14">
      <c r="A220" s="2">
        <f t="shared" si="26"/>
        <v>10682</v>
      </c>
      <c r="B220" s="3" t="str">
        <f t="shared" si="30"/>
        <v>68级-生命+345</v>
      </c>
      <c r="C220" s="2">
        <v>1</v>
      </c>
      <c r="D220" s="3">
        <f t="shared" si="29"/>
        <v>10681</v>
      </c>
      <c r="E220" s="3">
        <f t="shared" si="33"/>
        <v>2</v>
      </c>
      <c r="F220" s="3" t="str">
        <f t="shared" si="32"/>
        <v>102010;345</v>
      </c>
      <c r="H220" s="3" t="str">
        <f t="shared" si="27"/>
        <v>talent_attr_2_name</v>
      </c>
      <c r="I220" s="3" cm="1">
        <f t="array" ref="I220">_xlfn.XLOOKUP(L220,[1]基础天赋!$B$11:$B$111,_xlfn.IFS(E220=1,[1]基础天赋!$C$11:$C$111,E220=2,[1]基础天赋!$D$11:$D$111,E220=3,[1]基础天赋!$E$11:$E$111,E220=4,[1]基础天赋!$F$11:$F$111),,0)</f>
        <v>345</v>
      </c>
      <c r="K220" s="3" t="str">
        <f t="shared" si="28"/>
        <v>icon_talent_attr_2</v>
      </c>
      <c r="L220" s="2">
        <f t="shared" si="31"/>
        <v>68</v>
      </c>
      <c r="M220" s="3" t="s">
        <v>249</v>
      </c>
      <c r="N220" t="str">
        <f>CONCATENATE("animation_talent_",IF(L221&lt;&gt;L220,IF(_xlfn.XLOOKUP(L220,'talent_level|天赋等级'!A:A,'talent_level|天赋等级'!C:C)&lt;&gt;_xlfn.XLOOKUP(L221,'talent_level|天赋等级'!A:A,'talent_level|天赋等级'!C:C),3,2),1))</f>
        <v>animation_talent_1</v>
      </c>
    </row>
    <row r="221" spans="1:14">
      <c r="A221" s="2">
        <f t="shared" si="26"/>
        <v>10683</v>
      </c>
      <c r="B221" s="3" t="str">
        <f t="shared" si="30"/>
        <v>68级-香蕉回复+175</v>
      </c>
      <c r="C221" s="2">
        <v>1</v>
      </c>
      <c r="D221" s="3">
        <f t="shared" si="29"/>
        <v>10682</v>
      </c>
      <c r="E221" s="3">
        <f t="shared" si="33"/>
        <v>3</v>
      </c>
      <c r="F221" s="3" t="str">
        <f t="shared" si="32"/>
        <v>102150;175</v>
      </c>
      <c r="H221" s="3" t="str">
        <f t="shared" si="27"/>
        <v>talent_attr_3_name</v>
      </c>
      <c r="I221" s="3" cm="1">
        <f t="array" ref="I221">_xlfn.XLOOKUP(L221,[1]基础天赋!$B$11:$B$111,_xlfn.IFS(E221=1,[1]基础天赋!$C$11:$C$111,E221=2,[1]基础天赋!$D$11:$D$111,E221=3,[1]基础天赋!$E$11:$E$111,E221=4,[1]基础天赋!$F$11:$F$111),,0)</f>
        <v>175</v>
      </c>
      <c r="K221" s="3" t="str">
        <f t="shared" si="28"/>
        <v>icon_talent_attr_3</v>
      </c>
      <c r="L221" s="2">
        <f t="shared" si="31"/>
        <v>68</v>
      </c>
      <c r="M221" s="3" t="s">
        <v>250</v>
      </c>
      <c r="N221" t="str">
        <f>CONCATENATE("animation_talent_",IF(L222&lt;&gt;L221,IF(_xlfn.XLOOKUP(L221,'talent_level|天赋等级'!A:A,'talent_level|天赋等级'!C:C)&lt;&gt;_xlfn.XLOOKUP(L222,'talent_level|天赋等级'!A:A,'talent_level|天赋等级'!C:C),3,2),1))</f>
        <v>animation_talent_2</v>
      </c>
    </row>
    <row r="222" spans="1:14">
      <c r="A222" s="2">
        <f t="shared" si="26"/>
        <v>10691</v>
      </c>
      <c r="B222" s="3" t="str">
        <f t="shared" si="30"/>
        <v>69级-攻击+35</v>
      </c>
      <c r="C222" s="2">
        <v>1</v>
      </c>
      <c r="D222" s="3">
        <f t="shared" si="29"/>
        <v>10683</v>
      </c>
      <c r="E222" s="3">
        <f t="shared" si="33"/>
        <v>1</v>
      </c>
      <c r="F222" s="3" t="str">
        <f t="shared" si="32"/>
        <v>103010;35</v>
      </c>
      <c r="H222" s="3" t="str">
        <f t="shared" si="27"/>
        <v>talent_attr_1_name</v>
      </c>
      <c r="I222" s="3" cm="1">
        <f t="array" ref="I222">_xlfn.XLOOKUP(L222,[1]基础天赋!$B$11:$B$111,_xlfn.IFS(E222=1,[1]基础天赋!$C$11:$C$111,E222=2,[1]基础天赋!$D$11:$D$111,E222=3,[1]基础天赋!$E$11:$E$111,E222=4,[1]基础天赋!$F$11:$F$111),,0)</f>
        <v>35</v>
      </c>
      <c r="K222" s="3" t="str">
        <f t="shared" si="28"/>
        <v>icon_talent_attr_1</v>
      </c>
      <c r="L222" s="2">
        <f t="shared" si="31"/>
        <v>69</v>
      </c>
      <c r="M222" s="3" t="s">
        <v>251</v>
      </c>
      <c r="N222" t="str">
        <f>CONCATENATE("animation_talent_",IF(L223&lt;&gt;L222,IF(_xlfn.XLOOKUP(L222,'talent_level|天赋等级'!A:A,'talent_level|天赋等级'!C:C)&lt;&gt;_xlfn.XLOOKUP(L223,'talent_level|天赋等级'!A:A,'talent_level|天赋等级'!C:C),3,2),1))</f>
        <v>animation_talent_1</v>
      </c>
    </row>
    <row r="223" spans="1:14">
      <c r="A223" s="2">
        <f t="shared" si="26"/>
        <v>10692</v>
      </c>
      <c r="B223" s="3" t="str">
        <f t="shared" si="30"/>
        <v>69级-生命+350</v>
      </c>
      <c r="C223" s="2">
        <v>1</v>
      </c>
      <c r="D223" s="3">
        <f t="shared" si="29"/>
        <v>10691</v>
      </c>
      <c r="E223" s="3">
        <f t="shared" si="33"/>
        <v>2</v>
      </c>
      <c r="F223" s="3" t="str">
        <f t="shared" si="32"/>
        <v>102010;350</v>
      </c>
      <c r="H223" s="3" t="str">
        <f t="shared" si="27"/>
        <v>talent_attr_2_name</v>
      </c>
      <c r="I223" s="3" cm="1">
        <f t="array" ref="I223">_xlfn.XLOOKUP(L223,[1]基础天赋!$B$11:$B$111,_xlfn.IFS(E223=1,[1]基础天赋!$C$11:$C$111,E223=2,[1]基础天赋!$D$11:$D$111,E223=3,[1]基础天赋!$E$11:$E$111,E223=4,[1]基础天赋!$F$11:$F$111),,0)</f>
        <v>350</v>
      </c>
      <c r="K223" s="3" t="str">
        <f t="shared" si="28"/>
        <v>icon_talent_attr_2</v>
      </c>
      <c r="L223" s="2">
        <f t="shared" si="31"/>
        <v>69</v>
      </c>
      <c r="M223" s="3" t="s">
        <v>252</v>
      </c>
      <c r="N223" t="str">
        <f>CONCATENATE("animation_talent_",IF(L224&lt;&gt;L223,IF(_xlfn.XLOOKUP(L223,'talent_level|天赋等级'!A:A,'talent_level|天赋等级'!C:C)&lt;&gt;_xlfn.XLOOKUP(L224,'talent_level|天赋等级'!A:A,'talent_level|天赋等级'!C:C),3,2),1))</f>
        <v>animation_talent_1</v>
      </c>
    </row>
    <row r="224" spans="1:14">
      <c r="A224" s="2">
        <f t="shared" si="26"/>
        <v>10693</v>
      </c>
      <c r="B224" s="3" t="str">
        <f t="shared" si="30"/>
        <v>69级-香蕉回复+180</v>
      </c>
      <c r="C224" s="2">
        <v>1</v>
      </c>
      <c r="D224" s="3">
        <f t="shared" si="29"/>
        <v>10692</v>
      </c>
      <c r="E224" s="3">
        <f t="shared" si="33"/>
        <v>3</v>
      </c>
      <c r="F224" s="3" t="str">
        <f t="shared" si="32"/>
        <v>102150;180</v>
      </c>
      <c r="H224" s="3" t="str">
        <f t="shared" si="27"/>
        <v>talent_attr_3_name</v>
      </c>
      <c r="I224" s="3" cm="1">
        <f t="array" ref="I224">_xlfn.XLOOKUP(L224,[1]基础天赋!$B$11:$B$111,_xlfn.IFS(E224=1,[1]基础天赋!$C$11:$C$111,E224=2,[1]基础天赋!$D$11:$D$111,E224=3,[1]基础天赋!$E$11:$E$111,E224=4,[1]基础天赋!$F$11:$F$111),,0)</f>
        <v>180</v>
      </c>
      <c r="K224" s="3" t="str">
        <f t="shared" si="28"/>
        <v>icon_talent_attr_3</v>
      </c>
      <c r="L224" s="2">
        <f t="shared" si="31"/>
        <v>69</v>
      </c>
      <c r="M224" s="3" t="s">
        <v>253</v>
      </c>
      <c r="N224" t="str">
        <f>CONCATENATE("animation_talent_",IF(L225&lt;&gt;L224,IF(_xlfn.XLOOKUP(L224,'talent_level|天赋等级'!A:A,'talent_level|天赋等级'!C:C)&lt;&gt;_xlfn.XLOOKUP(L225,'talent_level|天赋等级'!A:A,'talent_level|天赋等级'!C:C),3,2),1))</f>
        <v>animation_talent_2</v>
      </c>
    </row>
    <row r="225" spans="1:14">
      <c r="A225" s="2">
        <f t="shared" si="26"/>
        <v>10701</v>
      </c>
      <c r="B225" s="3" t="str">
        <f t="shared" si="30"/>
        <v>70级-攻击+35</v>
      </c>
      <c r="C225" s="2">
        <v>1</v>
      </c>
      <c r="D225" s="3">
        <f t="shared" si="29"/>
        <v>10693</v>
      </c>
      <c r="E225" s="3">
        <f t="shared" si="33"/>
        <v>1</v>
      </c>
      <c r="F225" s="3" t="str">
        <f t="shared" si="32"/>
        <v>103010;35</v>
      </c>
      <c r="H225" s="3" t="str">
        <f t="shared" si="27"/>
        <v>talent_attr_1_name</v>
      </c>
      <c r="I225" s="3" cm="1">
        <f t="array" ref="I225">_xlfn.XLOOKUP(L225,[1]基础天赋!$B$11:$B$111,_xlfn.IFS(E225=1,[1]基础天赋!$C$11:$C$111,E225=2,[1]基础天赋!$D$11:$D$111,E225=3,[1]基础天赋!$E$11:$E$111,E225=4,[1]基础天赋!$F$11:$F$111),,0)</f>
        <v>35</v>
      </c>
      <c r="K225" s="3" t="str">
        <f t="shared" si="28"/>
        <v>icon_talent_attr_1</v>
      </c>
      <c r="L225" s="2">
        <f t="shared" si="31"/>
        <v>70</v>
      </c>
      <c r="M225" s="3" t="s">
        <v>254</v>
      </c>
      <c r="N225" t="str">
        <f>CONCATENATE("animation_talent_",IF(L226&lt;&gt;L225,IF(_xlfn.XLOOKUP(L225,'talent_level|天赋等级'!A:A,'talent_level|天赋等级'!C:C)&lt;&gt;_xlfn.XLOOKUP(L226,'talent_level|天赋等级'!A:A,'talent_level|天赋等级'!C:C),3,2),1))</f>
        <v>animation_talent_1</v>
      </c>
    </row>
    <row r="226" spans="1:14">
      <c r="A226" s="2">
        <f t="shared" si="26"/>
        <v>10702</v>
      </c>
      <c r="B226" s="3" t="str">
        <f t="shared" si="30"/>
        <v>70级-生命+355</v>
      </c>
      <c r="C226" s="2">
        <v>1</v>
      </c>
      <c r="D226" s="3">
        <f t="shared" si="29"/>
        <v>10701</v>
      </c>
      <c r="E226" s="3">
        <f t="shared" si="33"/>
        <v>2</v>
      </c>
      <c r="F226" s="3" t="str">
        <f t="shared" si="32"/>
        <v>102010;355</v>
      </c>
      <c r="H226" s="3" t="str">
        <f t="shared" si="27"/>
        <v>talent_attr_2_name</v>
      </c>
      <c r="I226" s="3" cm="1">
        <f t="array" ref="I226">_xlfn.XLOOKUP(L226,[1]基础天赋!$B$11:$B$111,_xlfn.IFS(E226=1,[1]基础天赋!$C$11:$C$111,E226=2,[1]基础天赋!$D$11:$D$111,E226=3,[1]基础天赋!$E$11:$E$111,E226=4,[1]基础天赋!$F$11:$F$111),,0)</f>
        <v>355</v>
      </c>
      <c r="K226" s="3" t="str">
        <f t="shared" si="28"/>
        <v>icon_talent_attr_2</v>
      </c>
      <c r="L226" s="2">
        <f t="shared" si="31"/>
        <v>70</v>
      </c>
      <c r="M226" s="3" t="s">
        <v>255</v>
      </c>
      <c r="N226" t="str">
        <f>CONCATENATE("animation_talent_",IF(L227&lt;&gt;L226,IF(_xlfn.XLOOKUP(L226,'talent_level|天赋等级'!A:A,'talent_level|天赋等级'!C:C)&lt;&gt;_xlfn.XLOOKUP(L227,'talent_level|天赋等级'!A:A,'talent_level|天赋等级'!C:C),3,2),1))</f>
        <v>animation_talent_1</v>
      </c>
    </row>
    <row r="227" spans="1:14">
      <c r="A227" s="2">
        <f t="shared" si="26"/>
        <v>10703</v>
      </c>
      <c r="B227" s="3" t="str">
        <f t="shared" si="30"/>
        <v>70级-香蕉回复+180</v>
      </c>
      <c r="C227" s="2">
        <v>1</v>
      </c>
      <c r="D227" s="3">
        <f t="shared" si="29"/>
        <v>10702</v>
      </c>
      <c r="E227" s="3">
        <f t="shared" si="33"/>
        <v>3</v>
      </c>
      <c r="F227" s="3" t="str">
        <f t="shared" si="32"/>
        <v>102150;180</v>
      </c>
      <c r="H227" s="3" t="str">
        <f t="shared" si="27"/>
        <v>talent_attr_3_name</v>
      </c>
      <c r="I227" s="3" cm="1">
        <f t="array" ref="I227">_xlfn.XLOOKUP(L227,[1]基础天赋!$B$11:$B$111,_xlfn.IFS(E227=1,[1]基础天赋!$C$11:$C$111,E227=2,[1]基础天赋!$D$11:$D$111,E227=3,[1]基础天赋!$E$11:$E$111,E227=4,[1]基础天赋!$F$11:$F$111),,0)</f>
        <v>180</v>
      </c>
      <c r="K227" s="3" t="str">
        <f t="shared" si="28"/>
        <v>icon_talent_attr_3</v>
      </c>
      <c r="L227" s="2">
        <f t="shared" si="31"/>
        <v>70</v>
      </c>
      <c r="M227" s="3" t="s">
        <v>256</v>
      </c>
      <c r="N227" t="str">
        <f>CONCATENATE("animation_talent_",IF(L228&lt;&gt;L227,IF(_xlfn.XLOOKUP(L227,'talent_level|天赋等级'!A:A,'talent_level|天赋等级'!C:C)&lt;&gt;_xlfn.XLOOKUP(L228,'talent_level|天赋等级'!A:A,'talent_level|天赋等级'!C:C),3,2),1))</f>
        <v>animation_talent_1</v>
      </c>
    </row>
    <row r="228" spans="1:14">
      <c r="A228" s="2">
        <f t="shared" si="26"/>
        <v>10704</v>
      </c>
      <c r="B228" s="3" t="str">
        <f t="shared" si="30"/>
        <v>70级-推力+70</v>
      </c>
      <c r="C228" s="2">
        <v>1</v>
      </c>
      <c r="D228" s="3">
        <f t="shared" si="29"/>
        <v>10703</v>
      </c>
      <c r="E228" s="3">
        <f t="shared" si="33"/>
        <v>4</v>
      </c>
      <c r="F228" s="3" t="str">
        <f t="shared" si="32"/>
        <v>109000;70</v>
      </c>
      <c r="H228" s="3" t="str">
        <f t="shared" si="27"/>
        <v>talent_attr_4_name</v>
      </c>
      <c r="I228" s="3" cm="1">
        <f t="array" ref="I228">_xlfn.XLOOKUP(L228,[1]基础天赋!$B$11:$B$111,_xlfn.IFS(E228=1,[1]基础天赋!$C$11:$C$111,E228=2,[1]基础天赋!$D$11:$D$111,E228=3,[1]基础天赋!$E$11:$E$111,E228=4,[1]基础天赋!$F$11:$F$111),,0)</f>
        <v>70</v>
      </c>
      <c r="K228" s="3" t="str">
        <f t="shared" si="28"/>
        <v>icon_talent_attr_4</v>
      </c>
      <c r="L228" s="2">
        <f t="shared" si="31"/>
        <v>70</v>
      </c>
      <c r="M228" s="3" t="s">
        <v>257</v>
      </c>
      <c r="N228" t="str">
        <f>CONCATENATE("animation_talent_",IF(L229&lt;&gt;L228,IF(_xlfn.XLOOKUP(L228,'talent_level|天赋等级'!A:A,'talent_level|天赋等级'!C:C)&lt;&gt;_xlfn.XLOOKUP(L229,'talent_level|天赋等级'!A:A,'talent_level|天赋等级'!C:C),3,2),1))</f>
        <v>animation_talent_3</v>
      </c>
    </row>
    <row r="229" spans="1:14">
      <c r="A229" s="2">
        <f t="shared" si="26"/>
        <v>10711</v>
      </c>
      <c r="B229" s="3" t="str">
        <f t="shared" si="30"/>
        <v>71级-攻击+40</v>
      </c>
      <c r="C229" s="2">
        <v>1</v>
      </c>
      <c r="D229" s="3">
        <f t="shared" si="29"/>
        <v>10704</v>
      </c>
      <c r="E229" s="3">
        <f t="shared" si="33"/>
        <v>1</v>
      </c>
      <c r="F229" s="3" t="str">
        <f t="shared" si="32"/>
        <v>103010;40</v>
      </c>
      <c r="H229" s="3" t="str">
        <f t="shared" si="27"/>
        <v>talent_attr_1_name</v>
      </c>
      <c r="I229" s="3" cm="1">
        <f t="array" ref="I229">_xlfn.XLOOKUP(L229,[1]基础天赋!$B$11:$B$111,_xlfn.IFS(E229=1,[1]基础天赋!$C$11:$C$111,E229=2,[1]基础天赋!$D$11:$D$111,E229=3,[1]基础天赋!$E$11:$E$111,E229=4,[1]基础天赋!$F$11:$F$111),,0)</f>
        <v>40</v>
      </c>
      <c r="K229" s="3" t="str">
        <f t="shared" si="28"/>
        <v>icon_talent_attr_1</v>
      </c>
      <c r="L229" s="2">
        <f t="shared" si="31"/>
        <v>71</v>
      </c>
      <c r="M229" s="3" t="s">
        <v>258</v>
      </c>
      <c r="N229" t="str">
        <f>CONCATENATE("animation_talent_",IF(L230&lt;&gt;L229,IF(_xlfn.XLOOKUP(L229,'talent_level|天赋等级'!A:A,'talent_level|天赋等级'!C:C)&lt;&gt;_xlfn.XLOOKUP(L230,'talent_level|天赋等级'!A:A,'talent_level|天赋等级'!C:C),3,2),1))</f>
        <v>animation_talent_1</v>
      </c>
    </row>
    <row r="230" spans="1:14">
      <c r="A230" s="2">
        <f t="shared" si="26"/>
        <v>10712</v>
      </c>
      <c r="B230" s="3" t="str">
        <f t="shared" si="30"/>
        <v>71级-生命+360</v>
      </c>
      <c r="C230" s="2">
        <v>1</v>
      </c>
      <c r="D230" s="3">
        <f t="shared" si="29"/>
        <v>10711</v>
      </c>
      <c r="E230" s="3">
        <f t="shared" si="33"/>
        <v>2</v>
      </c>
      <c r="F230" s="3" t="str">
        <f t="shared" si="32"/>
        <v>102010;360</v>
      </c>
      <c r="H230" s="3" t="str">
        <f t="shared" si="27"/>
        <v>talent_attr_2_name</v>
      </c>
      <c r="I230" s="3" cm="1">
        <f t="array" ref="I230">_xlfn.XLOOKUP(L230,[1]基础天赋!$B$11:$B$111,_xlfn.IFS(E230=1,[1]基础天赋!$C$11:$C$111,E230=2,[1]基础天赋!$D$11:$D$111,E230=3,[1]基础天赋!$E$11:$E$111,E230=4,[1]基础天赋!$F$11:$F$111),,0)</f>
        <v>360</v>
      </c>
      <c r="K230" s="3" t="str">
        <f t="shared" si="28"/>
        <v>icon_talent_attr_2</v>
      </c>
      <c r="L230" s="2">
        <f t="shared" si="31"/>
        <v>71</v>
      </c>
      <c r="M230" s="3" t="s">
        <v>259</v>
      </c>
      <c r="N230" t="str">
        <f>CONCATENATE("animation_talent_",IF(L231&lt;&gt;L230,IF(_xlfn.XLOOKUP(L230,'talent_level|天赋等级'!A:A,'talent_level|天赋等级'!C:C)&lt;&gt;_xlfn.XLOOKUP(L231,'talent_level|天赋等级'!A:A,'talent_level|天赋等级'!C:C),3,2),1))</f>
        <v>animation_talent_1</v>
      </c>
    </row>
    <row r="231" spans="1:14">
      <c r="A231" s="2">
        <f t="shared" si="26"/>
        <v>10713</v>
      </c>
      <c r="B231" s="3" t="str">
        <f t="shared" si="30"/>
        <v>71级-香蕉回复+185</v>
      </c>
      <c r="C231" s="2">
        <v>1</v>
      </c>
      <c r="D231" s="3">
        <f t="shared" si="29"/>
        <v>10712</v>
      </c>
      <c r="E231" s="3">
        <f t="shared" si="33"/>
        <v>3</v>
      </c>
      <c r="F231" s="3" t="str">
        <f t="shared" si="32"/>
        <v>102150;185</v>
      </c>
      <c r="H231" s="3" t="str">
        <f t="shared" si="27"/>
        <v>talent_attr_3_name</v>
      </c>
      <c r="I231" s="3" cm="1">
        <f t="array" ref="I231">_xlfn.XLOOKUP(L231,[1]基础天赋!$B$11:$B$111,_xlfn.IFS(E231=1,[1]基础天赋!$C$11:$C$111,E231=2,[1]基础天赋!$D$11:$D$111,E231=3,[1]基础天赋!$E$11:$E$111,E231=4,[1]基础天赋!$F$11:$F$111),,0)</f>
        <v>185</v>
      </c>
      <c r="K231" s="3" t="str">
        <f t="shared" si="28"/>
        <v>icon_talent_attr_3</v>
      </c>
      <c r="L231" s="2">
        <f t="shared" si="31"/>
        <v>71</v>
      </c>
      <c r="M231" s="3" t="s">
        <v>260</v>
      </c>
      <c r="N231" t="str">
        <f>CONCATENATE("animation_talent_",IF(L232&lt;&gt;L231,IF(_xlfn.XLOOKUP(L231,'talent_level|天赋等级'!A:A,'talent_level|天赋等级'!C:C)&lt;&gt;_xlfn.XLOOKUP(L232,'talent_level|天赋等级'!A:A,'talent_level|天赋等级'!C:C),3,2),1))</f>
        <v>animation_talent_2</v>
      </c>
    </row>
    <row r="232" spans="1:14">
      <c r="A232" s="2">
        <f t="shared" si="26"/>
        <v>10721</v>
      </c>
      <c r="B232" s="3" t="str">
        <f t="shared" si="30"/>
        <v>72级-攻击+40</v>
      </c>
      <c r="C232" s="2">
        <v>1</v>
      </c>
      <c r="D232" s="3">
        <f t="shared" si="29"/>
        <v>10713</v>
      </c>
      <c r="E232" s="3">
        <f t="shared" si="33"/>
        <v>1</v>
      </c>
      <c r="F232" s="3" t="str">
        <f t="shared" si="32"/>
        <v>103010;40</v>
      </c>
      <c r="H232" s="3" t="str">
        <f t="shared" si="27"/>
        <v>talent_attr_1_name</v>
      </c>
      <c r="I232" s="3" cm="1">
        <f t="array" ref="I232">_xlfn.XLOOKUP(L232,[1]基础天赋!$B$11:$B$111,_xlfn.IFS(E232=1,[1]基础天赋!$C$11:$C$111,E232=2,[1]基础天赋!$D$11:$D$111,E232=3,[1]基础天赋!$E$11:$E$111,E232=4,[1]基础天赋!$F$11:$F$111),,0)</f>
        <v>40</v>
      </c>
      <c r="K232" s="3" t="str">
        <f t="shared" si="28"/>
        <v>icon_talent_attr_1</v>
      </c>
      <c r="L232" s="2">
        <f t="shared" si="31"/>
        <v>72</v>
      </c>
      <c r="M232" s="3" t="s">
        <v>261</v>
      </c>
      <c r="N232" t="str">
        <f>CONCATENATE("animation_talent_",IF(L233&lt;&gt;L232,IF(_xlfn.XLOOKUP(L232,'talent_level|天赋等级'!A:A,'talent_level|天赋等级'!C:C)&lt;&gt;_xlfn.XLOOKUP(L233,'talent_level|天赋等级'!A:A,'talent_level|天赋等级'!C:C),3,2),1))</f>
        <v>animation_talent_1</v>
      </c>
    </row>
    <row r="233" spans="1:14">
      <c r="A233" s="2">
        <f t="shared" si="26"/>
        <v>10722</v>
      </c>
      <c r="B233" s="3" t="str">
        <f t="shared" si="30"/>
        <v>72级-生命+365</v>
      </c>
      <c r="C233" s="2">
        <v>1</v>
      </c>
      <c r="D233" s="3">
        <f t="shared" si="29"/>
        <v>10721</v>
      </c>
      <c r="E233" s="3">
        <f t="shared" si="33"/>
        <v>2</v>
      </c>
      <c r="F233" s="3" t="str">
        <f t="shared" si="32"/>
        <v>102010;365</v>
      </c>
      <c r="H233" s="3" t="str">
        <f t="shared" si="27"/>
        <v>talent_attr_2_name</v>
      </c>
      <c r="I233" s="3" cm="1">
        <f t="array" ref="I233">_xlfn.XLOOKUP(L233,[1]基础天赋!$B$11:$B$111,_xlfn.IFS(E233=1,[1]基础天赋!$C$11:$C$111,E233=2,[1]基础天赋!$D$11:$D$111,E233=3,[1]基础天赋!$E$11:$E$111,E233=4,[1]基础天赋!$F$11:$F$111),,0)</f>
        <v>365</v>
      </c>
      <c r="K233" s="3" t="str">
        <f t="shared" si="28"/>
        <v>icon_talent_attr_2</v>
      </c>
      <c r="L233" s="2">
        <f t="shared" si="31"/>
        <v>72</v>
      </c>
      <c r="M233" s="3" t="s">
        <v>262</v>
      </c>
      <c r="N233" t="str">
        <f>CONCATENATE("animation_talent_",IF(L234&lt;&gt;L233,IF(_xlfn.XLOOKUP(L233,'talent_level|天赋等级'!A:A,'talent_level|天赋等级'!C:C)&lt;&gt;_xlfn.XLOOKUP(L234,'talent_level|天赋等级'!A:A,'talent_level|天赋等级'!C:C),3,2),1))</f>
        <v>animation_talent_1</v>
      </c>
    </row>
    <row r="234" spans="1:14">
      <c r="A234" s="2">
        <f t="shared" si="26"/>
        <v>10723</v>
      </c>
      <c r="B234" s="3" t="str">
        <f t="shared" si="30"/>
        <v>72级-香蕉回复+185</v>
      </c>
      <c r="C234" s="2">
        <v>1</v>
      </c>
      <c r="D234" s="3">
        <f t="shared" si="29"/>
        <v>10722</v>
      </c>
      <c r="E234" s="3">
        <f t="shared" si="33"/>
        <v>3</v>
      </c>
      <c r="F234" s="3" t="str">
        <f t="shared" si="32"/>
        <v>102150;185</v>
      </c>
      <c r="H234" s="3" t="str">
        <f t="shared" si="27"/>
        <v>talent_attr_3_name</v>
      </c>
      <c r="I234" s="3" cm="1">
        <f t="array" ref="I234">_xlfn.XLOOKUP(L234,[1]基础天赋!$B$11:$B$111,_xlfn.IFS(E234=1,[1]基础天赋!$C$11:$C$111,E234=2,[1]基础天赋!$D$11:$D$111,E234=3,[1]基础天赋!$E$11:$E$111,E234=4,[1]基础天赋!$F$11:$F$111),,0)</f>
        <v>185</v>
      </c>
      <c r="K234" s="3" t="str">
        <f t="shared" si="28"/>
        <v>icon_talent_attr_3</v>
      </c>
      <c r="L234" s="2">
        <f t="shared" si="31"/>
        <v>72</v>
      </c>
      <c r="M234" s="3" t="s">
        <v>263</v>
      </c>
      <c r="N234" t="str">
        <f>CONCATENATE("animation_talent_",IF(L235&lt;&gt;L234,IF(_xlfn.XLOOKUP(L234,'talent_level|天赋等级'!A:A,'talent_level|天赋等级'!C:C)&lt;&gt;_xlfn.XLOOKUP(L235,'talent_level|天赋等级'!A:A,'talent_level|天赋等级'!C:C),3,2),1))</f>
        <v>animation_talent_2</v>
      </c>
    </row>
    <row r="235" spans="1:14">
      <c r="A235" s="2">
        <f t="shared" si="26"/>
        <v>10731</v>
      </c>
      <c r="B235" s="3" t="str">
        <f t="shared" si="30"/>
        <v>73级-攻击+40</v>
      </c>
      <c r="C235" s="2">
        <v>1</v>
      </c>
      <c r="D235" s="3">
        <f t="shared" si="29"/>
        <v>10723</v>
      </c>
      <c r="E235" s="3">
        <f t="shared" si="33"/>
        <v>1</v>
      </c>
      <c r="F235" s="3" t="str">
        <f t="shared" si="32"/>
        <v>103010;40</v>
      </c>
      <c r="H235" s="3" t="str">
        <f t="shared" si="27"/>
        <v>talent_attr_1_name</v>
      </c>
      <c r="I235" s="3" cm="1">
        <f t="array" ref="I235">_xlfn.XLOOKUP(L235,[1]基础天赋!$B$11:$B$111,_xlfn.IFS(E235=1,[1]基础天赋!$C$11:$C$111,E235=2,[1]基础天赋!$D$11:$D$111,E235=3,[1]基础天赋!$E$11:$E$111,E235=4,[1]基础天赋!$F$11:$F$111),,0)</f>
        <v>40</v>
      </c>
      <c r="K235" s="3" t="str">
        <f t="shared" si="28"/>
        <v>icon_talent_attr_1</v>
      </c>
      <c r="L235" s="2">
        <f t="shared" si="31"/>
        <v>73</v>
      </c>
      <c r="M235" s="3" t="s">
        <v>264</v>
      </c>
      <c r="N235" t="str">
        <f>CONCATENATE("animation_talent_",IF(L236&lt;&gt;L235,IF(_xlfn.XLOOKUP(L235,'talent_level|天赋等级'!A:A,'talent_level|天赋等级'!C:C)&lt;&gt;_xlfn.XLOOKUP(L236,'talent_level|天赋等级'!A:A,'talent_level|天赋等级'!C:C),3,2),1))</f>
        <v>animation_talent_1</v>
      </c>
    </row>
    <row r="236" spans="1:14">
      <c r="A236" s="2">
        <f t="shared" si="26"/>
        <v>10732</v>
      </c>
      <c r="B236" s="3" t="str">
        <f t="shared" si="30"/>
        <v>73级-生命+370</v>
      </c>
      <c r="C236" s="2">
        <v>1</v>
      </c>
      <c r="D236" s="3">
        <f t="shared" si="29"/>
        <v>10731</v>
      </c>
      <c r="E236" s="3">
        <f t="shared" si="33"/>
        <v>2</v>
      </c>
      <c r="F236" s="3" t="str">
        <f t="shared" si="32"/>
        <v>102010;370</v>
      </c>
      <c r="H236" s="3" t="str">
        <f t="shared" si="27"/>
        <v>talent_attr_2_name</v>
      </c>
      <c r="I236" s="3" cm="1">
        <f t="array" ref="I236">_xlfn.XLOOKUP(L236,[1]基础天赋!$B$11:$B$111,_xlfn.IFS(E236=1,[1]基础天赋!$C$11:$C$111,E236=2,[1]基础天赋!$D$11:$D$111,E236=3,[1]基础天赋!$E$11:$E$111,E236=4,[1]基础天赋!$F$11:$F$111),,0)</f>
        <v>370</v>
      </c>
      <c r="K236" s="3" t="str">
        <f t="shared" si="28"/>
        <v>icon_talent_attr_2</v>
      </c>
      <c r="L236" s="2">
        <f t="shared" si="31"/>
        <v>73</v>
      </c>
      <c r="M236" s="3" t="s">
        <v>265</v>
      </c>
      <c r="N236" t="str">
        <f>CONCATENATE("animation_talent_",IF(L237&lt;&gt;L236,IF(_xlfn.XLOOKUP(L236,'talent_level|天赋等级'!A:A,'talent_level|天赋等级'!C:C)&lt;&gt;_xlfn.XLOOKUP(L237,'talent_level|天赋等级'!A:A,'talent_level|天赋等级'!C:C),3,2),1))</f>
        <v>animation_talent_1</v>
      </c>
    </row>
    <row r="237" spans="1:14">
      <c r="A237" s="2">
        <f t="shared" si="26"/>
        <v>10733</v>
      </c>
      <c r="B237" s="3" t="str">
        <f t="shared" si="30"/>
        <v>73级-香蕉回复+190</v>
      </c>
      <c r="C237" s="2">
        <v>1</v>
      </c>
      <c r="D237" s="3">
        <f t="shared" si="29"/>
        <v>10732</v>
      </c>
      <c r="E237" s="3">
        <f t="shared" si="33"/>
        <v>3</v>
      </c>
      <c r="F237" s="3" t="str">
        <f t="shared" si="32"/>
        <v>102150;190</v>
      </c>
      <c r="H237" s="3" t="str">
        <f t="shared" si="27"/>
        <v>talent_attr_3_name</v>
      </c>
      <c r="I237" s="3" cm="1">
        <f t="array" ref="I237">_xlfn.XLOOKUP(L237,[1]基础天赋!$B$11:$B$111,_xlfn.IFS(E237=1,[1]基础天赋!$C$11:$C$111,E237=2,[1]基础天赋!$D$11:$D$111,E237=3,[1]基础天赋!$E$11:$E$111,E237=4,[1]基础天赋!$F$11:$F$111),,0)</f>
        <v>190</v>
      </c>
      <c r="K237" s="3" t="str">
        <f t="shared" si="28"/>
        <v>icon_talent_attr_3</v>
      </c>
      <c r="L237" s="2">
        <f t="shared" si="31"/>
        <v>73</v>
      </c>
      <c r="M237" s="3" t="s">
        <v>266</v>
      </c>
      <c r="N237" t="str">
        <f>CONCATENATE("animation_talent_",IF(L238&lt;&gt;L237,IF(_xlfn.XLOOKUP(L237,'talent_level|天赋等级'!A:A,'talent_level|天赋等级'!C:C)&lt;&gt;_xlfn.XLOOKUP(L238,'talent_level|天赋等级'!A:A,'talent_level|天赋等级'!C:C),3,2),1))</f>
        <v>animation_talent_2</v>
      </c>
    </row>
    <row r="238" spans="1:14">
      <c r="A238" s="2">
        <f t="shared" si="26"/>
        <v>10741</v>
      </c>
      <c r="B238" s="3" t="str">
        <f t="shared" si="30"/>
        <v>74级-攻击+40</v>
      </c>
      <c r="C238" s="2">
        <v>1</v>
      </c>
      <c r="D238" s="3">
        <f t="shared" si="29"/>
        <v>10733</v>
      </c>
      <c r="E238" s="3">
        <f t="shared" si="33"/>
        <v>1</v>
      </c>
      <c r="F238" s="3" t="str">
        <f t="shared" si="32"/>
        <v>103010;40</v>
      </c>
      <c r="H238" s="3" t="str">
        <f t="shared" si="27"/>
        <v>talent_attr_1_name</v>
      </c>
      <c r="I238" s="3" cm="1">
        <f t="array" ref="I238">_xlfn.XLOOKUP(L238,[1]基础天赋!$B$11:$B$111,_xlfn.IFS(E238=1,[1]基础天赋!$C$11:$C$111,E238=2,[1]基础天赋!$D$11:$D$111,E238=3,[1]基础天赋!$E$11:$E$111,E238=4,[1]基础天赋!$F$11:$F$111),,0)</f>
        <v>40</v>
      </c>
      <c r="K238" s="3" t="str">
        <f t="shared" si="28"/>
        <v>icon_talent_attr_1</v>
      </c>
      <c r="L238" s="2">
        <f t="shared" si="31"/>
        <v>74</v>
      </c>
      <c r="M238" s="3" t="s">
        <v>267</v>
      </c>
      <c r="N238" t="str">
        <f>CONCATENATE("animation_talent_",IF(L239&lt;&gt;L238,IF(_xlfn.XLOOKUP(L238,'talent_level|天赋等级'!A:A,'talent_level|天赋等级'!C:C)&lt;&gt;_xlfn.XLOOKUP(L239,'talent_level|天赋等级'!A:A,'talent_level|天赋等级'!C:C),3,2),1))</f>
        <v>animation_talent_1</v>
      </c>
    </row>
    <row r="239" spans="1:14">
      <c r="A239" s="2">
        <f t="shared" si="26"/>
        <v>10742</v>
      </c>
      <c r="B239" s="3" t="str">
        <f t="shared" si="30"/>
        <v>74级-生命+375</v>
      </c>
      <c r="C239" s="2">
        <v>1</v>
      </c>
      <c r="D239" s="3">
        <f t="shared" si="29"/>
        <v>10741</v>
      </c>
      <c r="E239" s="3">
        <f t="shared" si="33"/>
        <v>2</v>
      </c>
      <c r="F239" s="3" t="str">
        <f t="shared" si="32"/>
        <v>102010;375</v>
      </c>
      <c r="H239" s="3" t="str">
        <f t="shared" si="27"/>
        <v>talent_attr_2_name</v>
      </c>
      <c r="I239" s="3" cm="1">
        <f t="array" ref="I239">_xlfn.XLOOKUP(L239,[1]基础天赋!$B$11:$B$111,_xlfn.IFS(E239=1,[1]基础天赋!$C$11:$C$111,E239=2,[1]基础天赋!$D$11:$D$111,E239=3,[1]基础天赋!$E$11:$E$111,E239=4,[1]基础天赋!$F$11:$F$111),,0)</f>
        <v>375</v>
      </c>
      <c r="K239" s="3" t="str">
        <f t="shared" si="28"/>
        <v>icon_talent_attr_2</v>
      </c>
      <c r="L239" s="2">
        <f t="shared" si="31"/>
        <v>74</v>
      </c>
      <c r="M239" s="3" t="s">
        <v>268</v>
      </c>
      <c r="N239" t="str">
        <f>CONCATENATE("animation_talent_",IF(L240&lt;&gt;L239,IF(_xlfn.XLOOKUP(L239,'talent_level|天赋等级'!A:A,'talent_level|天赋等级'!C:C)&lt;&gt;_xlfn.XLOOKUP(L240,'talent_level|天赋等级'!A:A,'talent_level|天赋等级'!C:C),3,2),1))</f>
        <v>animation_talent_1</v>
      </c>
    </row>
    <row r="240" spans="1:14">
      <c r="A240" s="2">
        <f t="shared" si="26"/>
        <v>10743</v>
      </c>
      <c r="B240" s="3" t="str">
        <f t="shared" si="30"/>
        <v>74级-香蕉回复+190</v>
      </c>
      <c r="C240" s="2">
        <v>1</v>
      </c>
      <c r="D240" s="3">
        <f t="shared" si="29"/>
        <v>10742</v>
      </c>
      <c r="E240" s="3">
        <f t="shared" si="33"/>
        <v>3</v>
      </c>
      <c r="F240" s="3" t="str">
        <f t="shared" si="32"/>
        <v>102150;190</v>
      </c>
      <c r="H240" s="3" t="str">
        <f t="shared" si="27"/>
        <v>talent_attr_3_name</v>
      </c>
      <c r="I240" s="3" cm="1">
        <f t="array" ref="I240">_xlfn.XLOOKUP(L240,[1]基础天赋!$B$11:$B$111,_xlfn.IFS(E240=1,[1]基础天赋!$C$11:$C$111,E240=2,[1]基础天赋!$D$11:$D$111,E240=3,[1]基础天赋!$E$11:$E$111,E240=4,[1]基础天赋!$F$11:$F$111),,0)</f>
        <v>190</v>
      </c>
      <c r="K240" s="3" t="str">
        <f t="shared" si="28"/>
        <v>icon_talent_attr_3</v>
      </c>
      <c r="L240" s="2">
        <f t="shared" si="31"/>
        <v>74</v>
      </c>
      <c r="M240" s="3" t="s">
        <v>269</v>
      </c>
      <c r="N240" t="str">
        <f>CONCATENATE("animation_talent_",IF(L241&lt;&gt;L240,IF(_xlfn.XLOOKUP(L240,'talent_level|天赋等级'!A:A,'talent_level|天赋等级'!C:C)&lt;&gt;_xlfn.XLOOKUP(L241,'talent_level|天赋等级'!A:A,'talent_level|天赋等级'!C:C),3,2),1))</f>
        <v>animation_talent_2</v>
      </c>
    </row>
    <row r="241" spans="1:14">
      <c r="A241" s="2">
        <f t="shared" si="26"/>
        <v>10751</v>
      </c>
      <c r="B241" s="3" t="str">
        <f t="shared" si="30"/>
        <v>75级-攻击+40</v>
      </c>
      <c r="C241" s="2">
        <v>1</v>
      </c>
      <c r="D241" s="3">
        <f t="shared" si="29"/>
        <v>10743</v>
      </c>
      <c r="E241" s="3">
        <f t="shared" si="33"/>
        <v>1</v>
      </c>
      <c r="F241" s="3" t="str">
        <f t="shared" si="32"/>
        <v>103010;40</v>
      </c>
      <c r="H241" s="3" t="str">
        <f t="shared" si="27"/>
        <v>talent_attr_1_name</v>
      </c>
      <c r="I241" s="3" cm="1">
        <f t="array" ref="I241">_xlfn.XLOOKUP(L241,[1]基础天赋!$B$11:$B$111,_xlfn.IFS(E241=1,[1]基础天赋!$C$11:$C$111,E241=2,[1]基础天赋!$D$11:$D$111,E241=3,[1]基础天赋!$E$11:$E$111,E241=4,[1]基础天赋!$F$11:$F$111),,0)</f>
        <v>40</v>
      </c>
      <c r="K241" s="3" t="str">
        <f t="shared" si="28"/>
        <v>icon_talent_attr_1</v>
      </c>
      <c r="L241" s="2">
        <f t="shared" si="31"/>
        <v>75</v>
      </c>
      <c r="M241" s="3" t="s">
        <v>270</v>
      </c>
      <c r="N241" t="str">
        <f>CONCATENATE("animation_talent_",IF(L242&lt;&gt;L241,IF(_xlfn.XLOOKUP(L241,'talent_level|天赋等级'!A:A,'talent_level|天赋等级'!C:C)&lt;&gt;_xlfn.XLOOKUP(L242,'talent_level|天赋等级'!A:A,'talent_level|天赋等级'!C:C),3,2),1))</f>
        <v>animation_talent_1</v>
      </c>
    </row>
    <row r="242" spans="1:14">
      <c r="A242" s="2">
        <f t="shared" si="26"/>
        <v>10752</v>
      </c>
      <c r="B242" s="3" t="str">
        <f t="shared" si="30"/>
        <v>75级-生命+380</v>
      </c>
      <c r="C242" s="2">
        <v>1</v>
      </c>
      <c r="D242" s="3">
        <f t="shared" si="29"/>
        <v>10751</v>
      </c>
      <c r="E242" s="3">
        <f t="shared" si="33"/>
        <v>2</v>
      </c>
      <c r="F242" s="3" t="str">
        <f t="shared" si="32"/>
        <v>102010;380</v>
      </c>
      <c r="H242" s="3" t="str">
        <f t="shared" si="27"/>
        <v>talent_attr_2_name</v>
      </c>
      <c r="I242" s="3" cm="1">
        <f t="array" ref="I242">_xlfn.XLOOKUP(L242,[1]基础天赋!$B$11:$B$111,_xlfn.IFS(E242=1,[1]基础天赋!$C$11:$C$111,E242=2,[1]基础天赋!$D$11:$D$111,E242=3,[1]基础天赋!$E$11:$E$111,E242=4,[1]基础天赋!$F$11:$F$111),,0)</f>
        <v>380</v>
      </c>
      <c r="K242" s="3" t="str">
        <f t="shared" si="28"/>
        <v>icon_talent_attr_2</v>
      </c>
      <c r="L242" s="2">
        <f t="shared" si="31"/>
        <v>75</v>
      </c>
      <c r="M242" s="3" t="s">
        <v>271</v>
      </c>
      <c r="N242" t="str">
        <f>CONCATENATE("animation_talent_",IF(L243&lt;&gt;L242,IF(_xlfn.XLOOKUP(L242,'talent_level|天赋等级'!A:A,'talent_level|天赋等级'!C:C)&lt;&gt;_xlfn.XLOOKUP(L243,'talent_level|天赋等级'!A:A,'talent_level|天赋等级'!C:C),3,2),1))</f>
        <v>animation_talent_1</v>
      </c>
    </row>
    <row r="243" spans="1:14">
      <c r="A243" s="2">
        <f t="shared" si="26"/>
        <v>10753</v>
      </c>
      <c r="B243" s="3" t="str">
        <f t="shared" si="30"/>
        <v>75级-香蕉回复+195</v>
      </c>
      <c r="C243" s="2">
        <v>1</v>
      </c>
      <c r="D243" s="3">
        <f t="shared" si="29"/>
        <v>10752</v>
      </c>
      <c r="E243" s="3">
        <f t="shared" si="33"/>
        <v>3</v>
      </c>
      <c r="F243" s="3" t="str">
        <f t="shared" si="32"/>
        <v>102150;195</v>
      </c>
      <c r="H243" s="3" t="str">
        <f t="shared" si="27"/>
        <v>talent_attr_3_name</v>
      </c>
      <c r="I243" s="3" cm="1">
        <f t="array" ref="I243">_xlfn.XLOOKUP(L243,[1]基础天赋!$B$11:$B$111,_xlfn.IFS(E243=1,[1]基础天赋!$C$11:$C$111,E243=2,[1]基础天赋!$D$11:$D$111,E243=3,[1]基础天赋!$E$11:$E$111,E243=4,[1]基础天赋!$F$11:$F$111),,0)</f>
        <v>195</v>
      </c>
      <c r="K243" s="3" t="str">
        <f t="shared" si="28"/>
        <v>icon_talent_attr_3</v>
      </c>
      <c r="L243" s="2">
        <f t="shared" si="31"/>
        <v>75</v>
      </c>
      <c r="M243" s="3" t="s">
        <v>272</v>
      </c>
      <c r="N243" t="str">
        <f>CONCATENATE("animation_talent_",IF(L244&lt;&gt;L243,IF(_xlfn.XLOOKUP(L243,'talent_level|天赋等级'!A:A,'talent_level|天赋等级'!C:C)&lt;&gt;_xlfn.XLOOKUP(L244,'talent_level|天赋等级'!A:A,'talent_level|天赋等级'!C:C),3,2),1))</f>
        <v>animation_talent_1</v>
      </c>
    </row>
    <row r="244" spans="1:14">
      <c r="A244" s="2">
        <f t="shared" si="26"/>
        <v>10754</v>
      </c>
      <c r="B244" s="3" t="str">
        <f t="shared" si="30"/>
        <v>75级-推力+75</v>
      </c>
      <c r="C244" s="2">
        <v>1</v>
      </c>
      <c r="D244" s="3">
        <f t="shared" si="29"/>
        <v>10753</v>
      </c>
      <c r="E244" s="3">
        <f t="shared" si="33"/>
        <v>4</v>
      </c>
      <c r="F244" s="3" t="str">
        <f t="shared" si="32"/>
        <v>109000;75</v>
      </c>
      <c r="H244" s="3" t="str">
        <f t="shared" si="27"/>
        <v>talent_attr_4_name</v>
      </c>
      <c r="I244" s="3" cm="1">
        <f t="array" ref="I244">_xlfn.XLOOKUP(L244,[1]基础天赋!$B$11:$B$111,_xlfn.IFS(E244=1,[1]基础天赋!$C$11:$C$111,E244=2,[1]基础天赋!$D$11:$D$111,E244=3,[1]基础天赋!$E$11:$E$111,E244=4,[1]基础天赋!$F$11:$F$111),,0)</f>
        <v>75</v>
      </c>
      <c r="K244" s="3" t="str">
        <f t="shared" si="28"/>
        <v>icon_talent_attr_4</v>
      </c>
      <c r="L244" s="2">
        <f t="shared" si="31"/>
        <v>75</v>
      </c>
      <c r="M244" s="3" t="s">
        <v>273</v>
      </c>
      <c r="N244" t="str">
        <f>CONCATENATE("animation_talent_",IF(L245&lt;&gt;L244,IF(_xlfn.XLOOKUP(L244,'talent_level|天赋等级'!A:A,'talent_level|天赋等级'!C:C)&lt;&gt;_xlfn.XLOOKUP(L245,'talent_level|天赋等级'!A:A,'talent_level|天赋等级'!C:C),3,2),1))</f>
        <v>animation_talent_3</v>
      </c>
    </row>
    <row r="245" spans="1:14">
      <c r="A245" s="2">
        <f t="shared" si="26"/>
        <v>10761</v>
      </c>
      <c r="B245" s="3" t="str">
        <f t="shared" si="30"/>
        <v>76级-攻击+40</v>
      </c>
      <c r="C245" s="2">
        <v>1</v>
      </c>
      <c r="D245" s="3">
        <f t="shared" si="29"/>
        <v>10754</v>
      </c>
      <c r="E245" s="3">
        <f t="shared" si="33"/>
        <v>1</v>
      </c>
      <c r="F245" s="3" t="str">
        <f t="shared" si="32"/>
        <v>103010;40</v>
      </c>
      <c r="H245" s="3" t="str">
        <f t="shared" si="27"/>
        <v>talent_attr_1_name</v>
      </c>
      <c r="I245" s="3" cm="1">
        <f t="array" ref="I245">_xlfn.XLOOKUP(L245,[1]基础天赋!$B$11:$B$111,_xlfn.IFS(E245=1,[1]基础天赋!$C$11:$C$111,E245=2,[1]基础天赋!$D$11:$D$111,E245=3,[1]基础天赋!$E$11:$E$111,E245=4,[1]基础天赋!$F$11:$F$111),,0)</f>
        <v>40</v>
      </c>
      <c r="K245" s="3" t="str">
        <f t="shared" si="28"/>
        <v>icon_talent_attr_1</v>
      </c>
      <c r="L245" s="2">
        <f t="shared" si="31"/>
        <v>76</v>
      </c>
      <c r="M245" s="3" t="s">
        <v>274</v>
      </c>
      <c r="N245" t="str">
        <f>CONCATENATE("animation_talent_",IF(L246&lt;&gt;L245,IF(_xlfn.XLOOKUP(L245,'talent_level|天赋等级'!A:A,'talent_level|天赋等级'!C:C)&lt;&gt;_xlfn.XLOOKUP(L246,'talent_level|天赋等级'!A:A,'talent_level|天赋等级'!C:C),3,2),1))</f>
        <v>animation_talent_1</v>
      </c>
    </row>
    <row r="246" spans="1:14">
      <c r="A246" s="2">
        <f t="shared" si="26"/>
        <v>10762</v>
      </c>
      <c r="B246" s="3" t="str">
        <f t="shared" si="30"/>
        <v>76级-生命+385</v>
      </c>
      <c r="C246" s="2">
        <v>1</v>
      </c>
      <c r="D246" s="3">
        <f t="shared" si="29"/>
        <v>10761</v>
      </c>
      <c r="E246" s="3">
        <f t="shared" si="33"/>
        <v>2</v>
      </c>
      <c r="F246" s="3" t="str">
        <f t="shared" si="32"/>
        <v>102010;385</v>
      </c>
      <c r="H246" s="3" t="str">
        <f t="shared" si="27"/>
        <v>talent_attr_2_name</v>
      </c>
      <c r="I246" s="3" cm="1">
        <f t="array" ref="I246">_xlfn.XLOOKUP(L246,[1]基础天赋!$B$11:$B$111,_xlfn.IFS(E246=1,[1]基础天赋!$C$11:$C$111,E246=2,[1]基础天赋!$D$11:$D$111,E246=3,[1]基础天赋!$E$11:$E$111,E246=4,[1]基础天赋!$F$11:$F$111),,0)</f>
        <v>385</v>
      </c>
      <c r="K246" s="3" t="str">
        <f t="shared" si="28"/>
        <v>icon_talent_attr_2</v>
      </c>
      <c r="L246" s="2">
        <f t="shared" si="31"/>
        <v>76</v>
      </c>
      <c r="M246" s="3" t="s">
        <v>275</v>
      </c>
      <c r="N246" t="str">
        <f>CONCATENATE("animation_talent_",IF(L247&lt;&gt;L246,IF(_xlfn.XLOOKUP(L246,'talent_level|天赋等级'!A:A,'talent_level|天赋等级'!C:C)&lt;&gt;_xlfn.XLOOKUP(L247,'talent_level|天赋等级'!A:A,'talent_level|天赋等级'!C:C),3,2),1))</f>
        <v>animation_talent_1</v>
      </c>
    </row>
    <row r="247" spans="1:14">
      <c r="A247" s="2">
        <f t="shared" si="26"/>
        <v>10763</v>
      </c>
      <c r="B247" s="3" t="str">
        <f t="shared" si="30"/>
        <v>76级-香蕉回复+195</v>
      </c>
      <c r="C247" s="2">
        <v>1</v>
      </c>
      <c r="D247" s="3">
        <f t="shared" si="29"/>
        <v>10762</v>
      </c>
      <c r="E247" s="3">
        <f t="shared" si="33"/>
        <v>3</v>
      </c>
      <c r="F247" s="3" t="str">
        <f t="shared" si="32"/>
        <v>102150;195</v>
      </c>
      <c r="H247" s="3" t="str">
        <f t="shared" si="27"/>
        <v>talent_attr_3_name</v>
      </c>
      <c r="I247" s="3" cm="1">
        <f t="array" ref="I247">_xlfn.XLOOKUP(L247,[1]基础天赋!$B$11:$B$111,_xlfn.IFS(E247=1,[1]基础天赋!$C$11:$C$111,E247=2,[1]基础天赋!$D$11:$D$111,E247=3,[1]基础天赋!$E$11:$E$111,E247=4,[1]基础天赋!$F$11:$F$111),,0)</f>
        <v>195</v>
      </c>
      <c r="K247" s="3" t="str">
        <f t="shared" si="28"/>
        <v>icon_talent_attr_3</v>
      </c>
      <c r="L247" s="2">
        <f t="shared" si="31"/>
        <v>76</v>
      </c>
      <c r="M247" s="3" t="s">
        <v>276</v>
      </c>
      <c r="N247" t="str">
        <f>CONCATENATE("animation_talent_",IF(L248&lt;&gt;L247,IF(_xlfn.XLOOKUP(L247,'talent_level|天赋等级'!A:A,'talent_level|天赋等级'!C:C)&lt;&gt;_xlfn.XLOOKUP(L248,'talent_level|天赋等级'!A:A,'talent_level|天赋等级'!C:C),3,2),1))</f>
        <v>animation_talent_2</v>
      </c>
    </row>
    <row r="248" spans="1:14">
      <c r="A248" s="2">
        <f t="shared" si="26"/>
        <v>10771</v>
      </c>
      <c r="B248" s="3" t="str">
        <f t="shared" si="30"/>
        <v>77级-攻击+40</v>
      </c>
      <c r="C248" s="2">
        <v>1</v>
      </c>
      <c r="D248" s="3">
        <f t="shared" si="29"/>
        <v>10763</v>
      </c>
      <c r="E248" s="3">
        <f t="shared" si="33"/>
        <v>1</v>
      </c>
      <c r="F248" s="3" t="str">
        <f t="shared" si="32"/>
        <v>103010;40</v>
      </c>
      <c r="H248" s="3" t="str">
        <f t="shared" si="27"/>
        <v>talent_attr_1_name</v>
      </c>
      <c r="I248" s="3" cm="1">
        <f t="array" ref="I248">_xlfn.XLOOKUP(L248,[1]基础天赋!$B$11:$B$111,_xlfn.IFS(E248=1,[1]基础天赋!$C$11:$C$111,E248=2,[1]基础天赋!$D$11:$D$111,E248=3,[1]基础天赋!$E$11:$E$111,E248=4,[1]基础天赋!$F$11:$F$111),,0)</f>
        <v>40</v>
      </c>
      <c r="K248" s="3" t="str">
        <f t="shared" si="28"/>
        <v>icon_talent_attr_1</v>
      </c>
      <c r="L248" s="2">
        <f t="shared" si="31"/>
        <v>77</v>
      </c>
      <c r="M248" s="3" t="s">
        <v>277</v>
      </c>
      <c r="N248" t="str">
        <f>CONCATENATE("animation_talent_",IF(L249&lt;&gt;L248,IF(_xlfn.XLOOKUP(L248,'talent_level|天赋等级'!A:A,'talent_level|天赋等级'!C:C)&lt;&gt;_xlfn.XLOOKUP(L249,'talent_level|天赋等级'!A:A,'talent_level|天赋等级'!C:C),3,2),1))</f>
        <v>animation_talent_1</v>
      </c>
    </row>
    <row r="249" spans="1:14">
      <c r="A249" s="2">
        <f t="shared" si="26"/>
        <v>10772</v>
      </c>
      <c r="B249" s="3" t="str">
        <f t="shared" si="30"/>
        <v>77级-生命+390</v>
      </c>
      <c r="C249" s="2">
        <v>1</v>
      </c>
      <c r="D249" s="3">
        <f t="shared" si="29"/>
        <v>10771</v>
      </c>
      <c r="E249" s="3">
        <f t="shared" si="33"/>
        <v>2</v>
      </c>
      <c r="F249" s="3" t="str">
        <f t="shared" si="32"/>
        <v>102010;390</v>
      </c>
      <c r="H249" s="3" t="str">
        <f t="shared" si="27"/>
        <v>talent_attr_2_name</v>
      </c>
      <c r="I249" s="3" cm="1">
        <f t="array" ref="I249">_xlfn.XLOOKUP(L249,[1]基础天赋!$B$11:$B$111,_xlfn.IFS(E249=1,[1]基础天赋!$C$11:$C$111,E249=2,[1]基础天赋!$D$11:$D$111,E249=3,[1]基础天赋!$E$11:$E$111,E249=4,[1]基础天赋!$F$11:$F$111),,0)</f>
        <v>390</v>
      </c>
      <c r="K249" s="3" t="str">
        <f t="shared" si="28"/>
        <v>icon_talent_attr_2</v>
      </c>
      <c r="L249" s="2">
        <f t="shared" si="31"/>
        <v>77</v>
      </c>
      <c r="M249" s="3" t="s">
        <v>278</v>
      </c>
      <c r="N249" t="str">
        <f>CONCATENATE("animation_talent_",IF(L250&lt;&gt;L249,IF(_xlfn.XLOOKUP(L249,'talent_level|天赋等级'!A:A,'talent_level|天赋等级'!C:C)&lt;&gt;_xlfn.XLOOKUP(L250,'talent_level|天赋等级'!A:A,'talent_level|天赋等级'!C:C),3,2),1))</f>
        <v>animation_talent_1</v>
      </c>
    </row>
    <row r="250" spans="1:14">
      <c r="A250" s="2">
        <f t="shared" si="26"/>
        <v>10773</v>
      </c>
      <c r="B250" s="3" t="str">
        <f t="shared" si="30"/>
        <v>77级-香蕉回复+200</v>
      </c>
      <c r="C250" s="2">
        <v>1</v>
      </c>
      <c r="D250" s="3">
        <f t="shared" si="29"/>
        <v>10772</v>
      </c>
      <c r="E250" s="3">
        <f t="shared" si="33"/>
        <v>3</v>
      </c>
      <c r="F250" s="3" t="str">
        <f t="shared" si="32"/>
        <v>102150;200</v>
      </c>
      <c r="H250" s="3" t="str">
        <f t="shared" si="27"/>
        <v>talent_attr_3_name</v>
      </c>
      <c r="I250" s="3" cm="1">
        <f t="array" ref="I250">_xlfn.XLOOKUP(L250,[1]基础天赋!$B$11:$B$111,_xlfn.IFS(E250=1,[1]基础天赋!$C$11:$C$111,E250=2,[1]基础天赋!$D$11:$D$111,E250=3,[1]基础天赋!$E$11:$E$111,E250=4,[1]基础天赋!$F$11:$F$111),,0)</f>
        <v>200</v>
      </c>
      <c r="K250" s="3" t="str">
        <f t="shared" si="28"/>
        <v>icon_talent_attr_3</v>
      </c>
      <c r="L250" s="2">
        <f t="shared" si="31"/>
        <v>77</v>
      </c>
      <c r="M250" s="3" t="s">
        <v>279</v>
      </c>
      <c r="N250" t="str">
        <f>CONCATENATE("animation_talent_",IF(L251&lt;&gt;L250,IF(_xlfn.XLOOKUP(L250,'talent_level|天赋等级'!A:A,'talent_level|天赋等级'!C:C)&lt;&gt;_xlfn.XLOOKUP(L251,'talent_level|天赋等级'!A:A,'talent_level|天赋等级'!C:C),3,2),1))</f>
        <v>animation_talent_2</v>
      </c>
    </row>
    <row r="251" spans="1:14">
      <c r="A251" s="2">
        <f t="shared" si="26"/>
        <v>10781</v>
      </c>
      <c r="B251" s="3" t="str">
        <f t="shared" si="30"/>
        <v>78级-攻击+40</v>
      </c>
      <c r="C251" s="2">
        <v>1</v>
      </c>
      <c r="D251" s="3">
        <f t="shared" si="29"/>
        <v>10773</v>
      </c>
      <c r="E251" s="3">
        <f t="shared" si="33"/>
        <v>1</v>
      </c>
      <c r="F251" s="3" t="str">
        <f t="shared" si="32"/>
        <v>103010;40</v>
      </c>
      <c r="H251" s="3" t="str">
        <f t="shared" si="27"/>
        <v>talent_attr_1_name</v>
      </c>
      <c r="I251" s="3" cm="1">
        <f t="array" ref="I251">_xlfn.XLOOKUP(L251,[1]基础天赋!$B$11:$B$111,_xlfn.IFS(E251=1,[1]基础天赋!$C$11:$C$111,E251=2,[1]基础天赋!$D$11:$D$111,E251=3,[1]基础天赋!$E$11:$E$111,E251=4,[1]基础天赋!$F$11:$F$111),,0)</f>
        <v>40</v>
      </c>
      <c r="K251" s="3" t="str">
        <f t="shared" si="28"/>
        <v>icon_talent_attr_1</v>
      </c>
      <c r="L251" s="2">
        <f t="shared" si="31"/>
        <v>78</v>
      </c>
      <c r="M251" s="3" t="s">
        <v>280</v>
      </c>
      <c r="N251" t="str">
        <f>CONCATENATE("animation_talent_",IF(L252&lt;&gt;L251,IF(_xlfn.XLOOKUP(L251,'talent_level|天赋等级'!A:A,'talent_level|天赋等级'!C:C)&lt;&gt;_xlfn.XLOOKUP(L252,'talent_level|天赋等级'!A:A,'talent_level|天赋等级'!C:C),3,2),1))</f>
        <v>animation_talent_1</v>
      </c>
    </row>
    <row r="252" spans="1:14">
      <c r="A252" s="2">
        <f t="shared" si="26"/>
        <v>10782</v>
      </c>
      <c r="B252" s="3" t="str">
        <f t="shared" si="30"/>
        <v>78级-生命+395</v>
      </c>
      <c r="C252" s="2">
        <v>1</v>
      </c>
      <c r="D252" s="3">
        <f t="shared" si="29"/>
        <v>10781</v>
      </c>
      <c r="E252" s="3">
        <f t="shared" si="33"/>
        <v>2</v>
      </c>
      <c r="F252" s="3" t="str">
        <f t="shared" si="32"/>
        <v>102010;395</v>
      </c>
      <c r="H252" s="3" t="str">
        <f t="shared" si="27"/>
        <v>talent_attr_2_name</v>
      </c>
      <c r="I252" s="3" cm="1">
        <f t="array" ref="I252">_xlfn.XLOOKUP(L252,[1]基础天赋!$B$11:$B$111,_xlfn.IFS(E252=1,[1]基础天赋!$C$11:$C$111,E252=2,[1]基础天赋!$D$11:$D$111,E252=3,[1]基础天赋!$E$11:$E$111,E252=4,[1]基础天赋!$F$11:$F$111),,0)</f>
        <v>395</v>
      </c>
      <c r="K252" s="3" t="str">
        <f t="shared" si="28"/>
        <v>icon_talent_attr_2</v>
      </c>
      <c r="L252" s="2">
        <f t="shared" si="31"/>
        <v>78</v>
      </c>
      <c r="M252" s="3" t="s">
        <v>281</v>
      </c>
      <c r="N252" t="str">
        <f>CONCATENATE("animation_talent_",IF(L253&lt;&gt;L252,IF(_xlfn.XLOOKUP(L252,'talent_level|天赋等级'!A:A,'talent_level|天赋等级'!C:C)&lt;&gt;_xlfn.XLOOKUP(L253,'talent_level|天赋等级'!A:A,'talent_level|天赋等级'!C:C),3,2),1))</f>
        <v>animation_talent_1</v>
      </c>
    </row>
    <row r="253" spans="1:14">
      <c r="A253" s="2">
        <f t="shared" si="26"/>
        <v>10783</v>
      </c>
      <c r="B253" s="3" t="str">
        <f t="shared" si="30"/>
        <v>78级-香蕉回复+200</v>
      </c>
      <c r="C253" s="2">
        <v>1</v>
      </c>
      <c r="D253" s="3">
        <f t="shared" si="29"/>
        <v>10782</v>
      </c>
      <c r="E253" s="3">
        <f t="shared" si="33"/>
        <v>3</v>
      </c>
      <c r="F253" s="3" t="str">
        <f t="shared" si="32"/>
        <v>102150;200</v>
      </c>
      <c r="H253" s="3" t="str">
        <f t="shared" si="27"/>
        <v>talent_attr_3_name</v>
      </c>
      <c r="I253" s="3" cm="1">
        <f t="array" ref="I253">_xlfn.XLOOKUP(L253,[1]基础天赋!$B$11:$B$111,_xlfn.IFS(E253=1,[1]基础天赋!$C$11:$C$111,E253=2,[1]基础天赋!$D$11:$D$111,E253=3,[1]基础天赋!$E$11:$E$111,E253=4,[1]基础天赋!$F$11:$F$111),,0)</f>
        <v>200</v>
      </c>
      <c r="K253" s="3" t="str">
        <f t="shared" si="28"/>
        <v>icon_talent_attr_3</v>
      </c>
      <c r="L253" s="2">
        <f t="shared" si="31"/>
        <v>78</v>
      </c>
      <c r="M253" s="3" t="s">
        <v>282</v>
      </c>
      <c r="N253" t="str">
        <f>CONCATENATE("animation_talent_",IF(L254&lt;&gt;L253,IF(_xlfn.XLOOKUP(L253,'talent_level|天赋等级'!A:A,'talent_level|天赋等级'!C:C)&lt;&gt;_xlfn.XLOOKUP(L254,'talent_level|天赋等级'!A:A,'talent_level|天赋等级'!C:C),3,2),1))</f>
        <v>animation_talent_2</v>
      </c>
    </row>
    <row r="254" spans="1:14">
      <c r="A254" s="2">
        <f t="shared" si="26"/>
        <v>10791</v>
      </c>
      <c r="B254" s="3" t="str">
        <f t="shared" si="30"/>
        <v>79级-攻击+40</v>
      </c>
      <c r="C254" s="2">
        <v>1</v>
      </c>
      <c r="D254" s="3">
        <f t="shared" si="29"/>
        <v>10783</v>
      </c>
      <c r="E254" s="3">
        <f t="shared" si="33"/>
        <v>1</v>
      </c>
      <c r="F254" s="3" t="str">
        <f t="shared" si="32"/>
        <v>103010;40</v>
      </c>
      <c r="H254" s="3" t="str">
        <f t="shared" si="27"/>
        <v>talent_attr_1_name</v>
      </c>
      <c r="I254" s="3" cm="1">
        <f t="array" ref="I254">_xlfn.XLOOKUP(L254,[1]基础天赋!$B$11:$B$111,_xlfn.IFS(E254=1,[1]基础天赋!$C$11:$C$111,E254=2,[1]基础天赋!$D$11:$D$111,E254=3,[1]基础天赋!$E$11:$E$111,E254=4,[1]基础天赋!$F$11:$F$111),,0)</f>
        <v>40</v>
      </c>
      <c r="K254" s="3" t="str">
        <f t="shared" si="28"/>
        <v>icon_talent_attr_1</v>
      </c>
      <c r="L254" s="2">
        <f t="shared" si="31"/>
        <v>79</v>
      </c>
      <c r="M254" s="3" t="s">
        <v>283</v>
      </c>
      <c r="N254" t="str">
        <f>CONCATENATE("animation_talent_",IF(L255&lt;&gt;L254,IF(_xlfn.XLOOKUP(L254,'talent_level|天赋等级'!A:A,'talent_level|天赋等级'!C:C)&lt;&gt;_xlfn.XLOOKUP(L255,'talent_level|天赋等级'!A:A,'talent_level|天赋等级'!C:C),3,2),1))</f>
        <v>animation_talent_1</v>
      </c>
    </row>
    <row r="255" spans="1:14">
      <c r="A255" s="2">
        <f t="shared" si="26"/>
        <v>10792</v>
      </c>
      <c r="B255" s="3" t="str">
        <f t="shared" si="30"/>
        <v>79级-生命+400</v>
      </c>
      <c r="C255" s="2">
        <v>1</v>
      </c>
      <c r="D255" s="3">
        <f t="shared" si="29"/>
        <v>10791</v>
      </c>
      <c r="E255" s="3">
        <f t="shared" si="33"/>
        <v>2</v>
      </c>
      <c r="F255" s="3" t="str">
        <f t="shared" si="32"/>
        <v>102010;400</v>
      </c>
      <c r="H255" s="3" t="str">
        <f t="shared" si="27"/>
        <v>talent_attr_2_name</v>
      </c>
      <c r="I255" s="3" cm="1">
        <f t="array" ref="I255">_xlfn.XLOOKUP(L255,[1]基础天赋!$B$11:$B$111,_xlfn.IFS(E255=1,[1]基础天赋!$C$11:$C$111,E255=2,[1]基础天赋!$D$11:$D$111,E255=3,[1]基础天赋!$E$11:$E$111,E255=4,[1]基础天赋!$F$11:$F$111),,0)</f>
        <v>400</v>
      </c>
      <c r="K255" s="3" t="str">
        <f t="shared" si="28"/>
        <v>icon_talent_attr_2</v>
      </c>
      <c r="L255" s="2">
        <f t="shared" si="31"/>
        <v>79</v>
      </c>
      <c r="M255" s="3" t="s">
        <v>284</v>
      </c>
      <c r="N255" t="str">
        <f>CONCATENATE("animation_talent_",IF(L256&lt;&gt;L255,IF(_xlfn.XLOOKUP(L255,'talent_level|天赋等级'!A:A,'talent_level|天赋等级'!C:C)&lt;&gt;_xlfn.XLOOKUP(L256,'talent_level|天赋等级'!A:A,'talent_level|天赋等级'!C:C),3,2),1))</f>
        <v>animation_talent_1</v>
      </c>
    </row>
    <row r="256" spans="1:14">
      <c r="A256" s="2">
        <f t="shared" si="26"/>
        <v>10793</v>
      </c>
      <c r="B256" s="3" t="str">
        <f t="shared" si="30"/>
        <v>79级-香蕉回复+205</v>
      </c>
      <c r="C256" s="2">
        <v>1</v>
      </c>
      <c r="D256" s="3">
        <f t="shared" si="29"/>
        <v>10792</v>
      </c>
      <c r="E256" s="3">
        <f t="shared" si="33"/>
        <v>3</v>
      </c>
      <c r="F256" s="3" t="str">
        <f t="shared" si="32"/>
        <v>102150;205</v>
      </c>
      <c r="H256" s="3" t="str">
        <f t="shared" si="27"/>
        <v>talent_attr_3_name</v>
      </c>
      <c r="I256" s="3" cm="1">
        <f t="array" ref="I256">_xlfn.XLOOKUP(L256,[1]基础天赋!$B$11:$B$111,_xlfn.IFS(E256=1,[1]基础天赋!$C$11:$C$111,E256=2,[1]基础天赋!$D$11:$D$111,E256=3,[1]基础天赋!$E$11:$E$111,E256=4,[1]基础天赋!$F$11:$F$111),,0)</f>
        <v>205</v>
      </c>
      <c r="K256" s="3" t="str">
        <f t="shared" si="28"/>
        <v>icon_talent_attr_3</v>
      </c>
      <c r="L256" s="2">
        <f t="shared" si="31"/>
        <v>79</v>
      </c>
      <c r="M256" s="3" t="s">
        <v>285</v>
      </c>
      <c r="N256" t="str">
        <f>CONCATENATE("animation_talent_",IF(L257&lt;&gt;L256,IF(_xlfn.XLOOKUP(L256,'talent_level|天赋等级'!A:A,'talent_level|天赋等级'!C:C)&lt;&gt;_xlfn.XLOOKUP(L257,'talent_level|天赋等级'!A:A,'talent_level|天赋等级'!C:C),3,2),1))</f>
        <v>animation_talent_2</v>
      </c>
    </row>
    <row r="257" spans="1:14">
      <c r="A257" s="2">
        <f t="shared" si="26"/>
        <v>10801</v>
      </c>
      <c r="B257" s="3" t="str">
        <f t="shared" si="30"/>
        <v>80级-攻击+40</v>
      </c>
      <c r="C257" s="2">
        <v>1</v>
      </c>
      <c r="D257" s="3">
        <f t="shared" si="29"/>
        <v>10793</v>
      </c>
      <c r="E257" s="3">
        <f t="shared" si="33"/>
        <v>1</v>
      </c>
      <c r="F257" s="3" t="str">
        <f t="shared" si="32"/>
        <v>103010;40</v>
      </c>
      <c r="H257" s="3" t="str">
        <f t="shared" si="27"/>
        <v>talent_attr_1_name</v>
      </c>
      <c r="I257" s="3" cm="1">
        <f t="array" ref="I257">_xlfn.XLOOKUP(L257,[1]基础天赋!$B$11:$B$111,_xlfn.IFS(E257=1,[1]基础天赋!$C$11:$C$111,E257=2,[1]基础天赋!$D$11:$D$111,E257=3,[1]基础天赋!$E$11:$E$111,E257=4,[1]基础天赋!$F$11:$F$111),,0)</f>
        <v>40</v>
      </c>
      <c r="K257" s="3" t="str">
        <f t="shared" si="28"/>
        <v>icon_talent_attr_1</v>
      </c>
      <c r="L257" s="2">
        <f t="shared" si="31"/>
        <v>80</v>
      </c>
      <c r="M257" s="3" t="s">
        <v>286</v>
      </c>
      <c r="N257" t="str">
        <f>CONCATENATE("animation_talent_",IF(L258&lt;&gt;L257,IF(_xlfn.XLOOKUP(L257,'talent_level|天赋等级'!A:A,'talent_level|天赋等级'!C:C)&lt;&gt;_xlfn.XLOOKUP(L258,'talent_level|天赋等级'!A:A,'talent_level|天赋等级'!C:C),3,2),1))</f>
        <v>animation_talent_1</v>
      </c>
    </row>
    <row r="258" spans="1:14">
      <c r="A258" s="2">
        <f t="shared" si="26"/>
        <v>10802</v>
      </c>
      <c r="B258" s="3" t="str">
        <f t="shared" si="30"/>
        <v>80级-生命+405</v>
      </c>
      <c r="C258" s="2">
        <v>1</v>
      </c>
      <c r="D258" s="3">
        <f t="shared" si="29"/>
        <v>10801</v>
      </c>
      <c r="E258" s="3">
        <f t="shared" si="33"/>
        <v>2</v>
      </c>
      <c r="F258" s="3" t="str">
        <f t="shared" si="32"/>
        <v>102010;405</v>
      </c>
      <c r="H258" s="3" t="str">
        <f t="shared" si="27"/>
        <v>talent_attr_2_name</v>
      </c>
      <c r="I258" s="3" cm="1">
        <f t="array" ref="I258">_xlfn.XLOOKUP(L258,[1]基础天赋!$B$11:$B$111,_xlfn.IFS(E258=1,[1]基础天赋!$C$11:$C$111,E258=2,[1]基础天赋!$D$11:$D$111,E258=3,[1]基础天赋!$E$11:$E$111,E258=4,[1]基础天赋!$F$11:$F$111),,0)</f>
        <v>405</v>
      </c>
      <c r="K258" s="3" t="str">
        <f t="shared" si="28"/>
        <v>icon_talent_attr_2</v>
      </c>
      <c r="L258" s="2">
        <f t="shared" si="31"/>
        <v>80</v>
      </c>
      <c r="M258" s="3" t="s">
        <v>287</v>
      </c>
      <c r="N258" t="str">
        <f>CONCATENATE("animation_talent_",IF(L259&lt;&gt;L258,IF(_xlfn.XLOOKUP(L258,'talent_level|天赋等级'!A:A,'talent_level|天赋等级'!C:C)&lt;&gt;_xlfn.XLOOKUP(L259,'talent_level|天赋等级'!A:A,'talent_level|天赋等级'!C:C),3,2),1))</f>
        <v>animation_talent_1</v>
      </c>
    </row>
    <row r="259" spans="1:14">
      <c r="A259" s="2">
        <f t="shared" si="26"/>
        <v>10803</v>
      </c>
      <c r="B259" s="3" t="str">
        <f t="shared" si="30"/>
        <v>80级-香蕉回复+205</v>
      </c>
      <c r="C259" s="2">
        <v>1</v>
      </c>
      <c r="D259" s="3">
        <f t="shared" si="29"/>
        <v>10802</v>
      </c>
      <c r="E259" s="3">
        <f t="shared" si="33"/>
        <v>3</v>
      </c>
      <c r="F259" s="3" t="str">
        <f t="shared" si="32"/>
        <v>102150;205</v>
      </c>
      <c r="H259" s="3" t="str">
        <f t="shared" si="27"/>
        <v>talent_attr_3_name</v>
      </c>
      <c r="I259" s="3" cm="1">
        <f t="array" ref="I259">_xlfn.XLOOKUP(L259,[1]基础天赋!$B$11:$B$111,_xlfn.IFS(E259=1,[1]基础天赋!$C$11:$C$111,E259=2,[1]基础天赋!$D$11:$D$111,E259=3,[1]基础天赋!$E$11:$E$111,E259=4,[1]基础天赋!$F$11:$F$111),,0)</f>
        <v>205</v>
      </c>
      <c r="K259" s="3" t="str">
        <f t="shared" si="28"/>
        <v>icon_talent_attr_3</v>
      </c>
      <c r="L259" s="2">
        <f t="shared" si="31"/>
        <v>80</v>
      </c>
      <c r="M259" s="3" t="s">
        <v>288</v>
      </c>
      <c r="N259" t="str">
        <f>CONCATENATE("animation_talent_",IF(L260&lt;&gt;L259,IF(_xlfn.XLOOKUP(L259,'talent_level|天赋等级'!A:A,'talent_level|天赋等级'!C:C)&lt;&gt;_xlfn.XLOOKUP(L260,'talent_level|天赋等级'!A:A,'talent_level|天赋等级'!C:C),3,2),1))</f>
        <v>animation_talent_1</v>
      </c>
    </row>
    <row r="260" spans="1:14">
      <c r="A260" s="2">
        <f t="shared" si="26"/>
        <v>10804</v>
      </c>
      <c r="B260" s="3" t="str">
        <f t="shared" si="30"/>
        <v>80级-推力+80</v>
      </c>
      <c r="C260" s="2">
        <v>1</v>
      </c>
      <c r="D260" s="3">
        <f t="shared" si="29"/>
        <v>10803</v>
      </c>
      <c r="E260" s="3">
        <f t="shared" si="33"/>
        <v>4</v>
      </c>
      <c r="F260" s="3" t="str">
        <f t="shared" si="32"/>
        <v>109000;80</v>
      </c>
      <c r="H260" s="3" t="str">
        <f t="shared" si="27"/>
        <v>talent_attr_4_name</v>
      </c>
      <c r="I260" s="3" cm="1">
        <f t="array" ref="I260">_xlfn.XLOOKUP(L260,[1]基础天赋!$B$11:$B$111,_xlfn.IFS(E260=1,[1]基础天赋!$C$11:$C$111,E260=2,[1]基础天赋!$D$11:$D$111,E260=3,[1]基础天赋!$E$11:$E$111,E260=4,[1]基础天赋!$F$11:$F$111),,0)</f>
        <v>80</v>
      </c>
      <c r="K260" s="3" t="str">
        <f t="shared" si="28"/>
        <v>icon_talent_attr_4</v>
      </c>
      <c r="L260" s="2">
        <f t="shared" si="31"/>
        <v>80</v>
      </c>
      <c r="M260" s="3" t="s">
        <v>289</v>
      </c>
      <c r="N260" t="str">
        <f>CONCATENATE("animation_talent_",IF(L261&lt;&gt;L260,IF(_xlfn.XLOOKUP(L260,'talent_level|天赋等级'!A:A,'talent_level|天赋等级'!C:C)&lt;&gt;_xlfn.XLOOKUP(L261,'talent_level|天赋等级'!A:A,'talent_level|天赋等级'!C:C),3,2),1))</f>
        <v>animation_talent_3</v>
      </c>
    </row>
    <row r="261" spans="1:14">
      <c r="A261" s="2">
        <f t="shared" si="26"/>
        <v>10811</v>
      </c>
      <c r="B261" s="3" t="str">
        <f t="shared" si="30"/>
        <v>81级-攻击+45</v>
      </c>
      <c r="C261" s="2">
        <v>1</v>
      </c>
      <c r="D261" s="3">
        <f t="shared" si="29"/>
        <v>10804</v>
      </c>
      <c r="E261" s="3">
        <f t="shared" si="33"/>
        <v>1</v>
      </c>
      <c r="F261" s="3" t="str">
        <f t="shared" si="32"/>
        <v>103010;45</v>
      </c>
      <c r="H261" s="3" t="str">
        <f t="shared" si="27"/>
        <v>talent_attr_1_name</v>
      </c>
      <c r="I261" s="3" cm="1">
        <f t="array" ref="I261">_xlfn.XLOOKUP(L261,[1]基础天赋!$B$11:$B$111,_xlfn.IFS(E261=1,[1]基础天赋!$C$11:$C$111,E261=2,[1]基础天赋!$D$11:$D$111,E261=3,[1]基础天赋!$E$11:$E$111,E261=4,[1]基础天赋!$F$11:$F$111),,0)</f>
        <v>45</v>
      </c>
      <c r="K261" s="3" t="str">
        <f t="shared" si="28"/>
        <v>icon_talent_attr_1</v>
      </c>
      <c r="L261" s="2">
        <f t="shared" si="31"/>
        <v>81</v>
      </c>
      <c r="M261" s="3" t="s">
        <v>290</v>
      </c>
      <c r="N261" t="str">
        <f>CONCATENATE("animation_talent_",IF(L262&lt;&gt;L261,IF(_xlfn.XLOOKUP(L261,'talent_level|天赋等级'!A:A,'talent_level|天赋等级'!C:C)&lt;&gt;_xlfn.XLOOKUP(L262,'talent_level|天赋等级'!A:A,'talent_level|天赋等级'!C:C),3,2),1))</f>
        <v>animation_talent_1</v>
      </c>
    </row>
    <row r="262" spans="1:14">
      <c r="A262" s="2">
        <f t="shared" ref="A262:A324" si="34">10000+L262*10+E262</f>
        <v>10812</v>
      </c>
      <c r="B262" s="3" t="str">
        <f t="shared" si="30"/>
        <v>81级-生命+410</v>
      </c>
      <c r="C262" s="2">
        <v>1</v>
      </c>
      <c r="D262" s="3">
        <f t="shared" si="29"/>
        <v>10811</v>
      </c>
      <c r="E262" s="3">
        <f t="shared" si="33"/>
        <v>2</v>
      </c>
      <c r="F262" s="3" t="str">
        <f t="shared" si="32"/>
        <v>102010;410</v>
      </c>
      <c r="H262" s="3" t="str">
        <f t="shared" ref="H262:H324" si="35">CONCATENATE("talent_attr_",E262,"_name")</f>
        <v>talent_attr_2_name</v>
      </c>
      <c r="I262" s="3" cm="1">
        <f t="array" ref="I262">_xlfn.XLOOKUP(L262,[1]基础天赋!$B$11:$B$111,_xlfn.IFS(E262=1,[1]基础天赋!$C$11:$C$111,E262=2,[1]基础天赋!$D$11:$D$111,E262=3,[1]基础天赋!$E$11:$E$111,E262=4,[1]基础天赋!$F$11:$F$111),,0)</f>
        <v>410</v>
      </c>
      <c r="K262" s="3" t="str">
        <f t="shared" ref="K262:K324" si="36">CONCATENATE("icon_talent_attr_",E262)</f>
        <v>icon_talent_attr_2</v>
      </c>
      <c r="L262" s="2">
        <f t="shared" si="31"/>
        <v>81</v>
      </c>
      <c r="M262" s="3" t="s">
        <v>291</v>
      </c>
      <c r="N262" t="str">
        <f>CONCATENATE("animation_talent_",IF(L263&lt;&gt;L262,IF(_xlfn.XLOOKUP(L262,'talent_level|天赋等级'!A:A,'talent_level|天赋等级'!C:C)&lt;&gt;_xlfn.XLOOKUP(L263,'talent_level|天赋等级'!A:A,'talent_level|天赋等级'!C:C),3,2),1))</f>
        <v>animation_talent_1</v>
      </c>
    </row>
    <row r="263" spans="1:14">
      <c r="A263" s="2">
        <f t="shared" si="34"/>
        <v>10813</v>
      </c>
      <c r="B263" s="3" t="str">
        <f t="shared" si="30"/>
        <v>81级-香蕉回复+210</v>
      </c>
      <c r="C263" s="2">
        <v>1</v>
      </c>
      <c r="D263" s="3">
        <f t="shared" ref="D263:D303" si="37">A262</f>
        <v>10812</v>
      </c>
      <c r="E263" s="3">
        <f t="shared" si="33"/>
        <v>3</v>
      </c>
      <c r="F263" s="3" t="str">
        <f t="shared" si="32"/>
        <v>102150;210</v>
      </c>
      <c r="H263" s="3" t="str">
        <f t="shared" si="35"/>
        <v>talent_attr_3_name</v>
      </c>
      <c r="I263" s="3" cm="1">
        <f t="array" ref="I263">_xlfn.XLOOKUP(L263,[1]基础天赋!$B$11:$B$111,_xlfn.IFS(E263=1,[1]基础天赋!$C$11:$C$111,E263=2,[1]基础天赋!$D$11:$D$111,E263=3,[1]基础天赋!$E$11:$E$111,E263=4,[1]基础天赋!$F$11:$F$111),,0)</f>
        <v>210</v>
      </c>
      <c r="K263" s="3" t="str">
        <f t="shared" si="36"/>
        <v>icon_talent_attr_3</v>
      </c>
      <c r="L263" s="2">
        <f t="shared" si="31"/>
        <v>81</v>
      </c>
      <c r="M263" s="3" t="s">
        <v>292</v>
      </c>
      <c r="N263" t="str">
        <f>CONCATENATE("animation_talent_",IF(L264&lt;&gt;L263,IF(_xlfn.XLOOKUP(L263,'talent_level|天赋等级'!A:A,'talent_level|天赋等级'!C:C)&lt;&gt;_xlfn.XLOOKUP(L264,'talent_level|天赋等级'!A:A,'talent_level|天赋等级'!C:C),3,2),1))</f>
        <v>animation_talent_2</v>
      </c>
    </row>
    <row r="264" spans="1:14">
      <c r="A264" s="2">
        <f t="shared" si="34"/>
        <v>10821</v>
      </c>
      <c r="B264" s="3" t="str">
        <f t="shared" si="30"/>
        <v>82级-攻击+45</v>
      </c>
      <c r="C264" s="2">
        <v>1</v>
      </c>
      <c r="D264" s="3">
        <f t="shared" si="37"/>
        <v>10813</v>
      </c>
      <c r="E264" s="3">
        <f t="shared" si="33"/>
        <v>1</v>
      </c>
      <c r="F264" s="3" t="str">
        <f t="shared" si="32"/>
        <v>103010;45</v>
      </c>
      <c r="H264" s="3" t="str">
        <f t="shared" si="35"/>
        <v>talent_attr_1_name</v>
      </c>
      <c r="I264" s="3" cm="1">
        <f t="array" ref="I264">_xlfn.XLOOKUP(L264,[1]基础天赋!$B$11:$B$111,_xlfn.IFS(E264=1,[1]基础天赋!$C$11:$C$111,E264=2,[1]基础天赋!$D$11:$D$111,E264=3,[1]基础天赋!$E$11:$E$111,E264=4,[1]基础天赋!$F$11:$F$111),,0)</f>
        <v>45</v>
      </c>
      <c r="K264" s="3" t="str">
        <f t="shared" si="36"/>
        <v>icon_talent_attr_1</v>
      </c>
      <c r="L264" s="2">
        <f t="shared" si="31"/>
        <v>82</v>
      </c>
      <c r="M264" s="3" t="s">
        <v>293</v>
      </c>
      <c r="N264" t="str">
        <f>CONCATENATE("animation_talent_",IF(L265&lt;&gt;L264,IF(_xlfn.XLOOKUP(L264,'talent_level|天赋等级'!A:A,'talent_level|天赋等级'!C:C)&lt;&gt;_xlfn.XLOOKUP(L265,'talent_level|天赋等级'!A:A,'talent_level|天赋等级'!C:C),3,2),1))</f>
        <v>animation_talent_1</v>
      </c>
    </row>
    <row r="265" spans="1:14">
      <c r="A265" s="2">
        <f t="shared" si="34"/>
        <v>10822</v>
      </c>
      <c r="B265" s="3" t="str">
        <f t="shared" ref="B265:B324" si="38">CONCATENATE(L265,"级-",_xlfn.IFS(E265=1,"攻击+",E265=2,"生命+",E265=3,"香蕉回复+",E265=4,"推力+"),I265)</f>
        <v>82级-生命+415</v>
      </c>
      <c r="C265" s="2">
        <v>1</v>
      </c>
      <c r="D265" s="3">
        <f t="shared" si="37"/>
        <v>10821</v>
      </c>
      <c r="E265" s="3">
        <f t="shared" si="33"/>
        <v>2</v>
      </c>
      <c r="F265" s="3" t="str">
        <f t="shared" si="32"/>
        <v>102010;415</v>
      </c>
      <c r="H265" s="3" t="str">
        <f t="shared" si="35"/>
        <v>talent_attr_2_name</v>
      </c>
      <c r="I265" s="3" cm="1">
        <f t="array" ref="I265">_xlfn.XLOOKUP(L265,[1]基础天赋!$B$11:$B$111,_xlfn.IFS(E265=1,[1]基础天赋!$C$11:$C$111,E265=2,[1]基础天赋!$D$11:$D$111,E265=3,[1]基础天赋!$E$11:$E$111,E265=4,[1]基础天赋!$F$11:$F$111),,0)</f>
        <v>415</v>
      </c>
      <c r="K265" s="3" t="str">
        <f t="shared" si="36"/>
        <v>icon_talent_attr_2</v>
      </c>
      <c r="L265" s="2">
        <f t="shared" si="31"/>
        <v>82</v>
      </c>
      <c r="M265" s="3" t="s">
        <v>294</v>
      </c>
      <c r="N265" t="str">
        <f>CONCATENATE("animation_talent_",IF(L266&lt;&gt;L265,IF(_xlfn.XLOOKUP(L265,'talent_level|天赋等级'!A:A,'talent_level|天赋等级'!C:C)&lt;&gt;_xlfn.XLOOKUP(L266,'talent_level|天赋等级'!A:A,'talent_level|天赋等级'!C:C),3,2),1))</f>
        <v>animation_talent_1</v>
      </c>
    </row>
    <row r="266" spans="1:14">
      <c r="A266" s="2">
        <f t="shared" si="34"/>
        <v>10823</v>
      </c>
      <c r="B266" s="3" t="str">
        <f t="shared" si="38"/>
        <v>82级-香蕉回复+210</v>
      </c>
      <c r="C266" s="2">
        <v>1</v>
      </c>
      <c r="D266" s="3">
        <f t="shared" si="37"/>
        <v>10822</v>
      </c>
      <c r="E266" s="3">
        <f t="shared" si="33"/>
        <v>3</v>
      </c>
      <c r="F266" s="3" t="str">
        <f t="shared" si="32"/>
        <v>102150;210</v>
      </c>
      <c r="H266" s="3" t="str">
        <f t="shared" si="35"/>
        <v>talent_attr_3_name</v>
      </c>
      <c r="I266" s="3" cm="1">
        <f t="array" ref="I266">_xlfn.XLOOKUP(L266,[1]基础天赋!$B$11:$B$111,_xlfn.IFS(E266=1,[1]基础天赋!$C$11:$C$111,E266=2,[1]基础天赋!$D$11:$D$111,E266=3,[1]基础天赋!$E$11:$E$111,E266=4,[1]基础天赋!$F$11:$F$111),,0)</f>
        <v>210</v>
      </c>
      <c r="K266" s="3" t="str">
        <f t="shared" si="36"/>
        <v>icon_talent_attr_3</v>
      </c>
      <c r="L266" s="2">
        <f t="shared" si="31"/>
        <v>82</v>
      </c>
      <c r="M266" s="3" t="s">
        <v>295</v>
      </c>
      <c r="N266" t="str">
        <f>CONCATENATE("animation_talent_",IF(L267&lt;&gt;L266,IF(_xlfn.XLOOKUP(L266,'talent_level|天赋等级'!A:A,'talent_level|天赋等级'!C:C)&lt;&gt;_xlfn.XLOOKUP(L267,'talent_level|天赋等级'!A:A,'talent_level|天赋等级'!C:C),3,2),1))</f>
        <v>animation_talent_2</v>
      </c>
    </row>
    <row r="267" spans="1:14">
      <c r="A267" s="2">
        <f t="shared" si="34"/>
        <v>10831</v>
      </c>
      <c r="B267" s="3" t="str">
        <f t="shared" si="38"/>
        <v>83级-攻击+45</v>
      </c>
      <c r="C267" s="2">
        <v>1</v>
      </c>
      <c r="D267" s="3">
        <f t="shared" si="37"/>
        <v>10823</v>
      </c>
      <c r="E267" s="3">
        <f t="shared" si="33"/>
        <v>1</v>
      </c>
      <c r="F267" s="3" t="str">
        <f t="shared" si="32"/>
        <v>103010;45</v>
      </c>
      <c r="H267" s="3" t="str">
        <f t="shared" si="35"/>
        <v>talent_attr_1_name</v>
      </c>
      <c r="I267" s="3" cm="1">
        <f t="array" ref="I267">_xlfn.XLOOKUP(L267,[1]基础天赋!$B$11:$B$111,_xlfn.IFS(E267=1,[1]基础天赋!$C$11:$C$111,E267=2,[1]基础天赋!$D$11:$D$111,E267=3,[1]基础天赋!$E$11:$E$111,E267=4,[1]基础天赋!$F$11:$F$111),,0)</f>
        <v>45</v>
      </c>
      <c r="K267" s="3" t="str">
        <f t="shared" si="36"/>
        <v>icon_talent_attr_1</v>
      </c>
      <c r="L267" s="2">
        <f t="shared" si="31"/>
        <v>83</v>
      </c>
      <c r="M267" s="3" t="s">
        <v>296</v>
      </c>
      <c r="N267" t="str">
        <f>CONCATENATE("animation_talent_",IF(L268&lt;&gt;L267,IF(_xlfn.XLOOKUP(L267,'talent_level|天赋等级'!A:A,'talent_level|天赋等级'!C:C)&lt;&gt;_xlfn.XLOOKUP(L268,'talent_level|天赋等级'!A:A,'talent_level|天赋等级'!C:C),3,2),1))</f>
        <v>animation_talent_1</v>
      </c>
    </row>
    <row r="268" spans="1:14">
      <c r="A268" s="2">
        <f t="shared" si="34"/>
        <v>10832</v>
      </c>
      <c r="B268" s="3" t="str">
        <f t="shared" si="38"/>
        <v>83级-生命+420</v>
      </c>
      <c r="C268" s="2">
        <v>1</v>
      </c>
      <c r="D268" s="3">
        <f t="shared" si="37"/>
        <v>10831</v>
      </c>
      <c r="E268" s="3">
        <f t="shared" si="33"/>
        <v>2</v>
      </c>
      <c r="F268" s="3" t="str">
        <f t="shared" si="32"/>
        <v>102010;420</v>
      </c>
      <c r="H268" s="3" t="str">
        <f t="shared" si="35"/>
        <v>talent_attr_2_name</v>
      </c>
      <c r="I268" s="3" cm="1">
        <f t="array" ref="I268">_xlfn.XLOOKUP(L268,[1]基础天赋!$B$11:$B$111,_xlfn.IFS(E268=1,[1]基础天赋!$C$11:$C$111,E268=2,[1]基础天赋!$D$11:$D$111,E268=3,[1]基础天赋!$E$11:$E$111,E268=4,[1]基础天赋!$F$11:$F$111),,0)</f>
        <v>420</v>
      </c>
      <c r="K268" s="3" t="str">
        <f t="shared" si="36"/>
        <v>icon_talent_attr_2</v>
      </c>
      <c r="L268" s="2">
        <f t="shared" si="31"/>
        <v>83</v>
      </c>
      <c r="M268" s="3" t="s">
        <v>297</v>
      </c>
      <c r="N268" t="str">
        <f>CONCATENATE("animation_talent_",IF(L269&lt;&gt;L268,IF(_xlfn.XLOOKUP(L268,'talent_level|天赋等级'!A:A,'talent_level|天赋等级'!C:C)&lt;&gt;_xlfn.XLOOKUP(L269,'talent_level|天赋等级'!A:A,'talent_level|天赋等级'!C:C),3,2),1))</f>
        <v>animation_talent_1</v>
      </c>
    </row>
    <row r="269" spans="1:14">
      <c r="A269" s="2">
        <f t="shared" si="34"/>
        <v>10833</v>
      </c>
      <c r="B269" s="3" t="str">
        <f t="shared" si="38"/>
        <v>83级-香蕉回复+215</v>
      </c>
      <c r="C269" s="2">
        <v>1</v>
      </c>
      <c r="D269" s="3">
        <f t="shared" si="37"/>
        <v>10832</v>
      </c>
      <c r="E269" s="3">
        <f t="shared" si="33"/>
        <v>3</v>
      </c>
      <c r="F269" s="3" t="str">
        <f t="shared" si="32"/>
        <v>102150;215</v>
      </c>
      <c r="H269" s="3" t="str">
        <f t="shared" si="35"/>
        <v>talent_attr_3_name</v>
      </c>
      <c r="I269" s="3" cm="1">
        <f t="array" ref="I269">_xlfn.XLOOKUP(L269,[1]基础天赋!$B$11:$B$111,_xlfn.IFS(E269=1,[1]基础天赋!$C$11:$C$111,E269=2,[1]基础天赋!$D$11:$D$111,E269=3,[1]基础天赋!$E$11:$E$111,E269=4,[1]基础天赋!$F$11:$F$111),,0)</f>
        <v>215</v>
      </c>
      <c r="K269" s="3" t="str">
        <f t="shared" si="36"/>
        <v>icon_talent_attr_3</v>
      </c>
      <c r="L269" s="2">
        <f t="shared" si="31"/>
        <v>83</v>
      </c>
      <c r="M269" s="3" t="s">
        <v>298</v>
      </c>
      <c r="N269" t="str">
        <f>CONCATENATE("animation_talent_",IF(L270&lt;&gt;L269,IF(_xlfn.XLOOKUP(L269,'talent_level|天赋等级'!A:A,'talent_level|天赋等级'!C:C)&lt;&gt;_xlfn.XLOOKUP(L270,'talent_level|天赋等级'!A:A,'talent_level|天赋等级'!C:C),3,2),1))</f>
        <v>animation_talent_2</v>
      </c>
    </row>
    <row r="270" spans="1:14">
      <c r="A270" s="2">
        <f t="shared" si="34"/>
        <v>10841</v>
      </c>
      <c r="B270" s="3" t="str">
        <f t="shared" si="38"/>
        <v>84级-攻击+45</v>
      </c>
      <c r="C270" s="2">
        <v>1</v>
      </c>
      <c r="D270" s="3">
        <f t="shared" si="37"/>
        <v>10833</v>
      </c>
      <c r="E270" s="3">
        <f t="shared" si="33"/>
        <v>1</v>
      </c>
      <c r="F270" s="3" t="str">
        <f t="shared" si="32"/>
        <v>103010;45</v>
      </c>
      <c r="H270" s="3" t="str">
        <f t="shared" si="35"/>
        <v>talent_attr_1_name</v>
      </c>
      <c r="I270" s="3" cm="1">
        <f t="array" ref="I270">_xlfn.XLOOKUP(L270,[1]基础天赋!$B$11:$B$111,_xlfn.IFS(E270=1,[1]基础天赋!$C$11:$C$111,E270=2,[1]基础天赋!$D$11:$D$111,E270=3,[1]基础天赋!$E$11:$E$111,E270=4,[1]基础天赋!$F$11:$F$111),,0)</f>
        <v>45</v>
      </c>
      <c r="K270" s="3" t="str">
        <f t="shared" si="36"/>
        <v>icon_talent_attr_1</v>
      </c>
      <c r="L270" s="2">
        <f t="shared" si="31"/>
        <v>84</v>
      </c>
      <c r="M270" s="3" t="s">
        <v>299</v>
      </c>
      <c r="N270" t="str">
        <f>CONCATENATE("animation_talent_",IF(L271&lt;&gt;L270,IF(_xlfn.XLOOKUP(L270,'talent_level|天赋等级'!A:A,'talent_level|天赋等级'!C:C)&lt;&gt;_xlfn.XLOOKUP(L271,'talent_level|天赋等级'!A:A,'talent_level|天赋等级'!C:C),3,2),1))</f>
        <v>animation_talent_1</v>
      </c>
    </row>
    <row r="271" spans="1:14">
      <c r="A271" s="2">
        <f t="shared" si="34"/>
        <v>10842</v>
      </c>
      <c r="B271" s="3" t="str">
        <f t="shared" si="38"/>
        <v>84级-生命+425</v>
      </c>
      <c r="C271" s="2">
        <v>1</v>
      </c>
      <c r="D271" s="3">
        <f t="shared" si="37"/>
        <v>10841</v>
      </c>
      <c r="E271" s="3">
        <f t="shared" si="33"/>
        <v>2</v>
      </c>
      <c r="F271" s="3" t="str">
        <f t="shared" si="32"/>
        <v>102010;425</v>
      </c>
      <c r="H271" s="3" t="str">
        <f t="shared" si="35"/>
        <v>talent_attr_2_name</v>
      </c>
      <c r="I271" s="3" cm="1">
        <f t="array" ref="I271">_xlfn.XLOOKUP(L271,[1]基础天赋!$B$11:$B$111,_xlfn.IFS(E271=1,[1]基础天赋!$C$11:$C$111,E271=2,[1]基础天赋!$D$11:$D$111,E271=3,[1]基础天赋!$E$11:$E$111,E271=4,[1]基础天赋!$F$11:$F$111),,0)</f>
        <v>425</v>
      </c>
      <c r="K271" s="3" t="str">
        <f t="shared" si="36"/>
        <v>icon_talent_attr_2</v>
      </c>
      <c r="L271" s="2">
        <f t="shared" si="31"/>
        <v>84</v>
      </c>
      <c r="M271" s="3" t="s">
        <v>300</v>
      </c>
      <c r="N271" t="str">
        <f>CONCATENATE("animation_talent_",IF(L272&lt;&gt;L271,IF(_xlfn.XLOOKUP(L271,'talent_level|天赋等级'!A:A,'talent_level|天赋等级'!C:C)&lt;&gt;_xlfn.XLOOKUP(L272,'talent_level|天赋等级'!A:A,'talent_level|天赋等级'!C:C),3,2),1))</f>
        <v>animation_talent_1</v>
      </c>
    </row>
    <row r="272" spans="1:14">
      <c r="A272" s="2">
        <f t="shared" si="34"/>
        <v>10843</v>
      </c>
      <c r="B272" s="3" t="str">
        <f t="shared" si="38"/>
        <v>84级-香蕉回复+215</v>
      </c>
      <c r="C272" s="2">
        <v>1</v>
      </c>
      <c r="D272" s="3">
        <f t="shared" si="37"/>
        <v>10842</v>
      </c>
      <c r="E272" s="3">
        <f t="shared" si="33"/>
        <v>3</v>
      </c>
      <c r="F272" s="3" t="str">
        <f t="shared" si="32"/>
        <v>102150;215</v>
      </c>
      <c r="H272" s="3" t="str">
        <f t="shared" si="35"/>
        <v>talent_attr_3_name</v>
      </c>
      <c r="I272" s="3" cm="1">
        <f t="array" ref="I272">_xlfn.XLOOKUP(L272,[1]基础天赋!$B$11:$B$111,_xlfn.IFS(E272=1,[1]基础天赋!$C$11:$C$111,E272=2,[1]基础天赋!$D$11:$D$111,E272=3,[1]基础天赋!$E$11:$E$111,E272=4,[1]基础天赋!$F$11:$F$111),,0)</f>
        <v>215</v>
      </c>
      <c r="K272" s="3" t="str">
        <f t="shared" si="36"/>
        <v>icon_talent_attr_3</v>
      </c>
      <c r="L272" s="2">
        <f t="shared" si="31"/>
        <v>84</v>
      </c>
      <c r="M272" s="3" t="s">
        <v>301</v>
      </c>
      <c r="N272" t="str">
        <f>CONCATENATE("animation_talent_",IF(L273&lt;&gt;L272,IF(_xlfn.XLOOKUP(L272,'talent_level|天赋等级'!A:A,'talent_level|天赋等级'!C:C)&lt;&gt;_xlfn.XLOOKUP(L273,'talent_level|天赋等级'!A:A,'talent_level|天赋等级'!C:C),3,2),1))</f>
        <v>animation_talent_2</v>
      </c>
    </row>
    <row r="273" spans="1:14">
      <c r="A273" s="2">
        <f t="shared" si="34"/>
        <v>10851</v>
      </c>
      <c r="B273" s="3" t="str">
        <f t="shared" si="38"/>
        <v>85级-攻击+45</v>
      </c>
      <c r="C273" s="2">
        <v>1</v>
      </c>
      <c r="D273" s="3">
        <f t="shared" si="37"/>
        <v>10843</v>
      </c>
      <c r="E273" s="3">
        <f t="shared" si="33"/>
        <v>1</v>
      </c>
      <c r="F273" s="3" t="str">
        <f t="shared" si="32"/>
        <v>103010;45</v>
      </c>
      <c r="H273" s="3" t="str">
        <f t="shared" si="35"/>
        <v>talent_attr_1_name</v>
      </c>
      <c r="I273" s="3" cm="1">
        <f t="array" ref="I273">_xlfn.XLOOKUP(L273,[1]基础天赋!$B$11:$B$111,_xlfn.IFS(E273=1,[1]基础天赋!$C$11:$C$111,E273=2,[1]基础天赋!$D$11:$D$111,E273=3,[1]基础天赋!$E$11:$E$111,E273=4,[1]基础天赋!$F$11:$F$111),,0)</f>
        <v>45</v>
      </c>
      <c r="K273" s="3" t="str">
        <f t="shared" si="36"/>
        <v>icon_talent_attr_1</v>
      </c>
      <c r="L273" s="2">
        <f t="shared" si="31"/>
        <v>85</v>
      </c>
      <c r="M273" s="3" t="s">
        <v>302</v>
      </c>
      <c r="N273" t="str">
        <f>CONCATENATE("animation_talent_",IF(L274&lt;&gt;L273,IF(_xlfn.XLOOKUP(L273,'talent_level|天赋等级'!A:A,'talent_level|天赋等级'!C:C)&lt;&gt;_xlfn.XLOOKUP(L274,'talent_level|天赋等级'!A:A,'talent_level|天赋等级'!C:C),3,2),1))</f>
        <v>animation_talent_1</v>
      </c>
    </row>
    <row r="274" spans="1:14">
      <c r="A274" s="2">
        <f t="shared" si="34"/>
        <v>10852</v>
      </c>
      <c r="B274" s="3" t="str">
        <f t="shared" si="38"/>
        <v>85级-生命+430</v>
      </c>
      <c r="C274" s="2">
        <v>1</v>
      </c>
      <c r="D274" s="3">
        <f t="shared" si="37"/>
        <v>10851</v>
      </c>
      <c r="E274" s="3">
        <f t="shared" si="33"/>
        <v>2</v>
      </c>
      <c r="F274" s="3" t="str">
        <f t="shared" si="32"/>
        <v>102010;430</v>
      </c>
      <c r="H274" s="3" t="str">
        <f t="shared" si="35"/>
        <v>talent_attr_2_name</v>
      </c>
      <c r="I274" s="3" cm="1">
        <f t="array" ref="I274">_xlfn.XLOOKUP(L274,[1]基础天赋!$B$11:$B$111,_xlfn.IFS(E274=1,[1]基础天赋!$C$11:$C$111,E274=2,[1]基础天赋!$D$11:$D$111,E274=3,[1]基础天赋!$E$11:$E$111,E274=4,[1]基础天赋!$F$11:$F$111),,0)</f>
        <v>430</v>
      </c>
      <c r="K274" s="3" t="str">
        <f t="shared" si="36"/>
        <v>icon_talent_attr_2</v>
      </c>
      <c r="L274" s="2">
        <f t="shared" si="31"/>
        <v>85</v>
      </c>
      <c r="M274" s="3" t="s">
        <v>303</v>
      </c>
      <c r="N274" t="str">
        <f>CONCATENATE("animation_talent_",IF(L275&lt;&gt;L274,IF(_xlfn.XLOOKUP(L274,'talent_level|天赋等级'!A:A,'talent_level|天赋等级'!C:C)&lt;&gt;_xlfn.XLOOKUP(L275,'talent_level|天赋等级'!A:A,'talent_level|天赋等级'!C:C),3,2),1))</f>
        <v>animation_talent_1</v>
      </c>
    </row>
    <row r="275" spans="1:14">
      <c r="A275" s="2">
        <f t="shared" si="34"/>
        <v>10853</v>
      </c>
      <c r="B275" s="3" t="str">
        <f t="shared" si="38"/>
        <v>85级-香蕉回复+220</v>
      </c>
      <c r="C275" s="2">
        <v>1</v>
      </c>
      <c r="D275" s="3">
        <f t="shared" si="37"/>
        <v>10852</v>
      </c>
      <c r="E275" s="3">
        <f t="shared" si="33"/>
        <v>3</v>
      </c>
      <c r="F275" s="3" t="str">
        <f t="shared" si="32"/>
        <v>102150;220</v>
      </c>
      <c r="H275" s="3" t="str">
        <f t="shared" si="35"/>
        <v>talent_attr_3_name</v>
      </c>
      <c r="I275" s="3" cm="1">
        <f t="array" ref="I275">_xlfn.XLOOKUP(L275,[1]基础天赋!$B$11:$B$111,_xlfn.IFS(E275=1,[1]基础天赋!$C$11:$C$111,E275=2,[1]基础天赋!$D$11:$D$111,E275=3,[1]基础天赋!$E$11:$E$111,E275=4,[1]基础天赋!$F$11:$F$111),,0)</f>
        <v>220</v>
      </c>
      <c r="K275" s="3" t="str">
        <f t="shared" si="36"/>
        <v>icon_talent_attr_3</v>
      </c>
      <c r="L275" s="2">
        <f t="shared" si="31"/>
        <v>85</v>
      </c>
      <c r="M275" s="3" t="s">
        <v>304</v>
      </c>
      <c r="N275" t="str">
        <f>CONCATENATE("animation_talent_",IF(L276&lt;&gt;L275,IF(_xlfn.XLOOKUP(L275,'talent_level|天赋等级'!A:A,'talent_level|天赋等级'!C:C)&lt;&gt;_xlfn.XLOOKUP(L276,'talent_level|天赋等级'!A:A,'talent_level|天赋等级'!C:C),3,2),1))</f>
        <v>animation_talent_1</v>
      </c>
    </row>
    <row r="276" spans="1:14">
      <c r="A276" s="2">
        <f t="shared" si="34"/>
        <v>10854</v>
      </c>
      <c r="B276" s="3" t="str">
        <f t="shared" si="38"/>
        <v>85级-推力+85</v>
      </c>
      <c r="C276" s="2">
        <v>1</v>
      </c>
      <c r="D276" s="3">
        <f t="shared" si="37"/>
        <v>10853</v>
      </c>
      <c r="E276" s="3">
        <f t="shared" si="33"/>
        <v>4</v>
      </c>
      <c r="F276" s="3" t="str">
        <f t="shared" si="32"/>
        <v>109000;85</v>
      </c>
      <c r="H276" s="3" t="str">
        <f t="shared" si="35"/>
        <v>talent_attr_4_name</v>
      </c>
      <c r="I276" s="3" cm="1">
        <f t="array" ref="I276">_xlfn.XLOOKUP(L276,[1]基础天赋!$B$11:$B$111,_xlfn.IFS(E276=1,[1]基础天赋!$C$11:$C$111,E276=2,[1]基础天赋!$D$11:$D$111,E276=3,[1]基础天赋!$E$11:$E$111,E276=4,[1]基础天赋!$F$11:$F$111),,0)</f>
        <v>85</v>
      </c>
      <c r="K276" s="3" t="str">
        <f t="shared" si="36"/>
        <v>icon_talent_attr_4</v>
      </c>
      <c r="L276" s="2">
        <f t="shared" si="31"/>
        <v>85</v>
      </c>
      <c r="M276" s="3" t="s">
        <v>305</v>
      </c>
      <c r="N276" t="str">
        <f>CONCATENATE("animation_talent_",IF(L277&lt;&gt;L276,IF(_xlfn.XLOOKUP(L276,'talent_level|天赋等级'!A:A,'talent_level|天赋等级'!C:C)&lt;&gt;_xlfn.XLOOKUP(L277,'talent_level|天赋等级'!A:A,'talent_level|天赋等级'!C:C),3,2),1))</f>
        <v>animation_talent_3</v>
      </c>
    </row>
    <row r="277" spans="1:14">
      <c r="A277" s="2">
        <f t="shared" si="34"/>
        <v>10861</v>
      </c>
      <c r="B277" s="3" t="str">
        <f t="shared" si="38"/>
        <v>86级-攻击+45</v>
      </c>
      <c r="C277" s="2">
        <v>1</v>
      </c>
      <c r="D277" s="3">
        <f t="shared" si="37"/>
        <v>10854</v>
      </c>
      <c r="E277" s="3">
        <f t="shared" si="33"/>
        <v>1</v>
      </c>
      <c r="F277" s="3" t="str">
        <f t="shared" si="32"/>
        <v>103010;45</v>
      </c>
      <c r="H277" s="3" t="str">
        <f t="shared" si="35"/>
        <v>talent_attr_1_name</v>
      </c>
      <c r="I277" s="3" cm="1">
        <f t="array" ref="I277">_xlfn.XLOOKUP(L277,[1]基础天赋!$B$11:$B$111,_xlfn.IFS(E277=1,[1]基础天赋!$C$11:$C$111,E277=2,[1]基础天赋!$D$11:$D$111,E277=3,[1]基础天赋!$E$11:$E$111,E277=4,[1]基础天赋!$F$11:$F$111),,0)</f>
        <v>45</v>
      </c>
      <c r="K277" s="3" t="str">
        <f t="shared" si="36"/>
        <v>icon_talent_attr_1</v>
      </c>
      <c r="L277" s="2">
        <f t="shared" ref="L277:L324" si="39">L261+5</f>
        <v>86</v>
      </c>
      <c r="M277" s="3" t="s">
        <v>306</v>
      </c>
      <c r="N277" t="str">
        <f>CONCATENATE("animation_talent_",IF(L278&lt;&gt;L277,IF(_xlfn.XLOOKUP(L277,'talent_level|天赋等级'!A:A,'talent_level|天赋等级'!C:C)&lt;&gt;_xlfn.XLOOKUP(L278,'talent_level|天赋等级'!A:A,'talent_level|天赋等级'!C:C),3,2),1))</f>
        <v>animation_talent_1</v>
      </c>
    </row>
    <row r="278" spans="1:14">
      <c r="A278" s="2">
        <f t="shared" si="34"/>
        <v>10862</v>
      </c>
      <c r="B278" s="3" t="str">
        <f t="shared" si="38"/>
        <v>86级-生命+435</v>
      </c>
      <c r="C278" s="2">
        <v>1</v>
      </c>
      <c r="D278" s="3">
        <f t="shared" si="37"/>
        <v>10861</v>
      </c>
      <c r="E278" s="3">
        <f t="shared" si="33"/>
        <v>2</v>
      </c>
      <c r="F278" s="3" t="str">
        <f t="shared" si="32"/>
        <v>102010;435</v>
      </c>
      <c r="H278" s="3" t="str">
        <f t="shared" si="35"/>
        <v>talent_attr_2_name</v>
      </c>
      <c r="I278" s="3" cm="1">
        <f t="array" ref="I278">_xlfn.XLOOKUP(L278,[1]基础天赋!$B$11:$B$111,_xlfn.IFS(E278=1,[1]基础天赋!$C$11:$C$111,E278=2,[1]基础天赋!$D$11:$D$111,E278=3,[1]基础天赋!$E$11:$E$111,E278=4,[1]基础天赋!$F$11:$F$111),,0)</f>
        <v>435</v>
      </c>
      <c r="K278" s="3" t="str">
        <f t="shared" si="36"/>
        <v>icon_talent_attr_2</v>
      </c>
      <c r="L278" s="2">
        <f t="shared" si="39"/>
        <v>86</v>
      </c>
      <c r="M278" s="3" t="s">
        <v>307</v>
      </c>
      <c r="N278" t="str">
        <f>CONCATENATE("animation_talent_",IF(L279&lt;&gt;L278,IF(_xlfn.XLOOKUP(L278,'talent_level|天赋等级'!A:A,'talent_level|天赋等级'!C:C)&lt;&gt;_xlfn.XLOOKUP(L279,'talent_level|天赋等级'!A:A,'talent_level|天赋等级'!C:C),3,2),1))</f>
        <v>animation_talent_1</v>
      </c>
    </row>
    <row r="279" spans="1:14">
      <c r="A279" s="2">
        <f t="shared" si="34"/>
        <v>10863</v>
      </c>
      <c r="B279" s="3" t="str">
        <f t="shared" si="38"/>
        <v>86级-香蕉回复+220</v>
      </c>
      <c r="C279" s="2">
        <v>1</v>
      </c>
      <c r="D279" s="3">
        <f t="shared" si="37"/>
        <v>10862</v>
      </c>
      <c r="E279" s="3">
        <f t="shared" si="33"/>
        <v>3</v>
      </c>
      <c r="F279" s="3" t="str">
        <f t="shared" si="32"/>
        <v>102150;220</v>
      </c>
      <c r="H279" s="3" t="str">
        <f t="shared" si="35"/>
        <v>talent_attr_3_name</v>
      </c>
      <c r="I279" s="3" cm="1">
        <f t="array" ref="I279">_xlfn.XLOOKUP(L279,[1]基础天赋!$B$11:$B$111,_xlfn.IFS(E279=1,[1]基础天赋!$C$11:$C$111,E279=2,[1]基础天赋!$D$11:$D$111,E279=3,[1]基础天赋!$E$11:$E$111,E279=4,[1]基础天赋!$F$11:$F$111),,0)</f>
        <v>220</v>
      </c>
      <c r="K279" s="3" t="str">
        <f t="shared" si="36"/>
        <v>icon_talent_attr_3</v>
      </c>
      <c r="L279" s="2">
        <f t="shared" si="39"/>
        <v>86</v>
      </c>
      <c r="M279" s="3" t="s">
        <v>308</v>
      </c>
      <c r="N279" t="str">
        <f>CONCATENATE("animation_talent_",IF(L280&lt;&gt;L279,IF(_xlfn.XLOOKUP(L279,'talent_level|天赋等级'!A:A,'talent_level|天赋等级'!C:C)&lt;&gt;_xlfn.XLOOKUP(L280,'talent_level|天赋等级'!A:A,'talent_level|天赋等级'!C:C),3,2),1))</f>
        <v>animation_talent_2</v>
      </c>
    </row>
    <row r="280" spans="1:14">
      <c r="A280" s="2">
        <f t="shared" si="34"/>
        <v>10871</v>
      </c>
      <c r="B280" s="3" t="str">
        <f t="shared" si="38"/>
        <v>87级-攻击+45</v>
      </c>
      <c r="C280" s="2">
        <v>1</v>
      </c>
      <c r="D280" s="3">
        <f t="shared" si="37"/>
        <v>10863</v>
      </c>
      <c r="E280" s="3">
        <f t="shared" si="33"/>
        <v>1</v>
      </c>
      <c r="F280" s="3" t="str">
        <f t="shared" si="32"/>
        <v>103010;45</v>
      </c>
      <c r="H280" s="3" t="str">
        <f t="shared" si="35"/>
        <v>talent_attr_1_name</v>
      </c>
      <c r="I280" s="3" cm="1">
        <f t="array" ref="I280">_xlfn.XLOOKUP(L280,[1]基础天赋!$B$11:$B$111,_xlfn.IFS(E280=1,[1]基础天赋!$C$11:$C$111,E280=2,[1]基础天赋!$D$11:$D$111,E280=3,[1]基础天赋!$E$11:$E$111,E280=4,[1]基础天赋!$F$11:$F$111),,0)</f>
        <v>45</v>
      </c>
      <c r="K280" s="3" t="str">
        <f t="shared" si="36"/>
        <v>icon_talent_attr_1</v>
      </c>
      <c r="L280" s="2">
        <f t="shared" si="39"/>
        <v>87</v>
      </c>
      <c r="M280" s="3" t="s">
        <v>309</v>
      </c>
      <c r="N280" t="str">
        <f>CONCATENATE("animation_talent_",IF(L281&lt;&gt;L280,IF(_xlfn.XLOOKUP(L280,'talent_level|天赋等级'!A:A,'talent_level|天赋等级'!C:C)&lt;&gt;_xlfn.XLOOKUP(L281,'talent_level|天赋等级'!A:A,'talent_level|天赋等级'!C:C),3,2),1))</f>
        <v>animation_talent_1</v>
      </c>
    </row>
    <row r="281" spans="1:14">
      <c r="A281" s="2">
        <f t="shared" si="34"/>
        <v>10872</v>
      </c>
      <c r="B281" s="3" t="str">
        <f t="shared" si="38"/>
        <v>87级-生命+440</v>
      </c>
      <c r="C281" s="2">
        <v>1</v>
      </c>
      <c r="D281" s="3">
        <f t="shared" si="37"/>
        <v>10871</v>
      </c>
      <c r="E281" s="3">
        <f t="shared" si="33"/>
        <v>2</v>
      </c>
      <c r="F281" s="3" t="str">
        <f t="shared" ref="F281:F324" si="40">_xlfn.IFS(E281=1,CONCATENATE("103010;",I281),E281=2,CONCATENATE("102010;",I281),E281=3,CONCATENATE("102150;",I281),E281=4,CONCATENATE("109000;",I281))</f>
        <v>102010;440</v>
      </c>
      <c r="H281" s="3" t="str">
        <f t="shared" si="35"/>
        <v>talent_attr_2_name</v>
      </c>
      <c r="I281" s="3" cm="1">
        <f t="array" ref="I281">_xlfn.XLOOKUP(L281,[1]基础天赋!$B$11:$B$111,_xlfn.IFS(E281=1,[1]基础天赋!$C$11:$C$111,E281=2,[1]基础天赋!$D$11:$D$111,E281=3,[1]基础天赋!$E$11:$E$111,E281=4,[1]基础天赋!$F$11:$F$111),,0)</f>
        <v>440</v>
      </c>
      <c r="K281" s="3" t="str">
        <f t="shared" si="36"/>
        <v>icon_talent_attr_2</v>
      </c>
      <c r="L281" s="2">
        <f t="shared" si="39"/>
        <v>87</v>
      </c>
      <c r="M281" s="3" t="s">
        <v>310</v>
      </c>
      <c r="N281" t="str">
        <f>CONCATENATE("animation_talent_",IF(L282&lt;&gt;L281,IF(_xlfn.XLOOKUP(L281,'talent_level|天赋等级'!A:A,'talent_level|天赋等级'!C:C)&lt;&gt;_xlfn.XLOOKUP(L282,'talent_level|天赋等级'!A:A,'talent_level|天赋等级'!C:C),3,2),1))</f>
        <v>animation_talent_1</v>
      </c>
    </row>
    <row r="282" spans="1:14">
      <c r="A282" s="2">
        <f t="shared" si="34"/>
        <v>10873</v>
      </c>
      <c r="B282" s="3" t="str">
        <f t="shared" si="38"/>
        <v>87级-香蕉回复+225</v>
      </c>
      <c r="C282" s="2">
        <v>1</v>
      </c>
      <c r="D282" s="3">
        <f t="shared" si="37"/>
        <v>10872</v>
      </c>
      <c r="E282" s="3">
        <f t="shared" ref="E282:E326" si="41">IF(L282=L281,E281+1,1)</f>
        <v>3</v>
      </c>
      <c r="F282" s="3" t="str">
        <f t="shared" si="40"/>
        <v>102150;225</v>
      </c>
      <c r="H282" s="3" t="str">
        <f t="shared" si="35"/>
        <v>talent_attr_3_name</v>
      </c>
      <c r="I282" s="3" cm="1">
        <f t="array" ref="I282">_xlfn.XLOOKUP(L282,[1]基础天赋!$B$11:$B$111,_xlfn.IFS(E282=1,[1]基础天赋!$C$11:$C$111,E282=2,[1]基础天赋!$D$11:$D$111,E282=3,[1]基础天赋!$E$11:$E$111,E282=4,[1]基础天赋!$F$11:$F$111),,0)</f>
        <v>225</v>
      </c>
      <c r="K282" s="3" t="str">
        <f t="shared" si="36"/>
        <v>icon_talent_attr_3</v>
      </c>
      <c r="L282" s="2">
        <f t="shared" si="39"/>
        <v>87</v>
      </c>
      <c r="M282" s="3" t="s">
        <v>311</v>
      </c>
      <c r="N282" t="str">
        <f>CONCATENATE("animation_talent_",IF(L283&lt;&gt;L282,IF(_xlfn.XLOOKUP(L282,'talent_level|天赋等级'!A:A,'talent_level|天赋等级'!C:C)&lt;&gt;_xlfn.XLOOKUP(L283,'talent_level|天赋等级'!A:A,'talent_level|天赋等级'!C:C),3,2),1))</f>
        <v>animation_talent_2</v>
      </c>
    </row>
    <row r="283" spans="1:14">
      <c r="A283" s="2">
        <f t="shared" si="34"/>
        <v>10881</v>
      </c>
      <c r="B283" s="3" t="str">
        <f t="shared" si="38"/>
        <v>88级-攻击+45</v>
      </c>
      <c r="C283" s="2">
        <v>1</v>
      </c>
      <c r="D283" s="3">
        <f t="shared" si="37"/>
        <v>10873</v>
      </c>
      <c r="E283" s="3">
        <f t="shared" si="41"/>
        <v>1</v>
      </c>
      <c r="F283" s="3" t="str">
        <f t="shared" si="40"/>
        <v>103010;45</v>
      </c>
      <c r="H283" s="3" t="str">
        <f t="shared" si="35"/>
        <v>talent_attr_1_name</v>
      </c>
      <c r="I283" s="3" cm="1">
        <f t="array" ref="I283">_xlfn.XLOOKUP(L283,[1]基础天赋!$B$11:$B$111,_xlfn.IFS(E283=1,[1]基础天赋!$C$11:$C$111,E283=2,[1]基础天赋!$D$11:$D$111,E283=3,[1]基础天赋!$E$11:$E$111,E283=4,[1]基础天赋!$F$11:$F$111),,0)</f>
        <v>45</v>
      </c>
      <c r="K283" s="3" t="str">
        <f t="shared" si="36"/>
        <v>icon_talent_attr_1</v>
      </c>
      <c r="L283" s="2">
        <f t="shared" si="39"/>
        <v>88</v>
      </c>
      <c r="M283" s="3" t="s">
        <v>312</v>
      </c>
      <c r="N283" t="str">
        <f>CONCATENATE("animation_talent_",IF(L284&lt;&gt;L283,IF(_xlfn.XLOOKUP(L283,'talent_level|天赋等级'!A:A,'talent_level|天赋等级'!C:C)&lt;&gt;_xlfn.XLOOKUP(L284,'talent_level|天赋等级'!A:A,'talent_level|天赋等级'!C:C),3,2),1))</f>
        <v>animation_talent_1</v>
      </c>
    </row>
    <row r="284" spans="1:14">
      <c r="A284" s="2">
        <f t="shared" si="34"/>
        <v>10882</v>
      </c>
      <c r="B284" s="3" t="str">
        <f t="shared" si="38"/>
        <v>88级-生命+445</v>
      </c>
      <c r="C284" s="2">
        <v>1</v>
      </c>
      <c r="D284" s="3">
        <f t="shared" si="37"/>
        <v>10881</v>
      </c>
      <c r="E284" s="3">
        <f t="shared" si="41"/>
        <v>2</v>
      </c>
      <c r="F284" s="3" t="str">
        <f t="shared" si="40"/>
        <v>102010;445</v>
      </c>
      <c r="H284" s="3" t="str">
        <f t="shared" si="35"/>
        <v>talent_attr_2_name</v>
      </c>
      <c r="I284" s="3" cm="1">
        <f t="array" ref="I284">_xlfn.XLOOKUP(L284,[1]基础天赋!$B$11:$B$111,_xlfn.IFS(E284=1,[1]基础天赋!$C$11:$C$111,E284=2,[1]基础天赋!$D$11:$D$111,E284=3,[1]基础天赋!$E$11:$E$111,E284=4,[1]基础天赋!$F$11:$F$111),,0)</f>
        <v>445</v>
      </c>
      <c r="K284" s="3" t="str">
        <f t="shared" si="36"/>
        <v>icon_talent_attr_2</v>
      </c>
      <c r="L284" s="2">
        <f t="shared" si="39"/>
        <v>88</v>
      </c>
      <c r="M284" s="3" t="s">
        <v>313</v>
      </c>
      <c r="N284" t="str">
        <f>CONCATENATE("animation_talent_",IF(L285&lt;&gt;L284,IF(_xlfn.XLOOKUP(L284,'talent_level|天赋等级'!A:A,'talent_level|天赋等级'!C:C)&lt;&gt;_xlfn.XLOOKUP(L285,'talent_level|天赋等级'!A:A,'talent_level|天赋等级'!C:C),3,2),1))</f>
        <v>animation_talent_1</v>
      </c>
    </row>
    <row r="285" spans="1:14">
      <c r="A285" s="2">
        <f t="shared" si="34"/>
        <v>10883</v>
      </c>
      <c r="B285" s="3" t="str">
        <f t="shared" si="38"/>
        <v>88级-香蕉回复+225</v>
      </c>
      <c r="C285" s="2">
        <v>1</v>
      </c>
      <c r="D285" s="3">
        <f t="shared" si="37"/>
        <v>10882</v>
      </c>
      <c r="E285" s="3">
        <f t="shared" si="41"/>
        <v>3</v>
      </c>
      <c r="F285" s="3" t="str">
        <f t="shared" si="40"/>
        <v>102150;225</v>
      </c>
      <c r="H285" s="3" t="str">
        <f t="shared" si="35"/>
        <v>talent_attr_3_name</v>
      </c>
      <c r="I285" s="3" cm="1">
        <f t="array" ref="I285">_xlfn.XLOOKUP(L285,[1]基础天赋!$B$11:$B$111,_xlfn.IFS(E285=1,[1]基础天赋!$C$11:$C$111,E285=2,[1]基础天赋!$D$11:$D$111,E285=3,[1]基础天赋!$E$11:$E$111,E285=4,[1]基础天赋!$F$11:$F$111),,0)</f>
        <v>225</v>
      </c>
      <c r="K285" s="3" t="str">
        <f t="shared" si="36"/>
        <v>icon_talent_attr_3</v>
      </c>
      <c r="L285" s="2">
        <f t="shared" si="39"/>
        <v>88</v>
      </c>
      <c r="M285" s="3" t="s">
        <v>314</v>
      </c>
      <c r="N285" t="str">
        <f>CONCATENATE("animation_talent_",IF(L286&lt;&gt;L285,IF(_xlfn.XLOOKUP(L285,'talent_level|天赋等级'!A:A,'talent_level|天赋等级'!C:C)&lt;&gt;_xlfn.XLOOKUP(L286,'talent_level|天赋等级'!A:A,'talent_level|天赋等级'!C:C),3,2),1))</f>
        <v>animation_talent_2</v>
      </c>
    </row>
    <row r="286" spans="1:14">
      <c r="A286" s="2">
        <f t="shared" si="34"/>
        <v>10891</v>
      </c>
      <c r="B286" s="3" t="str">
        <f t="shared" si="38"/>
        <v>89级-攻击+45</v>
      </c>
      <c r="C286" s="2">
        <v>1</v>
      </c>
      <c r="D286" s="3">
        <f t="shared" si="37"/>
        <v>10883</v>
      </c>
      <c r="E286" s="3">
        <f t="shared" si="41"/>
        <v>1</v>
      </c>
      <c r="F286" s="3" t="str">
        <f t="shared" si="40"/>
        <v>103010;45</v>
      </c>
      <c r="H286" s="3" t="str">
        <f t="shared" si="35"/>
        <v>talent_attr_1_name</v>
      </c>
      <c r="I286" s="3" cm="1">
        <f t="array" ref="I286">_xlfn.XLOOKUP(L286,[1]基础天赋!$B$11:$B$111,_xlfn.IFS(E286=1,[1]基础天赋!$C$11:$C$111,E286=2,[1]基础天赋!$D$11:$D$111,E286=3,[1]基础天赋!$E$11:$E$111,E286=4,[1]基础天赋!$F$11:$F$111),,0)</f>
        <v>45</v>
      </c>
      <c r="K286" s="3" t="str">
        <f t="shared" si="36"/>
        <v>icon_talent_attr_1</v>
      </c>
      <c r="L286" s="2">
        <f t="shared" si="39"/>
        <v>89</v>
      </c>
      <c r="M286" s="3" t="s">
        <v>315</v>
      </c>
      <c r="N286" t="str">
        <f>CONCATENATE("animation_talent_",IF(L287&lt;&gt;L286,IF(_xlfn.XLOOKUP(L286,'talent_level|天赋等级'!A:A,'talent_level|天赋等级'!C:C)&lt;&gt;_xlfn.XLOOKUP(L287,'talent_level|天赋等级'!A:A,'talent_level|天赋等级'!C:C),3,2),1))</f>
        <v>animation_talent_1</v>
      </c>
    </row>
    <row r="287" spans="1:14">
      <c r="A287" s="2">
        <f t="shared" si="34"/>
        <v>10892</v>
      </c>
      <c r="B287" s="3" t="str">
        <f t="shared" si="38"/>
        <v>89级-生命+450</v>
      </c>
      <c r="C287" s="2">
        <v>1</v>
      </c>
      <c r="D287" s="3">
        <f t="shared" si="37"/>
        <v>10891</v>
      </c>
      <c r="E287" s="3">
        <f t="shared" si="41"/>
        <v>2</v>
      </c>
      <c r="F287" s="3" t="str">
        <f t="shared" si="40"/>
        <v>102010;450</v>
      </c>
      <c r="H287" s="3" t="str">
        <f t="shared" si="35"/>
        <v>talent_attr_2_name</v>
      </c>
      <c r="I287" s="3" cm="1">
        <f t="array" ref="I287">_xlfn.XLOOKUP(L287,[1]基础天赋!$B$11:$B$111,_xlfn.IFS(E287=1,[1]基础天赋!$C$11:$C$111,E287=2,[1]基础天赋!$D$11:$D$111,E287=3,[1]基础天赋!$E$11:$E$111,E287=4,[1]基础天赋!$F$11:$F$111),,0)</f>
        <v>450</v>
      </c>
      <c r="K287" s="3" t="str">
        <f t="shared" si="36"/>
        <v>icon_talent_attr_2</v>
      </c>
      <c r="L287" s="2">
        <f t="shared" si="39"/>
        <v>89</v>
      </c>
      <c r="M287" s="3" t="s">
        <v>316</v>
      </c>
      <c r="N287" t="str">
        <f>CONCATENATE("animation_talent_",IF(L288&lt;&gt;L287,IF(_xlfn.XLOOKUP(L287,'talent_level|天赋等级'!A:A,'talent_level|天赋等级'!C:C)&lt;&gt;_xlfn.XLOOKUP(L288,'talent_level|天赋等级'!A:A,'talent_level|天赋等级'!C:C),3,2),1))</f>
        <v>animation_talent_1</v>
      </c>
    </row>
    <row r="288" spans="1:14">
      <c r="A288" s="2">
        <f t="shared" si="34"/>
        <v>10893</v>
      </c>
      <c r="B288" s="3" t="str">
        <f t="shared" si="38"/>
        <v>89级-香蕉回复+230</v>
      </c>
      <c r="C288" s="2">
        <v>1</v>
      </c>
      <c r="D288" s="3">
        <f t="shared" si="37"/>
        <v>10892</v>
      </c>
      <c r="E288" s="3">
        <f t="shared" si="41"/>
        <v>3</v>
      </c>
      <c r="F288" s="3" t="str">
        <f t="shared" si="40"/>
        <v>102150;230</v>
      </c>
      <c r="H288" s="3" t="str">
        <f t="shared" si="35"/>
        <v>talent_attr_3_name</v>
      </c>
      <c r="I288" s="3" cm="1">
        <f t="array" ref="I288">_xlfn.XLOOKUP(L288,[1]基础天赋!$B$11:$B$111,_xlfn.IFS(E288=1,[1]基础天赋!$C$11:$C$111,E288=2,[1]基础天赋!$D$11:$D$111,E288=3,[1]基础天赋!$E$11:$E$111,E288=4,[1]基础天赋!$F$11:$F$111),,0)</f>
        <v>230</v>
      </c>
      <c r="K288" s="3" t="str">
        <f t="shared" si="36"/>
        <v>icon_talent_attr_3</v>
      </c>
      <c r="L288" s="2">
        <f t="shared" si="39"/>
        <v>89</v>
      </c>
      <c r="M288" s="3" t="s">
        <v>317</v>
      </c>
      <c r="N288" t="str">
        <f>CONCATENATE("animation_talent_",IF(L289&lt;&gt;L288,IF(_xlfn.XLOOKUP(L288,'talent_level|天赋等级'!A:A,'talent_level|天赋等级'!C:C)&lt;&gt;_xlfn.XLOOKUP(L289,'talent_level|天赋等级'!A:A,'talent_level|天赋等级'!C:C),3,2),1))</f>
        <v>animation_talent_2</v>
      </c>
    </row>
    <row r="289" spans="1:14">
      <c r="A289" s="2">
        <f t="shared" si="34"/>
        <v>10901</v>
      </c>
      <c r="B289" s="3" t="str">
        <f t="shared" si="38"/>
        <v>90级-攻击+45</v>
      </c>
      <c r="C289" s="2">
        <v>1</v>
      </c>
      <c r="D289" s="3">
        <f t="shared" si="37"/>
        <v>10893</v>
      </c>
      <c r="E289" s="3">
        <f t="shared" si="41"/>
        <v>1</v>
      </c>
      <c r="F289" s="3" t="str">
        <f t="shared" si="40"/>
        <v>103010;45</v>
      </c>
      <c r="H289" s="3" t="str">
        <f t="shared" si="35"/>
        <v>talent_attr_1_name</v>
      </c>
      <c r="I289" s="3" cm="1">
        <f t="array" ref="I289">_xlfn.XLOOKUP(L289,[1]基础天赋!$B$11:$B$111,_xlfn.IFS(E289=1,[1]基础天赋!$C$11:$C$111,E289=2,[1]基础天赋!$D$11:$D$111,E289=3,[1]基础天赋!$E$11:$E$111,E289=4,[1]基础天赋!$F$11:$F$111),,0)</f>
        <v>45</v>
      </c>
      <c r="K289" s="3" t="str">
        <f t="shared" si="36"/>
        <v>icon_talent_attr_1</v>
      </c>
      <c r="L289" s="2">
        <f t="shared" si="39"/>
        <v>90</v>
      </c>
      <c r="M289" s="3" t="s">
        <v>318</v>
      </c>
      <c r="N289" t="str">
        <f>CONCATENATE("animation_talent_",IF(L290&lt;&gt;L289,IF(_xlfn.XLOOKUP(L289,'talent_level|天赋等级'!A:A,'talent_level|天赋等级'!C:C)&lt;&gt;_xlfn.XLOOKUP(L290,'talent_level|天赋等级'!A:A,'talent_level|天赋等级'!C:C),3,2),1))</f>
        <v>animation_talent_1</v>
      </c>
    </row>
    <row r="290" spans="1:14">
      <c r="A290" s="2">
        <f t="shared" si="34"/>
        <v>10902</v>
      </c>
      <c r="B290" s="3" t="str">
        <f t="shared" si="38"/>
        <v>90级-生命+455</v>
      </c>
      <c r="C290" s="2">
        <v>1</v>
      </c>
      <c r="D290" s="3">
        <f t="shared" si="37"/>
        <v>10901</v>
      </c>
      <c r="E290" s="3">
        <f t="shared" si="41"/>
        <v>2</v>
      </c>
      <c r="F290" s="3" t="str">
        <f t="shared" si="40"/>
        <v>102010;455</v>
      </c>
      <c r="H290" s="3" t="str">
        <f t="shared" si="35"/>
        <v>talent_attr_2_name</v>
      </c>
      <c r="I290" s="3" cm="1">
        <f t="array" ref="I290">_xlfn.XLOOKUP(L290,[1]基础天赋!$B$11:$B$111,_xlfn.IFS(E290=1,[1]基础天赋!$C$11:$C$111,E290=2,[1]基础天赋!$D$11:$D$111,E290=3,[1]基础天赋!$E$11:$E$111,E290=4,[1]基础天赋!$F$11:$F$111),,0)</f>
        <v>455</v>
      </c>
      <c r="K290" s="3" t="str">
        <f t="shared" si="36"/>
        <v>icon_talent_attr_2</v>
      </c>
      <c r="L290" s="2">
        <f t="shared" si="39"/>
        <v>90</v>
      </c>
      <c r="M290" s="3" t="s">
        <v>319</v>
      </c>
      <c r="N290" t="str">
        <f>CONCATENATE("animation_talent_",IF(L291&lt;&gt;L290,IF(_xlfn.XLOOKUP(L290,'talent_level|天赋等级'!A:A,'talent_level|天赋等级'!C:C)&lt;&gt;_xlfn.XLOOKUP(L291,'talent_level|天赋等级'!A:A,'talent_level|天赋等级'!C:C),3,2),1))</f>
        <v>animation_talent_1</v>
      </c>
    </row>
    <row r="291" spans="1:14">
      <c r="A291" s="2">
        <f t="shared" si="34"/>
        <v>10903</v>
      </c>
      <c r="B291" s="3" t="str">
        <f t="shared" si="38"/>
        <v>90级-香蕉回复+230</v>
      </c>
      <c r="C291" s="2">
        <v>1</v>
      </c>
      <c r="D291" s="3">
        <f t="shared" si="37"/>
        <v>10902</v>
      </c>
      <c r="E291" s="3">
        <f t="shared" si="41"/>
        <v>3</v>
      </c>
      <c r="F291" s="3" t="str">
        <f t="shared" si="40"/>
        <v>102150;230</v>
      </c>
      <c r="H291" s="3" t="str">
        <f t="shared" si="35"/>
        <v>talent_attr_3_name</v>
      </c>
      <c r="I291" s="3" cm="1">
        <f t="array" ref="I291">_xlfn.XLOOKUP(L291,[1]基础天赋!$B$11:$B$111,_xlfn.IFS(E291=1,[1]基础天赋!$C$11:$C$111,E291=2,[1]基础天赋!$D$11:$D$111,E291=3,[1]基础天赋!$E$11:$E$111,E291=4,[1]基础天赋!$F$11:$F$111),,0)</f>
        <v>230</v>
      </c>
      <c r="K291" s="3" t="str">
        <f t="shared" si="36"/>
        <v>icon_talent_attr_3</v>
      </c>
      <c r="L291" s="2">
        <f t="shared" si="39"/>
        <v>90</v>
      </c>
      <c r="M291" s="3" t="s">
        <v>320</v>
      </c>
      <c r="N291" t="str">
        <f>CONCATENATE("animation_talent_",IF(L292&lt;&gt;L291,IF(_xlfn.XLOOKUP(L291,'talent_level|天赋等级'!A:A,'talent_level|天赋等级'!C:C)&lt;&gt;_xlfn.XLOOKUP(L292,'talent_level|天赋等级'!A:A,'talent_level|天赋等级'!C:C),3,2),1))</f>
        <v>animation_talent_1</v>
      </c>
    </row>
    <row r="292" spans="1:14">
      <c r="A292" s="2">
        <f t="shared" si="34"/>
        <v>10904</v>
      </c>
      <c r="B292" s="3" t="str">
        <f t="shared" si="38"/>
        <v>90级-推力+90</v>
      </c>
      <c r="C292" s="2">
        <v>1</v>
      </c>
      <c r="D292" s="3">
        <f t="shared" si="37"/>
        <v>10903</v>
      </c>
      <c r="E292" s="3">
        <f t="shared" si="41"/>
        <v>4</v>
      </c>
      <c r="F292" s="3" t="str">
        <f t="shared" si="40"/>
        <v>109000;90</v>
      </c>
      <c r="H292" s="3" t="str">
        <f t="shared" si="35"/>
        <v>talent_attr_4_name</v>
      </c>
      <c r="I292" s="3" cm="1">
        <f t="array" ref="I292">_xlfn.XLOOKUP(L292,[1]基础天赋!$B$11:$B$111,_xlfn.IFS(E292=1,[1]基础天赋!$C$11:$C$111,E292=2,[1]基础天赋!$D$11:$D$111,E292=3,[1]基础天赋!$E$11:$E$111,E292=4,[1]基础天赋!$F$11:$F$111),,0)</f>
        <v>90</v>
      </c>
      <c r="K292" s="3" t="str">
        <f t="shared" si="36"/>
        <v>icon_talent_attr_4</v>
      </c>
      <c r="L292" s="2">
        <f t="shared" si="39"/>
        <v>90</v>
      </c>
      <c r="M292" s="3" t="s">
        <v>321</v>
      </c>
      <c r="N292" t="str">
        <f>CONCATENATE("animation_talent_",IF(L293&lt;&gt;L292,IF(_xlfn.XLOOKUP(L292,'talent_level|天赋等级'!A:A,'talent_level|天赋等级'!C:C)&lt;&gt;_xlfn.XLOOKUP(L293,'talent_level|天赋等级'!A:A,'talent_level|天赋等级'!C:C),3,2),1))</f>
        <v>animation_talent_3</v>
      </c>
    </row>
    <row r="293" spans="1:14">
      <c r="A293" s="2">
        <f t="shared" si="34"/>
        <v>10911</v>
      </c>
      <c r="B293" s="3" t="str">
        <f t="shared" si="38"/>
        <v>91级-攻击+50</v>
      </c>
      <c r="C293" s="2">
        <v>1</v>
      </c>
      <c r="D293" s="3">
        <f t="shared" si="37"/>
        <v>10904</v>
      </c>
      <c r="E293" s="3">
        <f t="shared" si="41"/>
        <v>1</v>
      </c>
      <c r="F293" s="3" t="str">
        <f t="shared" si="40"/>
        <v>103010;50</v>
      </c>
      <c r="H293" s="3" t="str">
        <f t="shared" si="35"/>
        <v>talent_attr_1_name</v>
      </c>
      <c r="I293" s="3" cm="1">
        <f t="array" ref="I293">_xlfn.XLOOKUP(L293,[1]基础天赋!$B$11:$B$111,_xlfn.IFS(E293=1,[1]基础天赋!$C$11:$C$111,E293=2,[1]基础天赋!$D$11:$D$111,E293=3,[1]基础天赋!$E$11:$E$111,E293=4,[1]基础天赋!$F$11:$F$111),,0)</f>
        <v>50</v>
      </c>
      <c r="K293" s="3" t="str">
        <f t="shared" si="36"/>
        <v>icon_talent_attr_1</v>
      </c>
      <c r="L293" s="2">
        <f t="shared" si="39"/>
        <v>91</v>
      </c>
      <c r="M293" s="3" t="s">
        <v>322</v>
      </c>
      <c r="N293" t="str">
        <f>CONCATENATE("animation_talent_",IF(L294&lt;&gt;L293,IF(_xlfn.XLOOKUP(L293,'talent_level|天赋等级'!A:A,'talent_level|天赋等级'!C:C)&lt;&gt;_xlfn.XLOOKUP(L294,'talent_level|天赋等级'!A:A,'talent_level|天赋等级'!C:C),3,2),1))</f>
        <v>animation_talent_1</v>
      </c>
    </row>
    <row r="294" spans="1:14">
      <c r="A294" s="2">
        <f t="shared" si="34"/>
        <v>10912</v>
      </c>
      <c r="B294" s="3" t="str">
        <f t="shared" si="38"/>
        <v>91级-生命+460</v>
      </c>
      <c r="C294" s="2">
        <v>1</v>
      </c>
      <c r="D294" s="3">
        <f t="shared" si="37"/>
        <v>10911</v>
      </c>
      <c r="E294" s="3">
        <f t="shared" si="41"/>
        <v>2</v>
      </c>
      <c r="F294" s="3" t="str">
        <f t="shared" si="40"/>
        <v>102010;460</v>
      </c>
      <c r="H294" s="3" t="str">
        <f t="shared" si="35"/>
        <v>talent_attr_2_name</v>
      </c>
      <c r="I294" s="3" cm="1">
        <f t="array" ref="I294">_xlfn.XLOOKUP(L294,[1]基础天赋!$B$11:$B$111,_xlfn.IFS(E294=1,[1]基础天赋!$C$11:$C$111,E294=2,[1]基础天赋!$D$11:$D$111,E294=3,[1]基础天赋!$E$11:$E$111,E294=4,[1]基础天赋!$F$11:$F$111),,0)</f>
        <v>460</v>
      </c>
      <c r="K294" s="3" t="str">
        <f t="shared" si="36"/>
        <v>icon_talent_attr_2</v>
      </c>
      <c r="L294" s="2">
        <f t="shared" si="39"/>
        <v>91</v>
      </c>
      <c r="M294" s="3" t="s">
        <v>323</v>
      </c>
      <c r="N294" t="str">
        <f>CONCATENATE("animation_talent_",IF(L295&lt;&gt;L294,IF(_xlfn.XLOOKUP(L294,'talent_level|天赋等级'!A:A,'talent_level|天赋等级'!C:C)&lt;&gt;_xlfn.XLOOKUP(L295,'talent_level|天赋等级'!A:A,'talent_level|天赋等级'!C:C),3,2),1))</f>
        <v>animation_talent_1</v>
      </c>
    </row>
    <row r="295" spans="1:14">
      <c r="A295" s="2">
        <f t="shared" si="34"/>
        <v>10913</v>
      </c>
      <c r="B295" s="3" t="str">
        <f t="shared" si="38"/>
        <v>91级-香蕉回复+235</v>
      </c>
      <c r="C295" s="2">
        <v>1</v>
      </c>
      <c r="D295" s="3">
        <f t="shared" si="37"/>
        <v>10912</v>
      </c>
      <c r="E295" s="3">
        <f t="shared" si="41"/>
        <v>3</v>
      </c>
      <c r="F295" s="3" t="str">
        <f t="shared" si="40"/>
        <v>102150;235</v>
      </c>
      <c r="H295" s="3" t="str">
        <f t="shared" si="35"/>
        <v>talent_attr_3_name</v>
      </c>
      <c r="I295" s="3" cm="1">
        <f t="array" ref="I295">_xlfn.XLOOKUP(L295,[1]基础天赋!$B$11:$B$111,_xlfn.IFS(E295=1,[1]基础天赋!$C$11:$C$111,E295=2,[1]基础天赋!$D$11:$D$111,E295=3,[1]基础天赋!$E$11:$E$111,E295=4,[1]基础天赋!$F$11:$F$111),,0)</f>
        <v>235</v>
      </c>
      <c r="K295" s="3" t="str">
        <f t="shared" si="36"/>
        <v>icon_talent_attr_3</v>
      </c>
      <c r="L295" s="2">
        <f t="shared" si="39"/>
        <v>91</v>
      </c>
      <c r="M295" s="3" t="s">
        <v>324</v>
      </c>
      <c r="N295" t="str">
        <f>CONCATENATE("animation_talent_",IF(L296&lt;&gt;L295,IF(_xlfn.XLOOKUP(L295,'talent_level|天赋等级'!A:A,'talent_level|天赋等级'!C:C)&lt;&gt;_xlfn.XLOOKUP(L296,'talent_level|天赋等级'!A:A,'talent_level|天赋等级'!C:C),3,2),1))</f>
        <v>animation_talent_2</v>
      </c>
    </row>
    <row r="296" spans="1:14">
      <c r="A296" s="2">
        <f t="shared" si="34"/>
        <v>10921</v>
      </c>
      <c r="B296" s="3" t="str">
        <f t="shared" si="38"/>
        <v>92级-攻击+50</v>
      </c>
      <c r="C296" s="2">
        <v>1</v>
      </c>
      <c r="D296" s="3">
        <f t="shared" si="37"/>
        <v>10913</v>
      </c>
      <c r="E296" s="3">
        <f t="shared" si="41"/>
        <v>1</v>
      </c>
      <c r="F296" s="3" t="str">
        <f t="shared" si="40"/>
        <v>103010;50</v>
      </c>
      <c r="H296" s="3" t="str">
        <f t="shared" si="35"/>
        <v>talent_attr_1_name</v>
      </c>
      <c r="I296" s="3" cm="1">
        <f t="array" ref="I296">_xlfn.XLOOKUP(L296,[1]基础天赋!$B$11:$B$111,_xlfn.IFS(E296=1,[1]基础天赋!$C$11:$C$111,E296=2,[1]基础天赋!$D$11:$D$111,E296=3,[1]基础天赋!$E$11:$E$111,E296=4,[1]基础天赋!$F$11:$F$111),,0)</f>
        <v>50</v>
      </c>
      <c r="K296" s="3" t="str">
        <f t="shared" si="36"/>
        <v>icon_talent_attr_1</v>
      </c>
      <c r="L296" s="2">
        <f t="shared" si="39"/>
        <v>92</v>
      </c>
      <c r="M296" s="3" t="s">
        <v>325</v>
      </c>
      <c r="N296" t="str">
        <f>CONCATENATE("animation_talent_",IF(L297&lt;&gt;L296,IF(_xlfn.XLOOKUP(L296,'talent_level|天赋等级'!A:A,'talent_level|天赋等级'!C:C)&lt;&gt;_xlfn.XLOOKUP(L297,'talent_level|天赋等级'!A:A,'talent_level|天赋等级'!C:C),3,2),1))</f>
        <v>animation_talent_1</v>
      </c>
    </row>
    <row r="297" spans="1:14">
      <c r="A297" s="2">
        <f t="shared" si="34"/>
        <v>10922</v>
      </c>
      <c r="B297" s="3" t="str">
        <f t="shared" si="38"/>
        <v>92级-生命+465</v>
      </c>
      <c r="C297" s="2">
        <v>1</v>
      </c>
      <c r="D297" s="3">
        <f t="shared" si="37"/>
        <v>10921</v>
      </c>
      <c r="E297" s="3">
        <f t="shared" si="41"/>
        <v>2</v>
      </c>
      <c r="F297" s="3" t="str">
        <f t="shared" si="40"/>
        <v>102010;465</v>
      </c>
      <c r="H297" s="3" t="str">
        <f t="shared" si="35"/>
        <v>talent_attr_2_name</v>
      </c>
      <c r="I297" s="3" cm="1">
        <f t="array" ref="I297">_xlfn.XLOOKUP(L297,[1]基础天赋!$B$11:$B$111,_xlfn.IFS(E297=1,[1]基础天赋!$C$11:$C$111,E297=2,[1]基础天赋!$D$11:$D$111,E297=3,[1]基础天赋!$E$11:$E$111,E297=4,[1]基础天赋!$F$11:$F$111),,0)</f>
        <v>465</v>
      </c>
      <c r="K297" s="3" t="str">
        <f t="shared" si="36"/>
        <v>icon_talent_attr_2</v>
      </c>
      <c r="L297" s="2">
        <f t="shared" si="39"/>
        <v>92</v>
      </c>
      <c r="M297" s="3" t="s">
        <v>326</v>
      </c>
      <c r="N297" t="str">
        <f>CONCATENATE("animation_talent_",IF(L298&lt;&gt;L297,IF(_xlfn.XLOOKUP(L297,'talent_level|天赋等级'!A:A,'talent_level|天赋等级'!C:C)&lt;&gt;_xlfn.XLOOKUP(L298,'talent_level|天赋等级'!A:A,'talent_level|天赋等级'!C:C),3,2),1))</f>
        <v>animation_talent_1</v>
      </c>
    </row>
    <row r="298" spans="1:14">
      <c r="A298" s="2">
        <f t="shared" si="34"/>
        <v>10923</v>
      </c>
      <c r="B298" s="3" t="str">
        <f t="shared" si="38"/>
        <v>92级-香蕉回复+235</v>
      </c>
      <c r="C298" s="2">
        <v>1</v>
      </c>
      <c r="D298" s="3">
        <f t="shared" si="37"/>
        <v>10922</v>
      </c>
      <c r="E298" s="3">
        <f t="shared" si="41"/>
        <v>3</v>
      </c>
      <c r="F298" s="3" t="str">
        <f t="shared" si="40"/>
        <v>102150;235</v>
      </c>
      <c r="H298" s="3" t="str">
        <f t="shared" si="35"/>
        <v>talent_attr_3_name</v>
      </c>
      <c r="I298" s="3" cm="1">
        <f t="array" ref="I298">_xlfn.XLOOKUP(L298,[1]基础天赋!$B$11:$B$111,_xlfn.IFS(E298=1,[1]基础天赋!$C$11:$C$111,E298=2,[1]基础天赋!$D$11:$D$111,E298=3,[1]基础天赋!$E$11:$E$111,E298=4,[1]基础天赋!$F$11:$F$111),,0)</f>
        <v>235</v>
      </c>
      <c r="K298" s="3" t="str">
        <f t="shared" si="36"/>
        <v>icon_talent_attr_3</v>
      </c>
      <c r="L298" s="2">
        <f t="shared" si="39"/>
        <v>92</v>
      </c>
      <c r="M298" s="3" t="s">
        <v>327</v>
      </c>
      <c r="N298" t="str">
        <f>CONCATENATE("animation_talent_",IF(L299&lt;&gt;L298,IF(_xlfn.XLOOKUP(L298,'talent_level|天赋等级'!A:A,'talent_level|天赋等级'!C:C)&lt;&gt;_xlfn.XLOOKUP(L299,'talent_level|天赋等级'!A:A,'talent_level|天赋等级'!C:C),3,2),1))</f>
        <v>animation_talent_2</v>
      </c>
    </row>
    <row r="299" spans="1:14">
      <c r="A299" s="2">
        <f t="shared" si="34"/>
        <v>10931</v>
      </c>
      <c r="B299" s="3" t="str">
        <f t="shared" si="38"/>
        <v>93级-攻击+50</v>
      </c>
      <c r="C299" s="2">
        <v>1</v>
      </c>
      <c r="D299" s="3">
        <f t="shared" si="37"/>
        <v>10923</v>
      </c>
      <c r="E299" s="3">
        <f t="shared" si="41"/>
        <v>1</v>
      </c>
      <c r="F299" s="3" t="str">
        <f t="shared" si="40"/>
        <v>103010;50</v>
      </c>
      <c r="H299" s="3" t="str">
        <f t="shared" si="35"/>
        <v>talent_attr_1_name</v>
      </c>
      <c r="I299" s="3" cm="1">
        <f t="array" ref="I299">_xlfn.XLOOKUP(L299,[1]基础天赋!$B$11:$B$111,_xlfn.IFS(E299=1,[1]基础天赋!$C$11:$C$111,E299=2,[1]基础天赋!$D$11:$D$111,E299=3,[1]基础天赋!$E$11:$E$111,E299=4,[1]基础天赋!$F$11:$F$111),,0)</f>
        <v>50</v>
      </c>
      <c r="K299" s="3" t="str">
        <f t="shared" si="36"/>
        <v>icon_talent_attr_1</v>
      </c>
      <c r="L299" s="2">
        <f t="shared" si="39"/>
        <v>93</v>
      </c>
      <c r="M299" s="3" t="s">
        <v>328</v>
      </c>
      <c r="N299" t="str">
        <f>CONCATENATE("animation_talent_",IF(L300&lt;&gt;L299,IF(_xlfn.XLOOKUP(L299,'talent_level|天赋等级'!A:A,'talent_level|天赋等级'!C:C)&lt;&gt;_xlfn.XLOOKUP(L300,'talent_level|天赋等级'!A:A,'talent_level|天赋等级'!C:C),3,2),1))</f>
        <v>animation_talent_1</v>
      </c>
    </row>
    <row r="300" spans="1:14">
      <c r="A300" s="2">
        <f t="shared" si="34"/>
        <v>10932</v>
      </c>
      <c r="B300" s="3" t="str">
        <f t="shared" si="38"/>
        <v>93级-生命+470</v>
      </c>
      <c r="C300" s="2">
        <v>1</v>
      </c>
      <c r="D300" s="3">
        <f t="shared" si="37"/>
        <v>10931</v>
      </c>
      <c r="E300" s="3">
        <f t="shared" si="41"/>
        <v>2</v>
      </c>
      <c r="F300" s="3" t="str">
        <f t="shared" si="40"/>
        <v>102010;470</v>
      </c>
      <c r="H300" s="3" t="str">
        <f t="shared" si="35"/>
        <v>talent_attr_2_name</v>
      </c>
      <c r="I300" s="3" cm="1">
        <f t="array" ref="I300">_xlfn.XLOOKUP(L300,[1]基础天赋!$B$11:$B$111,_xlfn.IFS(E300=1,[1]基础天赋!$C$11:$C$111,E300=2,[1]基础天赋!$D$11:$D$111,E300=3,[1]基础天赋!$E$11:$E$111,E300=4,[1]基础天赋!$F$11:$F$111),,0)</f>
        <v>470</v>
      </c>
      <c r="K300" s="3" t="str">
        <f t="shared" si="36"/>
        <v>icon_talent_attr_2</v>
      </c>
      <c r="L300" s="2">
        <f t="shared" si="39"/>
        <v>93</v>
      </c>
      <c r="M300" s="3" t="s">
        <v>329</v>
      </c>
      <c r="N300" t="str">
        <f>CONCATENATE("animation_talent_",IF(L301&lt;&gt;L300,IF(_xlfn.XLOOKUP(L300,'talent_level|天赋等级'!A:A,'talent_level|天赋等级'!C:C)&lt;&gt;_xlfn.XLOOKUP(L301,'talent_level|天赋等级'!A:A,'talent_level|天赋等级'!C:C),3,2),1))</f>
        <v>animation_talent_1</v>
      </c>
    </row>
    <row r="301" spans="1:14">
      <c r="A301" s="2">
        <f t="shared" si="34"/>
        <v>10933</v>
      </c>
      <c r="B301" s="3" t="str">
        <f t="shared" si="38"/>
        <v>93级-香蕉回复+240</v>
      </c>
      <c r="C301" s="2">
        <v>1</v>
      </c>
      <c r="D301" s="3">
        <f t="shared" si="37"/>
        <v>10932</v>
      </c>
      <c r="E301" s="3">
        <f t="shared" si="41"/>
        <v>3</v>
      </c>
      <c r="F301" s="3" t="str">
        <f t="shared" si="40"/>
        <v>102150;240</v>
      </c>
      <c r="H301" s="3" t="str">
        <f t="shared" si="35"/>
        <v>talent_attr_3_name</v>
      </c>
      <c r="I301" s="3" cm="1">
        <f t="array" ref="I301">_xlfn.XLOOKUP(L301,[1]基础天赋!$B$11:$B$111,_xlfn.IFS(E301=1,[1]基础天赋!$C$11:$C$111,E301=2,[1]基础天赋!$D$11:$D$111,E301=3,[1]基础天赋!$E$11:$E$111,E301=4,[1]基础天赋!$F$11:$F$111),,0)</f>
        <v>240</v>
      </c>
      <c r="K301" s="3" t="str">
        <f t="shared" si="36"/>
        <v>icon_talent_attr_3</v>
      </c>
      <c r="L301" s="2">
        <f t="shared" si="39"/>
        <v>93</v>
      </c>
      <c r="M301" s="3" t="s">
        <v>330</v>
      </c>
      <c r="N301" t="str">
        <f>CONCATENATE("animation_talent_",IF(L302&lt;&gt;L301,IF(_xlfn.XLOOKUP(L301,'talent_level|天赋等级'!A:A,'talent_level|天赋等级'!C:C)&lt;&gt;_xlfn.XLOOKUP(L302,'talent_level|天赋等级'!A:A,'talent_level|天赋等级'!C:C),3,2),1))</f>
        <v>animation_talent_2</v>
      </c>
    </row>
    <row r="302" spans="1:14">
      <c r="A302" s="2">
        <f t="shared" si="34"/>
        <v>10941</v>
      </c>
      <c r="B302" s="3" t="str">
        <f t="shared" si="38"/>
        <v>94级-攻击+50</v>
      </c>
      <c r="C302" s="2">
        <v>1</v>
      </c>
      <c r="D302" s="3">
        <f t="shared" si="37"/>
        <v>10933</v>
      </c>
      <c r="E302" s="3">
        <f t="shared" si="41"/>
        <v>1</v>
      </c>
      <c r="F302" s="3" t="str">
        <f t="shared" si="40"/>
        <v>103010;50</v>
      </c>
      <c r="H302" s="3" t="str">
        <f t="shared" si="35"/>
        <v>talent_attr_1_name</v>
      </c>
      <c r="I302" s="3" cm="1">
        <f t="array" ref="I302">_xlfn.XLOOKUP(L302,[1]基础天赋!$B$11:$B$111,_xlfn.IFS(E302=1,[1]基础天赋!$C$11:$C$111,E302=2,[1]基础天赋!$D$11:$D$111,E302=3,[1]基础天赋!$E$11:$E$111,E302=4,[1]基础天赋!$F$11:$F$111),,0)</f>
        <v>50</v>
      </c>
      <c r="K302" s="3" t="str">
        <f t="shared" si="36"/>
        <v>icon_talent_attr_1</v>
      </c>
      <c r="L302" s="2">
        <f t="shared" si="39"/>
        <v>94</v>
      </c>
      <c r="M302" s="3" t="s">
        <v>331</v>
      </c>
      <c r="N302" t="str">
        <f>CONCATENATE("animation_talent_",IF(L303&lt;&gt;L302,IF(_xlfn.XLOOKUP(L302,'talent_level|天赋等级'!A:A,'talent_level|天赋等级'!C:C)&lt;&gt;_xlfn.XLOOKUP(L303,'talent_level|天赋等级'!A:A,'talent_level|天赋等级'!C:C),3,2),1))</f>
        <v>animation_talent_1</v>
      </c>
    </row>
    <row r="303" spans="1:14">
      <c r="A303" s="2">
        <f t="shared" si="34"/>
        <v>10942</v>
      </c>
      <c r="B303" s="3" t="str">
        <f t="shared" si="38"/>
        <v>94级-生命+475</v>
      </c>
      <c r="C303" s="2">
        <v>1</v>
      </c>
      <c r="D303" s="3">
        <f t="shared" si="37"/>
        <v>10941</v>
      </c>
      <c r="E303" s="3">
        <f t="shared" si="41"/>
        <v>2</v>
      </c>
      <c r="F303" s="3" t="str">
        <f t="shared" si="40"/>
        <v>102010;475</v>
      </c>
      <c r="H303" s="3" t="str">
        <f t="shared" si="35"/>
        <v>talent_attr_2_name</v>
      </c>
      <c r="I303" s="3" cm="1">
        <f t="array" ref="I303">_xlfn.XLOOKUP(L303,[1]基础天赋!$B$11:$B$111,_xlfn.IFS(E303=1,[1]基础天赋!$C$11:$C$111,E303=2,[1]基础天赋!$D$11:$D$111,E303=3,[1]基础天赋!$E$11:$E$111,E303=4,[1]基础天赋!$F$11:$F$111),,0)</f>
        <v>475</v>
      </c>
      <c r="K303" s="3" t="str">
        <f t="shared" si="36"/>
        <v>icon_talent_attr_2</v>
      </c>
      <c r="L303" s="2">
        <f t="shared" si="39"/>
        <v>94</v>
      </c>
      <c r="M303" s="3" t="s">
        <v>332</v>
      </c>
      <c r="N303" t="str">
        <f>CONCATENATE("animation_talent_",IF(L304&lt;&gt;L303,IF(_xlfn.XLOOKUP(L303,'talent_level|天赋等级'!A:A,'talent_level|天赋等级'!C:C)&lt;&gt;_xlfn.XLOOKUP(L304,'talent_level|天赋等级'!A:A,'talent_level|天赋等级'!C:C),3,2),1))</f>
        <v>animation_talent_1</v>
      </c>
    </row>
    <row r="304" spans="1:14">
      <c r="A304" s="2">
        <f t="shared" si="34"/>
        <v>10943</v>
      </c>
      <c r="B304" s="3" t="str">
        <f t="shared" si="38"/>
        <v>94级-香蕉回复+240</v>
      </c>
      <c r="C304" s="2">
        <v>1</v>
      </c>
      <c r="D304" s="3">
        <f t="shared" ref="D304:D324" si="42">A303</f>
        <v>10942</v>
      </c>
      <c r="E304" s="3">
        <f t="shared" si="41"/>
        <v>3</v>
      </c>
      <c r="F304" s="3" t="str">
        <f t="shared" si="40"/>
        <v>102150;240</v>
      </c>
      <c r="H304" s="3" t="str">
        <f t="shared" si="35"/>
        <v>talent_attr_3_name</v>
      </c>
      <c r="I304" s="3" cm="1">
        <f t="array" ref="I304">_xlfn.XLOOKUP(L304,[1]基础天赋!$B$11:$B$111,_xlfn.IFS(E304=1,[1]基础天赋!$C$11:$C$111,E304=2,[1]基础天赋!$D$11:$D$111,E304=3,[1]基础天赋!$E$11:$E$111,E304=4,[1]基础天赋!$F$11:$F$111),,0)</f>
        <v>240</v>
      </c>
      <c r="K304" s="3" t="str">
        <f t="shared" si="36"/>
        <v>icon_talent_attr_3</v>
      </c>
      <c r="L304" s="2">
        <f t="shared" si="39"/>
        <v>94</v>
      </c>
      <c r="M304" s="3" t="s">
        <v>333</v>
      </c>
      <c r="N304" t="str">
        <f>CONCATENATE("animation_talent_",IF(L305&lt;&gt;L304,IF(_xlfn.XLOOKUP(L304,'talent_level|天赋等级'!A:A,'talent_level|天赋等级'!C:C)&lt;&gt;_xlfn.XLOOKUP(L305,'talent_level|天赋等级'!A:A,'talent_level|天赋等级'!C:C),3,2),1))</f>
        <v>animation_talent_2</v>
      </c>
    </row>
    <row r="305" spans="1:14">
      <c r="A305" s="2">
        <f t="shared" si="34"/>
        <v>10951</v>
      </c>
      <c r="B305" s="3" t="str">
        <f t="shared" si="38"/>
        <v>95级-攻击+50</v>
      </c>
      <c r="C305" s="2">
        <v>1</v>
      </c>
      <c r="D305" s="3">
        <f t="shared" si="42"/>
        <v>10943</v>
      </c>
      <c r="E305" s="3">
        <f t="shared" si="41"/>
        <v>1</v>
      </c>
      <c r="F305" s="3" t="str">
        <f t="shared" si="40"/>
        <v>103010;50</v>
      </c>
      <c r="H305" s="3" t="str">
        <f t="shared" si="35"/>
        <v>talent_attr_1_name</v>
      </c>
      <c r="I305" s="3" cm="1">
        <f t="array" ref="I305">_xlfn.XLOOKUP(L305,[1]基础天赋!$B$11:$B$111,_xlfn.IFS(E305=1,[1]基础天赋!$C$11:$C$111,E305=2,[1]基础天赋!$D$11:$D$111,E305=3,[1]基础天赋!$E$11:$E$111,E305=4,[1]基础天赋!$F$11:$F$111),,0)</f>
        <v>50</v>
      </c>
      <c r="K305" s="3" t="str">
        <f t="shared" si="36"/>
        <v>icon_talent_attr_1</v>
      </c>
      <c r="L305" s="2">
        <f t="shared" si="39"/>
        <v>95</v>
      </c>
      <c r="M305" s="3" t="s">
        <v>334</v>
      </c>
      <c r="N305" t="str">
        <f>CONCATENATE("animation_talent_",IF(L306&lt;&gt;L305,IF(_xlfn.XLOOKUP(L305,'talent_level|天赋等级'!A:A,'talent_level|天赋等级'!C:C)&lt;&gt;_xlfn.XLOOKUP(L306,'talent_level|天赋等级'!A:A,'talent_level|天赋等级'!C:C),3,2),1))</f>
        <v>animation_talent_1</v>
      </c>
    </row>
    <row r="306" spans="1:14">
      <c r="A306" s="2">
        <f t="shared" si="34"/>
        <v>10952</v>
      </c>
      <c r="B306" s="3" t="str">
        <f t="shared" si="38"/>
        <v>95级-生命+480</v>
      </c>
      <c r="C306" s="2">
        <v>1</v>
      </c>
      <c r="D306" s="3">
        <f t="shared" si="42"/>
        <v>10951</v>
      </c>
      <c r="E306" s="3">
        <f t="shared" si="41"/>
        <v>2</v>
      </c>
      <c r="F306" s="3" t="str">
        <f t="shared" si="40"/>
        <v>102010;480</v>
      </c>
      <c r="H306" s="3" t="str">
        <f t="shared" si="35"/>
        <v>talent_attr_2_name</v>
      </c>
      <c r="I306" s="3" cm="1">
        <f t="array" ref="I306">_xlfn.XLOOKUP(L306,[1]基础天赋!$B$11:$B$111,_xlfn.IFS(E306=1,[1]基础天赋!$C$11:$C$111,E306=2,[1]基础天赋!$D$11:$D$111,E306=3,[1]基础天赋!$E$11:$E$111,E306=4,[1]基础天赋!$F$11:$F$111),,0)</f>
        <v>480</v>
      </c>
      <c r="K306" s="3" t="str">
        <f t="shared" si="36"/>
        <v>icon_talent_attr_2</v>
      </c>
      <c r="L306" s="2">
        <f t="shared" si="39"/>
        <v>95</v>
      </c>
      <c r="M306" s="3" t="s">
        <v>335</v>
      </c>
      <c r="N306" t="str">
        <f>CONCATENATE("animation_talent_",IF(L307&lt;&gt;L306,IF(_xlfn.XLOOKUP(L306,'talent_level|天赋等级'!A:A,'talent_level|天赋等级'!C:C)&lt;&gt;_xlfn.XLOOKUP(L307,'talent_level|天赋等级'!A:A,'talent_level|天赋等级'!C:C),3,2),1))</f>
        <v>animation_talent_1</v>
      </c>
    </row>
    <row r="307" spans="1:14">
      <c r="A307" s="2">
        <f t="shared" si="34"/>
        <v>10953</v>
      </c>
      <c r="B307" s="3" t="str">
        <f t="shared" si="38"/>
        <v>95级-香蕉回复+245</v>
      </c>
      <c r="C307" s="2">
        <v>1</v>
      </c>
      <c r="D307" s="3">
        <f t="shared" si="42"/>
        <v>10952</v>
      </c>
      <c r="E307" s="3">
        <f t="shared" si="41"/>
        <v>3</v>
      </c>
      <c r="F307" s="3" t="str">
        <f t="shared" si="40"/>
        <v>102150;245</v>
      </c>
      <c r="H307" s="3" t="str">
        <f t="shared" si="35"/>
        <v>talent_attr_3_name</v>
      </c>
      <c r="I307" s="3" cm="1">
        <f t="array" ref="I307">_xlfn.XLOOKUP(L307,[1]基础天赋!$B$11:$B$111,_xlfn.IFS(E307=1,[1]基础天赋!$C$11:$C$111,E307=2,[1]基础天赋!$D$11:$D$111,E307=3,[1]基础天赋!$E$11:$E$111,E307=4,[1]基础天赋!$F$11:$F$111),,0)</f>
        <v>245</v>
      </c>
      <c r="K307" s="3" t="str">
        <f t="shared" si="36"/>
        <v>icon_talent_attr_3</v>
      </c>
      <c r="L307" s="2">
        <f t="shared" si="39"/>
        <v>95</v>
      </c>
      <c r="M307" s="3" t="s">
        <v>336</v>
      </c>
      <c r="N307" t="str">
        <f>CONCATENATE("animation_talent_",IF(L308&lt;&gt;L307,IF(_xlfn.XLOOKUP(L307,'talent_level|天赋等级'!A:A,'talent_level|天赋等级'!C:C)&lt;&gt;_xlfn.XLOOKUP(L308,'talent_level|天赋等级'!A:A,'talent_level|天赋等级'!C:C),3,2),1))</f>
        <v>animation_talent_1</v>
      </c>
    </row>
    <row r="308" spans="1:14">
      <c r="A308" s="2">
        <f t="shared" si="34"/>
        <v>10954</v>
      </c>
      <c r="B308" s="3" t="str">
        <f t="shared" si="38"/>
        <v>95级-推力+95</v>
      </c>
      <c r="C308" s="2">
        <v>1</v>
      </c>
      <c r="D308" s="3">
        <f t="shared" si="42"/>
        <v>10953</v>
      </c>
      <c r="E308" s="3">
        <f t="shared" si="41"/>
        <v>4</v>
      </c>
      <c r="F308" s="3" t="str">
        <f t="shared" si="40"/>
        <v>109000;95</v>
      </c>
      <c r="H308" s="3" t="str">
        <f t="shared" si="35"/>
        <v>talent_attr_4_name</v>
      </c>
      <c r="I308" s="3" cm="1">
        <f t="array" ref="I308">_xlfn.XLOOKUP(L308,[1]基础天赋!$B$11:$B$111,_xlfn.IFS(E308=1,[1]基础天赋!$C$11:$C$111,E308=2,[1]基础天赋!$D$11:$D$111,E308=3,[1]基础天赋!$E$11:$E$111,E308=4,[1]基础天赋!$F$11:$F$111),,0)</f>
        <v>95</v>
      </c>
      <c r="K308" s="3" t="str">
        <f t="shared" si="36"/>
        <v>icon_talent_attr_4</v>
      </c>
      <c r="L308" s="2">
        <f t="shared" si="39"/>
        <v>95</v>
      </c>
      <c r="M308" s="3" t="s">
        <v>337</v>
      </c>
      <c r="N308" t="str">
        <f>CONCATENATE("animation_talent_",IF(L309&lt;&gt;L308,IF(_xlfn.XLOOKUP(L308,'talent_level|天赋等级'!A:A,'talent_level|天赋等级'!C:C)&lt;&gt;_xlfn.XLOOKUP(L309,'talent_level|天赋等级'!A:A,'talent_level|天赋等级'!C:C),3,2),1))</f>
        <v>animation_talent_3</v>
      </c>
    </row>
    <row r="309" spans="1:14">
      <c r="A309" s="2">
        <f t="shared" si="34"/>
        <v>10961</v>
      </c>
      <c r="B309" s="3" t="str">
        <f t="shared" si="38"/>
        <v>96级-攻击+50</v>
      </c>
      <c r="C309" s="2">
        <v>1</v>
      </c>
      <c r="D309" s="3">
        <f t="shared" si="42"/>
        <v>10954</v>
      </c>
      <c r="E309" s="3">
        <f t="shared" si="41"/>
        <v>1</v>
      </c>
      <c r="F309" s="3" t="str">
        <f t="shared" si="40"/>
        <v>103010;50</v>
      </c>
      <c r="H309" s="3" t="str">
        <f t="shared" si="35"/>
        <v>talent_attr_1_name</v>
      </c>
      <c r="I309" s="3" cm="1">
        <f t="array" ref="I309">_xlfn.XLOOKUP(L309,[1]基础天赋!$B$11:$B$111,_xlfn.IFS(E309=1,[1]基础天赋!$C$11:$C$111,E309=2,[1]基础天赋!$D$11:$D$111,E309=3,[1]基础天赋!$E$11:$E$111,E309=4,[1]基础天赋!$F$11:$F$111),,0)</f>
        <v>50</v>
      </c>
      <c r="K309" s="3" t="str">
        <f t="shared" si="36"/>
        <v>icon_talent_attr_1</v>
      </c>
      <c r="L309" s="2">
        <f t="shared" si="39"/>
        <v>96</v>
      </c>
      <c r="M309" s="3" t="s">
        <v>338</v>
      </c>
      <c r="N309" t="str">
        <f>CONCATENATE("animation_talent_",IF(L310&lt;&gt;L309,IF(_xlfn.XLOOKUP(L309,'talent_level|天赋等级'!A:A,'talent_level|天赋等级'!C:C)&lt;&gt;_xlfn.XLOOKUP(L310,'talent_level|天赋等级'!A:A,'talent_level|天赋等级'!C:C),3,2),1))</f>
        <v>animation_talent_1</v>
      </c>
    </row>
    <row r="310" spans="1:14">
      <c r="A310" s="2">
        <f t="shared" si="34"/>
        <v>10962</v>
      </c>
      <c r="B310" s="3" t="str">
        <f t="shared" si="38"/>
        <v>96级-生命+485</v>
      </c>
      <c r="C310" s="2">
        <v>1</v>
      </c>
      <c r="D310" s="3">
        <f t="shared" si="42"/>
        <v>10961</v>
      </c>
      <c r="E310" s="3">
        <f t="shared" si="41"/>
        <v>2</v>
      </c>
      <c r="F310" s="3" t="str">
        <f t="shared" si="40"/>
        <v>102010;485</v>
      </c>
      <c r="H310" s="3" t="str">
        <f t="shared" si="35"/>
        <v>talent_attr_2_name</v>
      </c>
      <c r="I310" s="3" cm="1">
        <f t="array" ref="I310">_xlfn.XLOOKUP(L310,[1]基础天赋!$B$11:$B$111,_xlfn.IFS(E310=1,[1]基础天赋!$C$11:$C$111,E310=2,[1]基础天赋!$D$11:$D$111,E310=3,[1]基础天赋!$E$11:$E$111,E310=4,[1]基础天赋!$F$11:$F$111),,0)</f>
        <v>485</v>
      </c>
      <c r="K310" s="3" t="str">
        <f t="shared" si="36"/>
        <v>icon_talent_attr_2</v>
      </c>
      <c r="L310" s="2">
        <f t="shared" si="39"/>
        <v>96</v>
      </c>
      <c r="M310" s="3" t="s">
        <v>339</v>
      </c>
      <c r="N310" t="str">
        <f>CONCATENATE("animation_talent_",IF(L311&lt;&gt;L310,IF(_xlfn.XLOOKUP(L310,'talent_level|天赋等级'!A:A,'talent_level|天赋等级'!C:C)&lt;&gt;_xlfn.XLOOKUP(L311,'talent_level|天赋等级'!A:A,'talent_level|天赋等级'!C:C),3,2),1))</f>
        <v>animation_talent_1</v>
      </c>
    </row>
    <row r="311" spans="1:14">
      <c r="A311" s="2">
        <f t="shared" si="34"/>
        <v>10963</v>
      </c>
      <c r="B311" s="3" t="str">
        <f t="shared" si="38"/>
        <v>96级-香蕉回复+245</v>
      </c>
      <c r="C311" s="2">
        <v>1</v>
      </c>
      <c r="D311" s="3">
        <f t="shared" si="42"/>
        <v>10962</v>
      </c>
      <c r="E311" s="3">
        <f t="shared" si="41"/>
        <v>3</v>
      </c>
      <c r="F311" s="3" t="str">
        <f t="shared" si="40"/>
        <v>102150;245</v>
      </c>
      <c r="H311" s="3" t="str">
        <f t="shared" si="35"/>
        <v>talent_attr_3_name</v>
      </c>
      <c r="I311" s="3" cm="1">
        <f t="array" ref="I311">_xlfn.XLOOKUP(L311,[1]基础天赋!$B$11:$B$111,_xlfn.IFS(E311=1,[1]基础天赋!$C$11:$C$111,E311=2,[1]基础天赋!$D$11:$D$111,E311=3,[1]基础天赋!$E$11:$E$111,E311=4,[1]基础天赋!$F$11:$F$111),,0)</f>
        <v>245</v>
      </c>
      <c r="K311" s="3" t="str">
        <f t="shared" si="36"/>
        <v>icon_talent_attr_3</v>
      </c>
      <c r="L311" s="2">
        <f t="shared" si="39"/>
        <v>96</v>
      </c>
      <c r="M311" s="3" t="s">
        <v>340</v>
      </c>
      <c r="N311" t="str">
        <f>CONCATENATE("animation_talent_",IF(L312&lt;&gt;L311,IF(_xlfn.XLOOKUP(L311,'talent_level|天赋等级'!A:A,'talent_level|天赋等级'!C:C)&lt;&gt;_xlfn.XLOOKUP(L312,'talent_level|天赋等级'!A:A,'talent_level|天赋等级'!C:C),3,2),1))</f>
        <v>animation_talent_2</v>
      </c>
    </row>
    <row r="312" spans="1:14">
      <c r="A312" s="2">
        <f t="shared" si="34"/>
        <v>10971</v>
      </c>
      <c r="B312" s="3" t="str">
        <f t="shared" si="38"/>
        <v>97级-攻击+50</v>
      </c>
      <c r="C312" s="2">
        <v>1</v>
      </c>
      <c r="D312" s="3">
        <f t="shared" si="42"/>
        <v>10963</v>
      </c>
      <c r="E312" s="3">
        <f t="shared" si="41"/>
        <v>1</v>
      </c>
      <c r="F312" s="3" t="str">
        <f t="shared" si="40"/>
        <v>103010;50</v>
      </c>
      <c r="H312" s="3" t="str">
        <f t="shared" si="35"/>
        <v>talent_attr_1_name</v>
      </c>
      <c r="I312" s="3" cm="1">
        <f t="array" ref="I312">_xlfn.XLOOKUP(L312,[1]基础天赋!$B$11:$B$111,_xlfn.IFS(E312=1,[1]基础天赋!$C$11:$C$111,E312=2,[1]基础天赋!$D$11:$D$111,E312=3,[1]基础天赋!$E$11:$E$111,E312=4,[1]基础天赋!$F$11:$F$111),,0)</f>
        <v>50</v>
      </c>
      <c r="K312" s="3" t="str">
        <f t="shared" si="36"/>
        <v>icon_talent_attr_1</v>
      </c>
      <c r="L312" s="2">
        <f t="shared" si="39"/>
        <v>97</v>
      </c>
      <c r="M312" s="3" t="s">
        <v>341</v>
      </c>
      <c r="N312" t="str">
        <f>CONCATENATE("animation_talent_",IF(L313&lt;&gt;L312,IF(_xlfn.XLOOKUP(L312,'talent_level|天赋等级'!A:A,'talent_level|天赋等级'!C:C)&lt;&gt;_xlfn.XLOOKUP(L313,'talent_level|天赋等级'!A:A,'talent_level|天赋等级'!C:C),3,2),1))</f>
        <v>animation_talent_1</v>
      </c>
    </row>
    <row r="313" spans="1:14">
      <c r="A313" s="2">
        <f t="shared" si="34"/>
        <v>10972</v>
      </c>
      <c r="B313" s="3" t="str">
        <f t="shared" si="38"/>
        <v>97级-生命+490</v>
      </c>
      <c r="C313" s="2">
        <v>1</v>
      </c>
      <c r="D313" s="3">
        <f t="shared" si="42"/>
        <v>10971</v>
      </c>
      <c r="E313" s="3">
        <f t="shared" si="41"/>
        <v>2</v>
      </c>
      <c r="F313" s="3" t="str">
        <f t="shared" si="40"/>
        <v>102010;490</v>
      </c>
      <c r="H313" s="3" t="str">
        <f t="shared" si="35"/>
        <v>talent_attr_2_name</v>
      </c>
      <c r="I313" s="3" cm="1">
        <f t="array" ref="I313">_xlfn.XLOOKUP(L313,[1]基础天赋!$B$11:$B$111,_xlfn.IFS(E313=1,[1]基础天赋!$C$11:$C$111,E313=2,[1]基础天赋!$D$11:$D$111,E313=3,[1]基础天赋!$E$11:$E$111,E313=4,[1]基础天赋!$F$11:$F$111),,0)</f>
        <v>490</v>
      </c>
      <c r="K313" s="3" t="str">
        <f t="shared" si="36"/>
        <v>icon_talent_attr_2</v>
      </c>
      <c r="L313" s="2">
        <f t="shared" si="39"/>
        <v>97</v>
      </c>
      <c r="M313" s="3" t="s">
        <v>342</v>
      </c>
      <c r="N313" t="str">
        <f>CONCATENATE("animation_talent_",IF(L314&lt;&gt;L313,IF(_xlfn.XLOOKUP(L313,'talent_level|天赋等级'!A:A,'talent_level|天赋等级'!C:C)&lt;&gt;_xlfn.XLOOKUP(L314,'talent_level|天赋等级'!A:A,'talent_level|天赋等级'!C:C),3,2),1))</f>
        <v>animation_talent_1</v>
      </c>
    </row>
    <row r="314" spans="1:14">
      <c r="A314" s="2">
        <f t="shared" si="34"/>
        <v>10973</v>
      </c>
      <c r="B314" s="3" t="str">
        <f t="shared" si="38"/>
        <v>97级-香蕉回复+250</v>
      </c>
      <c r="C314" s="2">
        <v>1</v>
      </c>
      <c r="D314" s="3">
        <f t="shared" si="42"/>
        <v>10972</v>
      </c>
      <c r="E314" s="3">
        <f t="shared" si="41"/>
        <v>3</v>
      </c>
      <c r="F314" s="3" t="str">
        <f t="shared" si="40"/>
        <v>102150;250</v>
      </c>
      <c r="H314" s="3" t="str">
        <f t="shared" si="35"/>
        <v>talent_attr_3_name</v>
      </c>
      <c r="I314" s="3" cm="1">
        <f t="array" ref="I314">_xlfn.XLOOKUP(L314,[1]基础天赋!$B$11:$B$111,_xlfn.IFS(E314=1,[1]基础天赋!$C$11:$C$111,E314=2,[1]基础天赋!$D$11:$D$111,E314=3,[1]基础天赋!$E$11:$E$111,E314=4,[1]基础天赋!$F$11:$F$111),,0)</f>
        <v>250</v>
      </c>
      <c r="K314" s="3" t="str">
        <f t="shared" si="36"/>
        <v>icon_talent_attr_3</v>
      </c>
      <c r="L314" s="2">
        <f t="shared" si="39"/>
        <v>97</v>
      </c>
      <c r="M314" s="3" t="s">
        <v>343</v>
      </c>
      <c r="N314" t="str">
        <f>CONCATENATE("animation_talent_",IF(L315&lt;&gt;L314,IF(_xlfn.XLOOKUP(L314,'talent_level|天赋等级'!A:A,'talent_level|天赋等级'!C:C)&lt;&gt;_xlfn.XLOOKUP(L315,'talent_level|天赋等级'!A:A,'talent_level|天赋等级'!C:C),3,2),1))</f>
        <v>animation_talent_2</v>
      </c>
    </row>
    <row r="315" spans="1:14">
      <c r="A315" s="2">
        <f t="shared" si="34"/>
        <v>10981</v>
      </c>
      <c r="B315" s="3" t="str">
        <f t="shared" si="38"/>
        <v>98级-攻击+50</v>
      </c>
      <c r="C315" s="2">
        <v>1</v>
      </c>
      <c r="D315" s="3">
        <f t="shared" si="42"/>
        <v>10973</v>
      </c>
      <c r="E315" s="3">
        <f t="shared" si="41"/>
        <v>1</v>
      </c>
      <c r="F315" s="3" t="str">
        <f t="shared" si="40"/>
        <v>103010;50</v>
      </c>
      <c r="H315" s="3" t="str">
        <f t="shared" si="35"/>
        <v>talent_attr_1_name</v>
      </c>
      <c r="I315" s="3" cm="1">
        <f t="array" ref="I315">_xlfn.XLOOKUP(L315,[1]基础天赋!$B$11:$B$111,_xlfn.IFS(E315=1,[1]基础天赋!$C$11:$C$111,E315=2,[1]基础天赋!$D$11:$D$111,E315=3,[1]基础天赋!$E$11:$E$111,E315=4,[1]基础天赋!$F$11:$F$111),,0)</f>
        <v>50</v>
      </c>
      <c r="K315" s="3" t="str">
        <f t="shared" si="36"/>
        <v>icon_talent_attr_1</v>
      </c>
      <c r="L315" s="2">
        <f t="shared" si="39"/>
        <v>98</v>
      </c>
      <c r="M315" s="3" t="s">
        <v>344</v>
      </c>
      <c r="N315" t="str">
        <f>CONCATENATE("animation_talent_",IF(L316&lt;&gt;L315,IF(_xlfn.XLOOKUP(L315,'talent_level|天赋等级'!A:A,'talent_level|天赋等级'!C:C)&lt;&gt;_xlfn.XLOOKUP(L316,'talent_level|天赋等级'!A:A,'talent_level|天赋等级'!C:C),3,2),1))</f>
        <v>animation_talent_1</v>
      </c>
    </row>
    <row r="316" spans="1:14">
      <c r="A316" s="2">
        <f t="shared" si="34"/>
        <v>10982</v>
      </c>
      <c r="B316" s="3" t="str">
        <f t="shared" si="38"/>
        <v>98级-生命+495</v>
      </c>
      <c r="C316" s="2">
        <v>1</v>
      </c>
      <c r="D316" s="3">
        <f t="shared" si="42"/>
        <v>10981</v>
      </c>
      <c r="E316" s="3">
        <f t="shared" si="41"/>
        <v>2</v>
      </c>
      <c r="F316" s="3" t="str">
        <f t="shared" si="40"/>
        <v>102010;495</v>
      </c>
      <c r="H316" s="3" t="str">
        <f t="shared" si="35"/>
        <v>talent_attr_2_name</v>
      </c>
      <c r="I316" s="3" cm="1">
        <f t="array" ref="I316">_xlfn.XLOOKUP(L316,[1]基础天赋!$B$11:$B$111,_xlfn.IFS(E316=1,[1]基础天赋!$C$11:$C$111,E316=2,[1]基础天赋!$D$11:$D$111,E316=3,[1]基础天赋!$E$11:$E$111,E316=4,[1]基础天赋!$F$11:$F$111),,0)</f>
        <v>495</v>
      </c>
      <c r="K316" s="3" t="str">
        <f t="shared" si="36"/>
        <v>icon_talent_attr_2</v>
      </c>
      <c r="L316" s="2">
        <f t="shared" si="39"/>
        <v>98</v>
      </c>
      <c r="M316" s="3" t="s">
        <v>345</v>
      </c>
      <c r="N316" t="str">
        <f>CONCATENATE("animation_talent_",IF(L317&lt;&gt;L316,IF(_xlfn.XLOOKUP(L316,'talent_level|天赋等级'!A:A,'talent_level|天赋等级'!C:C)&lt;&gt;_xlfn.XLOOKUP(L317,'talent_level|天赋等级'!A:A,'talent_level|天赋等级'!C:C),3,2),1))</f>
        <v>animation_talent_1</v>
      </c>
    </row>
    <row r="317" spans="1:14">
      <c r="A317" s="2">
        <f t="shared" si="34"/>
        <v>10983</v>
      </c>
      <c r="B317" s="3" t="str">
        <f t="shared" si="38"/>
        <v>98级-香蕉回复+250</v>
      </c>
      <c r="C317" s="2">
        <v>1</v>
      </c>
      <c r="D317" s="3">
        <f t="shared" si="42"/>
        <v>10982</v>
      </c>
      <c r="E317" s="3">
        <f t="shared" si="41"/>
        <v>3</v>
      </c>
      <c r="F317" s="3" t="str">
        <f t="shared" si="40"/>
        <v>102150;250</v>
      </c>
      <c r="H317" s="3" t="str">
        <f t="shared" si="35"/>
        <v>talent_attr_3_name</v>
      </c>
      <c r="I317" s="3" cm="1">
        <f t="array" ref="I317">_xlfn.XLOOKUP(L317,[1]基础天赋!$B$11:$B$111,_xlfn.IFS(E317=1,[1]基础天赋!$C$11:$C$111,E317=2,[1]基础天赋!$D$11:$D$111,E317=3,[1]基础天赋!$E$11:$E$111,E317=4,[1]基础天赋!$F$11:$F$111),,0)</f>
        <v>250</v>
      </c>
      <c r="K317" s="3" t="str">
        <f t="shared" si="36"/>
        <v>icon_talent_attr_3</v>
      </c>
      <c r="L317" s="2">
        <f t="shared" si="39"/>
        <v>98</v>
      </c>
      <c r="M317" s="3" t="s">
        <v>346</v>
      </c>
      <c r="N317" t="str">
        <f>CONCATENATE("animation_talent_",IF(L318&lt;&gt;L317,IF(_xlfn.XLOOKUP(L317,'talent_level|天赋等级'!A:A,'talent_level|天赋等级'!C:C)&lt;&gt;_xlfn.XLOOKUP(L318,'talent_level|天赋等级'!A:A,'talent_level|天赋等级'!C:C),3,2),1))</f>
        <v>animation_talent_2</v>
      </c>
    </row>
    <row r="318" spans="1:14">
      <c r="A318" s="2">
        <f t="shared" si="34"/>
        <v>10991</v>
      </c>
      <c r="B318" s="3" t="str">
        <f t="shared" si="38"/>
        <v>99级-攻击+50</v>
      </c>
      <c r="C318" s="2">
        <v>1</v>
      </c>
      <c r="D318" s="3">
        <f t="shared" si="42"/>
        <v>10983</v>
      </c>
      <c r="E318" s="3">
        <f t="shared" si="41"/>
        <v>1</v>
      </c>
      <c r="F318" s="3" t="str">
        <f t="shared" si="40"/>
        <v>103010;50</v>
      </c>
      <c r="H318" s="3" t="str">
        <f t="shared" si="35"/>
        <v>talent_attr_1_name</v>
      </c>
      <c r="I318" s="3" cm="1">
        <f t="array" ref="I318">_xlfn.XLOOKUP(L318,[1]基础天赋!$B$11:$B$111,_xlfn.IFS(E318=1,[1]基础天赋!$C$11:$C$111,E318=2,[1]基础天赋!$D$11:$D$111,E318=3,[1]基础天赋!$E$11:$E$111,E318=4,[1]基础天赋!$F$11:$F$111),,0)</f>
        <v>50</v>
      </c>
      <c r="K318" s="3" t="str">
        <f t="shared" si="36"/>
        <v>icon_talent_attr_1</v>
      </c>
      <c r="L318" s="2">
        <f t="shared" si="39"/>
        <v>99</v>
      </c>
      <c r="M318" s="3" t="s">
        <v>347</v>
      </c>
      <c r="N318" t="str">
        <f>CONCATENATE("animation_talent_",IF(L319&lt;&gt;L318,IF(_xlfn.XLOOKUP(L318,'talent_level|天赋等级'!A:A,'talent_level|天赋等级'!C:C)&lt;&gt;_xlfn.XLOOKUP(L319,'talent_level|天赋等级'!A:A,'talent_level|天赋等级'!C:C),3,2),1))</f>
        <v>animation_talent_1</v>
      </c>
    </row>
    <row r="319" spans="1:14">
      <c r="A319" s="2">
        <f t="shared" si="34"/>
        <v>10992</v>
      </c>
      <c r="B319" s="3" t="str">
        <f t="shared" si="38"/>
        <v>99级-生命+500</v>
      </c>
      <c r="C319" s="2">
        <v>1</v>
      </c>
      <c r="D319" s="3">
        <f t="shared" si="42"/>
        <v>10991</v>
      </c>
      <c r="E319" s="3">
        <f t="shared" si="41"/>
        <v>2</v>
      </c>
      <c r="F319" s="3" t="str">
        <f t="shared" si="40"/>
        <v>102010;500</v>
      </c>
      <c r="H319" s="3" t="str">
        <f t="shared" si="35"/>
        <v>talent_attr_2_name</v>
      </c>
      <c r="I319" s="3" cm="1">
        <f t="array" ref="I319">_xlfn.XLOOKUP(L319,[1]基础天赋!$B$11:$B$111,_xlfn.IFS(E319=1,[1]基础天赋!$C$11:$C$111,E319=2,[1]基础天赋!$D$11:$D$111,E319=3,[1]基础天赋!$E$11:$E$111,E319=4,[1]基础天赋!$F$11:$F$111),,0)</f>
        <v>500</v>
      </c>
      <c r="K319" s="3" t="str">
        <f t="shared" si="36"/>
        <v>icon_talent_attr_2</v>
      </c>
      <c r="L319" s="2">
        <f t="shared" si="39"/>
        <v>99</v>
      </c>
      <c r="M319" s="3" t="s">
        <v>348</v>
      </c>
      <c r="N319" t="str">
        <f>CONCATENATE("animation_talent_",IF(L320&lt;&gt;L319,IF(_xlfn.XLOOKUP(L319,'talent_level|天赋等级'!A:A,'talent_level|天赋等级'!C:C)&lt;&gt;_xlfn.XLOOKUP(L320,'talent_level|天赋等级'!A:A,'talent_level|天赋等级'!C:C),3,2),1))</f>
        <v>animation_talent_1</v>
      </c>
    </row>
    <row r="320" spans="1:14">
      <c r="A320" s="2">
        <f t="shared" si="34"/>
        <v>10993</v>
      </c>
      <c r="B320" s="3" t="str">
        <f t="shared" si="38"/>
        <v>99级-香蕉回复+255</v>
      </c>
      <c r="C320" s="2">
        <v>1</v>
      </c>
      <c r="D320" s="3">
        <f t="shared" si="42"/>
        <v>10992</v>
      </c>
      <c r="E320" s="3">
        <f t="shared" si="41"/>
        <v>3</v>
      </c>
      <c r="F320" s="3" t="str">
        <f t="shared" si="40"/>
        <v>102150;255</v>
      </c>
      <c r="H320" s="3" t="str">
        <f t="shared" si="35"/>
        <v>talent_attr_3_name</v>
      </c>
      <c r="I320" s="3" cm="1">
        <f t="array" ref="I320">_xlfn.XLOOKUP(L320,[1]基础天赋!$B$11:$B$111,_xlfn.IFS(E320=1,[1]基础天赋!$C$11:$C$111,E320=2,[1]基础天赋!$D$11:$D$111,E320=3,[1]基础天赋!$E$11:$E$111,E320=4,[1]基础天赋!$F$11:$F$111),,0)</f>
        <v>255</v>
      </c>
      <c r="K320" s="3" t="str">
        <f t="shared" si="36"/>
        <v>icon_talent_attr_3</v>
      </c>
      <c r="L320" s="2">
        <f t="shared" si="39"/>
        <v>99</v>
      </c>
      <c r="M320" s="3" t="s">
        <v>349</v>
      </c>
      <c r="N320" t="str">
        <f>CONCATENATE("animation_talent_",IF(L321&lt;&gt;L320,IF(_xlfn.XLOOKUP(L320,'talent_level|天赋等级'!A:A,'talent_level|天赋等级'!C:C)&lt;&gt;_xlfn.XLOOKUP(L321,'talent_level|天赋等级'!A:A,'talent_level|天赋等级'!C:C),3,2),1))</f>
        <v>animation_talent_2</v>
      </c>
    </row>
    <row r="321" spans="1:14">
      <c r="A321" s="2">
        <f t="shared" si="34"/>
        <v>11001</v>
      </c>
      <c r="B321" s="3" t="str">
        <f t="shared" si="38"/>
        <v>100级-攻击+50</v>
      </c>
      <c r="C321" s="2">
        <v>1</v>
      </c>
      <c r="D321" s="3">
        <f t="shared" si="42"/>
        <v>10993</v>
      </c>
      <c r="E321" s="3">
        <f t="shared" si="41"/>
        <v>1</v>
      </c>
      <c r="F321" s="3" t="str">
        <f t="shared" si="40"/>
        <v>103010;50</v>
      </c>
      <c r="H321" s="3" t="str">
        <f t="shared" si="35"/>
        <v>talent_attr_1_name</v>
      </c>
      <c r="I321" s="3" cm="1">
        <f t="array" ref="I321">_xlfn.XLOOKUP(L321,[1]基础天赋!$B$11:$B$111,_xlfn.IFS(E321=1,[1]基础天赋!$C$11:$C$111,E321=2,[1]基础天赋!$D$11:$D$111,E321=3,[1]基础天赋!$E$11:$E$111,E321=4,[1]基础天赋!$F$11:$F$111),,0)</f>
        <v>50</v>
      </c>
      <c r="K321" s="3" t="str">
        <f t="shared" si="36"/>
        <v>icon_talent_attr_1</v>
      </c>
      <c r="L321" s="2">
        <f t="shared" si="39"/>
        <v>100</v>
      </c>
      <c r="M321" s="3" t="s">
        <v>350</v>
      </c>
      <c r="N321" t="str">
        <f>CONCATENATE("animation_talent_",IF(L322&lt;&gt;L321,IF(_xlfn.XLOOKUP(L321,'talent_level|天赋等级'!A:A,'talent_level|天赋等级'!C:C)&lt;&gt;_xlfn.XLOOKUP(L322,'talent_level|天赋等级'!A:A,'talent_level|天赋等级'!C:C),3,2),1))</f>
        <v>animation_talent_1</v>
      </c>
    </row>
    <row r="322" spans="1:14">
      <c r="A322" s="2">
        <f t="shared" si="34"/>
        <v>11002</v>
      </c>
      <c r="B322" s="3" t="str">
        <f t="shared" si="38"/>
        <v>100级-生命+505</v>
      </c>
      <c r="C322" s="2">
        <v>1</v>
      </c>
      <c r="D322" s="3">
        <f t="shared" si="42"/>
        <v>11001</v>
      </c>
      <c r="E322" s="3">
        <f t="shared" si="41"/>
        <v>2</v>
      </c>
      <c r="F322" s="3" t="str">
        <f t="shared" si="40"/>
        <v>102010;505</v>
      </c>
      <c r="H322" s="3" t="str">
        <f t="shared" si="35"/>
        <v>talent_attr_2_name</v>
      </c>
      <c r="I322" s="3" cm="1">
        <f t="array" ref="I322">_xlfn.XLOOKUP(L322,[1]基础天赋!$B$11:$B$111,_xlfn.IFS(E322=1,[1]基础天赋!$C$11:$C$111,E322=2,[1]基础天赋!$D$11:$D$111,E322=3,[1]基础天赋!$E$11:$E$111,E322=4,[1]基础天赋!$F$11:$F$111),,0)</f>
        <v>505</v>
      </c>
      <c r="K322" s="3" t="str">
        <f t="shared" si="36"/>
        <v>icon_talent_attr_2</v>
      </c>
      <c r="L322" s="2">
        <f t="shared" si="39"/>
        <v>100</v>
      </c>
      <c r="M322" s="3" t="s">
        <v>351</v>
      </c>
      <c r="N322" t="str">
        <f>CONCATENATE("animation_talent_",IF(L323&lt;&gt;L322,IF(_xlfn.XLOOKUP(L322,'talent_level|天赋等级'!A:A,'talent_level|天赋等级'!C:C)&lt;&gt;_xlfn.XLOOKUP(L323,'talent_level|天赋等级'!A:A,'talent_level|天赋等级'!C:C),3,2),1))</f>
        <v>animation_talent_1</v>
      </c>
    </row>
    <row r="323" spans="1:14">
      <c r="A323" s="2">
        <f t="shared" si="34"/>
        <v>11003</v>
      </c>
      <c r="B323" s="3" t="str">
        <f t="shared" si="38"/>
        <v>100级-香蕉回复+255</v>
      </c>
      <c r="C323" s="2">
        <v>1</v>
      </c>
      <c r="D323" s="3">
        <f t="shared" si="42"/>
        <v>11002</v>
      </c>
      <c r="E323" s="3">
        <f t="shared" si="41"/>
        <v>3</v>
      </c>
      <c r="F323" s="3" t="str">
        <f t="shared" si="40"/>
        <v>102150;255</v>
      </c>
      <c r="H323" s="3" t="str">
        <f t="shared" si="35"/>
        <v>talent_attr_3_name</v>
      </c>
      <c r="I323" s="3" cm="1">
        <f t="array" ref="I323">_xlfn.XLOOKUP(L323,[1]基础天赋!$B$11:$B$111,_xlfn.IFS(E323=1,[1]基础天赋!$C$11:$C$111,E323=2,[1]基础天赋!$D$11:$D$111,E323=3,[1]基础天赋!$E$11:$E$111,E323=4,[1]基础天赋!$F$11:$F$111),,0)</f>
        <v>255</v>
      </c>
      <c r="K323" s="3" t="str">
        <f t="shared" si="36"/>
        <v>icon_talent_attr_3</v>
      </c>
      <c r="L323" s="2">
        <f t="shared" si="39"/>
        <v>100</v>
      </c>
      <c r="M323" s="3" t="s">
        <v>352</v>
      </c>
      <c r="N323" t="str">
        <f>CONCATENATE("animation_talent_",IF(L324&lt;&gt;L323,IF(_xlfn.XLOOKUP(L323,'talent_level|天赋等级'!A:A,'talent_level|天赋等级'!C:C)&lt;&gt;_xlfn.XLOOKUP(L324,'talent_level|天赋等级'!A:A,'talent_level|天赋等级'!C:C),3,2),1))</f>
        <v>animation_talent_1</v>
      </c>
    </row>
    <row r="324" spans="1:14">
      <c r="A324" s="2">
        <f t="shared" si="34"/>
        <v>11004</v>
      </c>
      <c r="B324" s="3" t="str">
        <f t="shared" si="38"/>
        <v>100级-推力+100</v>
      </c>
      <c r="C324" s="2">
        <v>1</v>
      </c>
      <c r="D324" s="3">
        <f t="shared" si="42"/>
        <v>11003</v>
      </c>
      <c r="E324" s="3">
        <f t="shared" si="41"/>
        <v>4</v>
      </c>
      <c r="F324" s="3" t="str">
        <f t="shared" si="40"/>
        <v>109000;100</v>
      </c>
      <c r="H324" s="3" t="str">
        <f t="shared" si="35"/>
        <v>talent_attr_4_name</v>
      </c>
      <c r="I324" s="3" cm="1">
        <f t="array" ref="I324">_xlfn.XLOOKUP(L324,[1]基础天赋!$B$11:$B$111,_xlfn.IFS(E324=1,[1]基础天赋!$C$11:$C$111,E324=2,[1]基础天赋!$D$11:$D$111,E324=3,[1]基础天赋!$E$11:$E$111,E324=4,[1]基础天赋!$F$11:$F$111),,0)</f>
        <v>100</v>
      </c>
      <c r="K324" s="3" t="str">
        <f t="shared" si="36"/>
        <v>icon_talent_attr_4</v>
      </c>
      <c r="L324" s="2">
        <f t="shared" si="39"/>
        <v>100</v>
      </c>
      <c r="M324" s="3" t="s">
        <v>353</v>
      </c>
      <c r="N324" t="str">
        <f>CONCATENATE("animation_talent_",IF(L325&lt;&gt;L324,IF(_xlfn.XLOOKUP(L324,'talent_level|天赋等级'!A:A,'talent_level|天赋等级'!C:C)&lt;&gt;_xlfn.XLOOKUP(L325,'talent_level|天赋等级'!A:A,'talent_level|天赋等级'!C:C),3,2),1))</f>
        <v>animation_talent_3</v>
      </c>
    </row>
    <row r="325" spans="1:14">
      <c r="A325" s="2">
        <v>20001</v>
      </c>
      <c r="B325" s="6" t="s">
        <v>354</v>
      </c>
      <c r="C325" s="2">
        <v>2</v>
      </c>
      <c r="G325" s="3">
        <f>420000+L325*10+1</f>
        <v>420031</v>
      </c>
      <c r="H325" s="3" t="str">
        <f>CONCATENATE("talent_",A325,"_name")</f>
        <v>talent_20001_name</v>
      </c>
      <c r="J325" s="3" t="str">
        <f>CONCATENATE("talent_",A325,"_desc")</f>
        <v>talent_20001_desc</v>
      </c>
      <c r="K325" s="3" t="str">
        <f>CONCATENATE("icon_talent_",A325)</f>
        <v>icon_talent_20001</v>
      </c>
      <c r="L325" s="2">
        <v>3</v>
      </c>
      <c r="M325" s="2" t="s">
        <v>355</v>
      </c>
      <c r="N325" t="s">
        <v>356</v>
      </c>
    </row>
    <row r="326" spans="1:14">
      <c r="A326" s="2">
        <v>20002</v>
      </c>
      <c r="B326" s="6" t="s">
        <v>357</v>
      </c>
      <c r="C326" s="2">
        <v>2</v>
      </c>
      <c r="D326" s="3">
        <f>A325</f>
        <v>20001</v>
      </c>
      <c r="G326" s="3">
        <f t="shared" ref="G326:G346" si="43">420000+L326*10+1</f>
        <v>420051</v>
      </c>
      <c r="H326" s="3" t="str">
        <f t="shared" ref="H326:H346" si="44">CONCATENATE("talent_",A326,"_name")</f>
        <v>talent_20002_name</v>
      </c>
      <c r="J326" s="3" t="str">
        <f t="shared" ref="J326:J346" si="45">CONCATENATE("talent_",A326,"_desc")</f>
        <v>talent_20002_desc</v>
      </c>
      <c r="K326" s="3" t="str">
        <f t="shared" ref="K326:K346" si="46">CONCATENATE("icon_talent_",A326)</f>
        <v>icon_talent_20002</v>
      </c>
      <c r="L326" s="2">
        <v>5</v>
      </c>
      <c r="M326" s="2" t="s">
        <v>355</v>
      </c>
      <c r="N326" t="s">
        <v>356</v>
      </c>
    </row>
    <row r="327" spans="1:14">
      <c r="A327" s="2">
        <v>20003</v>
      </c>
      <c r="B327" s="6" t="s">
        <v>358</v>
      </c>
      <c r="C327" s="2">
        <v>2</v>
      </c>
      <c r="D327" s="3">
        <f t="shared" ref="D327:D333" si="47">A326</f>
        <v>20002</v>
      </c>
      <c r="G327" s="3">
        <f t="shared" si="43"/>
        <v>420071</v>
      </c>
      <c r="H327" s="3" t="str">
        <f t="shared" si="44"/>
        <v>talent_20003_name</v>
      </c>
      <c r="J327" s="3" t="str">
        <f t="shared" si="45"/>
        <v>talent_20003_desc</v>
      </c>
      <c r="K327" s="3" t="str">
        <f t="shared" si="46"/>
        <v>icon_talent_20003</v>
      </c>
      <c r="L327" s="2">
        <v>7</v>
      </c>
      <c r="M327" s="2" t="s">
        <v>355</v>
      </c>
      <c r="N327" t="s">
        <v>356</v>
      </c>
    </row>
    <row r="328" spans="1:14">
      <c r="A328" s="2">
        <v>20004</v>
      </c>
      <c r="B328" s="6" t="s">
        <v>359</v>
      </c>
      <c r="C328" s="2">
        <v>2</v>
      </c>
      <c r="D328" s="3">
        <f t="shared" si="47"/>
        <v>20003</v>
      </c>
      <c r="G328" s="3">
        <f t="shared" si="43"/>
        <v>420091</v>
      </c>
      <c r="H328" s="3" t="str">
        <f t="shared" si="44"/>
        <v>talent_20004_name</v>
      </c>
      <c r="J328" s="3" t="str">
        <f t="shared" si="45"/>
        <v>talent_20004_desc</v>
      </c>
      <c r="K328" s="3" t="str">
        <f t="shared" si="46"/>
        <v>icon_talent_20004</v>
      </c>
      <c r="L328" s="2">
        <v>9</v>
      </c>
      <c r="M328" s="2" t="s">
        <v>355</v>
      </c>
      <c r="N328" t="s">
        <v>356</v>
      </c>
    </row>
    <row r="329" spans="1:14">
      <c r="A329" s="2">
        <v>20005</v>
      </c>
      <c r="B329" s="6" t="s">
        <v>360</v>
      </c>
      <c r="C329" s="2">
        <v>2</v>
      </c>
      <c r="D329" s="3">
        <f t="shared" si="47"/>
        <v>20004</v>
      </c>
      <c r="G329" s="3">
        <f t="shared" si="43"/>
        <v>420111</v>
      </c>
      <c r="H329" s="3" t="str">
        <f t="shared" si="44"/>
        <v>talent_20005_name</v>
      </c>
      <c r="J329" s="3" t="str">
        <f t="shared" si="45"/>
        <v>talent_20005_desc</v>
      </c>
      <c r="K329" s="3" t="str">
        <f t="shared" si="46"/>
        <v>icon_talent_20005</v>
      </c>
      <c r="L329" s="2">
        <v>11</v>
      </c>
      <c r="M329" s="2" t="s">
        <v>355</v>
      </c>
      <c r="N329" t="s">
        <v>356</v>
      </c>
    </row>
    <row r="330" spans="1:14">
      <c r="A330" s="2">
        <v>20006</v>
      </c>
      <c r="B330" s="6" t="s">
        <v>361</v>
      </c>
      <c r="C330" s="2">
        <v>2</v>
      </c>
      <c r="D330" s="3">
        <f t="shared" si="47"/>
        <v>20005</v>
      </c>
      <c r="G330" s="3">
        <f t="shared" si="43"/>
        <v>420131</v>
      </c>
      <c r="H330" s="3" t="str">
        <f t="shared" si="44"/>
        <v>talent_20006_name</v>
      </c>
      <c r="J330" s="3" t="str">
        <f t="shared" si="45"/>
        <v>talent_20006_desc</v>
      </c>
      <c r="K330" s="3" t="str">
        <f t="shared" si="46"/>
        <v>icon_talent_20006</v>
      </c>
      <c r="L330" s="2">
        <v>13</v>
      </c>
      <c r="M330" s="2" t="s">
        <v>362</v>
      </c>
      <c r="N330" t="s">
        <v>356</v>
      </c>
    </row>
    <row r="331" spans="1:14">
      <c r="A331" s="2">
        <v>20007</v>
      </c>
      <c r="B331" s="6" t="s">
        <v>363</v>
      </c>
      <c r="C331" s="2">
        <v>2</v>
      </c>
      <c r="D331" s="3">
        <f t="shared" si="47"/>
        <v>20006</v>
      </c>
      <c r="G331" s="3">
        <f t="shared" si="43"/>
        <v>420151</v>
      </c>
      <c r="H331" s="3" t="str">
        <f t="shared" si="44"/>
        <v>talent_20007_name</v>
      </c>
      <c r="J331" s="3" t="str">
        <f t="shared" si="45"/>
        <v>talent_20007_desc</v>
      </c>
      <c r="K331" s="3" t="str">
        <f t="shared" si="46"/>
        <v>icon_talent_20007</v>
      </c>
      <c r="L331" s="2">
        <v>15</v>
      </c>
      <c r="M331" s="2" t="s">
        <v>362</v>
      </c>
      <c r="N331" t="s">
        <v>356</v>
      </c>
    </row>
    <row r="332" spans="1:14">
      <c r="A332" s="2">
        <v>20008</v>
      </c>
      <c r="B332" s="6" t="s">
        <v>364</v>
      </c>
      <c r="C332" s="2">
        <v>2</v>
      </c>
      <c r="D332" s="3">
        <f t="shared" si="47"/>
        <v>20007</v>
      </c>
      <c r="G332" s="3">
        <f t="shared" si="43"/>
        <v>420201</v>
      </c>
      <c r="H332" s="3" t="str">
        <f t="shared" si="44"/>
        <v>talent_20008_name</v>
      </c>
      <c r="J332" s="3" t="str">
        <f t="shared" si="45"/>
        <v>talent_20008_desc</v>
      </c>
      <c r="K332" s="3" t="str">
        <f t="shared" si="46"/>
        <v>icon_talent_20008</v>
      </c>
      <c r="L332" s="2">
        <v>20</v>
      </c>
      <c r="M332" s="2" t="s">
        <v>362</v>
      </c>
      <c r="N332" t="s">
        <v>356</v>
      </c>
    </row>
    <row r="333" spans="1:14">
      <c r="A333" s="2">
        <v>20009</v>
      </c>
      <c r="B333" s="6" t="s">
        <v>365</v>
      </c>
      <c r="C333" s="2">
        <v>2</v>
      </c>
      <c r="D333" s="3">
        <f t="shared" si="47"/>
        <v>20008</v>
      </c>
      <c r="G333" s="3">
        <f t="shared" si="43"/>
        <v>420251</v>
      </c>
      <c r="H333" s="3" t="str">
        <f t="shared" si="44"/>
        <v>talent_20009_name</v>
      </c>
      <c r="J333" s="3" t="str">
        <f t="shared" si="45"/>
        <v>talent_20009_desc</v>
      </c>
      <c r="K333" s="3" t="str">
        <f t="shared" si="46"/>
        <v>icon_talent_20009</v>
      </c>
      <c r="L333" s="2">
        <v>25</v>
      </c>
      <c r="M333" s="2" t="s">
        <v>362</v>
      </c>
      <c r="N333" t="s">
        <v>356</v>
      </c>
    </row>
    <row r="334" spans="1:14">
      <c r="A334" s="2">
        <v>20010</v>
      </c>
      <c r="B334" s="6" t="s">
        <v>366</v>
      </c>
      <c r="C334" s="2">
        <v>2</v>
      </c>
      <c r="D334" s="3">
        <f t="shared" ref="D334:D346" si="48">A333</f>
        <v>20009</v>
      </c>
      <c r="G334" s="3">
        <f t="shared" si="43"/>
        <v>420301</v>
      </c>
      <c r="H334" s="3" t="str">
        <f t="shared" si="44"/>
        <v>talent_20010_name</v>
      </c>
      <c r="J334" s="3" t="str">
        <f t="shared" si="45"/>
        <v>talent_20010_desc</v>
      </c>
      <c r="K334" s="3" t="str">
        <f t="shared" si="46"/>
        <v>icon_talent_20010</v>
      </c>
      <c r="L334" s="2">
        <v>30</v>
      </c>
      <c r="M334" s="2" t="s">
        <v>362</v>
      </c>
      <c r="N334" t="s">
        <v>356</v>
      </c>
    </row>
    <row r="335" spans="1:14">
      <c r="A335" s="2">
        <v>20011</v>
      </c>
      <c r="B335" s="6" t="s">
        <v>367</v>
      </c>
      <c r="C335" s="2">
        <v>2</v>
      </c>
      <c r="D335" s="3">
        <f t="shared" si="48"/>
        <v>20010</v>
      </c>
      <c r="G335" s="3">
        <f t="shared" si="43"/>
        <v>420351</v>
      </c>
      <c r="H335" s="3" t="str">
        <f t="shared" si="44"/>
        <v>talent_20011_name</v>
      </c>
      <c r="J335" s="3" t="str">
        <f t="shared" si="45"/>
        <v>talent_20011_desc</v>
      </c>
      <c r="K335" s="3" t="str">
        <f t="shared" si="46"/>
        <v>icon_talent_20011</v>
      </c>
      <c r="L335" s="2">
        <v>35</v>
      </c>
      <c r="M335" s="2" t="s">
        <v>362</v>
      </c>
      <c r="N335" t="s">
        <v>356</v>
      </c>
    </row>
    <row r="336" spans="1:14">
      <c r="A336" s="2">
        <v>20012</v>
      </c>
      <c r="B336" s="6" t="s">
        <v>368</v>
      </c>
      <c r="C336" s="2">
        <v>2</v>
      </c>
      <c r="D336" s="3">
        <f t="shared" si="48"/>
        <v>20011</v>
      </c>
      <c r="G336" s="3">
        <f t="shared" si="43"/>
        <v>420401</v>
      </c>
      <c r="H336" s="3" t="str">
        <f t="shared" si="44"/>
        <v>talent_20012_name</v>
      </c>
      <c r="J336" s="3" t="str">
        <f t="shared" si="45"/>
        <v>talent_20012_desc</v>
      </c>
      <c r="K336" s="3" t="str">
        <f t="shared" si="46"/>
        <v>icon_talent_20012</v>
      </c>
      <c r="L336" s="2">
        <v>40</v>
      </c>
      <c r="M336" s="2" t="s">
        <v>362</v>
      </c>
      <c r="N336" t="s">
        <v>356</v>
      </c>
    </row>
    <row r="337" spans="1:14">
      <c r="A337" s="2">
        <v>20013</v>
      </c>
      <c r="B337" s="6" t="s">
        <v>369</v>
      </c>
      <c r="C337" s="2">
        <v>2</v>
      </c>
      <c r="D337" s="3">
        <f t="shared" si="48"/>
        <v>20012</v>
      </c>
      <c r="G337" s="3">
        <f t="shared" si="43"/>
        <v>420501</v>
      </c>
      <c r="H337" s="3" t="str">
        <f t="shared" si="44"/>
        <v>talent_20013_name</v>
      </c>
      <c r="J337" s="3" t="str">
        <f t="shared" si="45"/>
        <v>talent_20013_desc</v>
      </c>
      <c r="K337" s="3" t="str">
        <f t="shared" si="46"/>
        <v>icon_talent_20013</v>
      </c>
      <c r="L337" s="2">
        <v>50</v>
      </c>
      <c r="M337" s="2" t="s">
        <v>362</v>
      </c>
      <c r="N337" t="s">
        <v>356</v>
      </c>
    </row>
    <row r="338" spans="1:14">
      <c r="A338" s="2">
        <v>20014</v>
      </c>
      <c r="B338" s="6" t="s">
        <v>370</v>
      </c>
      <c r="C338" s="2">
        <v>2</v>
      </c>
      <c r="D338" s="3">
        <f t="shared" si="48"/>
        <v>20013</v>
      </c>
      <c r="G338" s="3">
        <f t="shared" si="43"/>
        <v>420601</v>
      </c>
      <c r="H338" s="3" t="str">
        <f t="shared" si="44"/>
        <v>talent_20014_name</v>
      </c>
      <c r="J338" s="3" t="str">
        <f t="shared" si="45"/>
        <v>talent_20014_desc</v>
      </c>
      <c r="K338" s="3" t="str">
        <f t="shared" si="46"/>
        <v>icon_talent_20014</v>
      </c>
      <c r="L338" s="2">
        <v>60</v>
      </c>
      <c r="M338" s="2" t="s">
        <v>371</v>
      </c>
      <c r="N338" t="s">
        <v>356</v>
      </c>
    </row>
    <row r="339" spans="1:14">
      <c r="A339" s="2">
        <v>20015</v>
      </c>
      <c r="B339" s="6" t="s">
        <v>372</v>
      </c>
      <c r="C339" s="2">
        <v>2</v>
      </c>
      <c r="D339" s="3">
        <f t="shared" si="48"/>
        <v>20014</v>
      </c>
      <c r="G339" s="3">
        <f t="shared" si="43"/>
        <v>420651</v>
      </c>
      <c r="H339" s="3" t="str">
        <f t="shared" si="44"/>
        <v>talent_20015_name</v>
      </c>
      <c r="J339" s="3" t="str">
        <f t="shared" si="45"/>
        <v>talent_20015_desc</v>
      </c>
      <c r="K339" s="3" t="str">
        <f t="shared" si="46"/>
        <v>icon_talent_20015</v>
      </c>
      <c r="L339" s="2">
        <v>65</v>
      </c>
      <c r="M339" s="2" t="s">
        <v>371</v>
      </c>
      <c r="N339" t="s">
        <v>356</v>
      </c>
    </row>
    <row r="340" spans="1:14">
      <c r="A340" s="2">
        <v>20016</v>
      </c>
      <c r="B340" s="6" t="s">
        <v>373</v>
      </c>
      <c r="C340" s="2">
        <v>2</v>
      </c>
      <c r="D340" s="3">
        <f t="shared" si="48"/>
        <v>20015</v>
      </c>
      <c r="G340" s="3">
        <f t="shared" si="43"/>
        <v>420701</v>
      </c>
      <c r="H340" s="3" t="str">
        <f t="shared" si="44"/>
        <v>talent_20016_name</v>
      </c>
      <c r="J340" s="3" t="str">
        <f t="shared" si="45"/>
        <v>talent_20016_desc</v>
      </c>
      <c r="K340" s="3" t="str">
        <f t="shared" si="46"/>
        <v>icon_talent_20016</v>
      </c>
      <c r="L340" s="2">
        <v>70</v>
      </c>
      <c r="M340" s="2" t="s">
        <v>371</v>
      </c>
      <c r="N340" t="s">
        <v>356</v>
      </c>
    </row>
    <row r="341" spans="1:14">
      <c r="A341" s="2">
        <v>20017</v>
      </c>
      <c r="B341" s="6" t="s">
        <v>374</v>
      </c>
      <c r="C341" s="2">
        <v>2</v>
      </c>
      <c r="D341" s="3">
        <f t="shared" si="48"/>
        <v>20016</v>
      </c>
      <c r="G341" s="3">
        <f t="shared" si="43"/>
        <v>420751</v>
      </c>
      <c r="H341" s="3" t="str">
        <f t="shared" si="44"/>
        <v>talent_20017_name</v>
      </c>
      <c r="J341" s="3" t="str">
        <f t="shared" si="45"/>
        <v>talent_20017_desc</v>
      </c>
      <c r="K341" s="3" t="str">
        <f t="shared" si="46"/>
        <v>icon_talent_20017</v>
      </c>
      <c r="L341" s="2">
        <v>75</v>
      </c>
      <c r="M341" s="2" t="s">
        <v>371</v>
      </c>
      <c r="N341" t="s">
        <v>356</v>
      </c>
    </row>
    <row r="342" spans="1:14">
      <c r="A342" s="2">
        <v>20018</v>
      </c>
      <c r="B342" s="6" t="s">
        <v>375</v>
      </c>
      <c r="C342" s="2">
        <v>2</v>
      </c>
      <c r="D342" s="3">
        <f t="shared" si="48"/>
        <v>20017</v>
      </c>
      <c r="G342" s="3">
        <f t="shared" si="43"/>
        <v>420801</v>
      </c>
      <c r="H342" s="3" t="str">
        <f t="shared" si="44"/>
        <v>talent_20018_name</v>
      </c>
      <c r="J342" s="3" t="str">
        <f t="shared" si="45"/>
        <v>talent_20018_desc</v>
      </c>
      <c r="K342" s="3" t="str">
        <f t="shared" si="46"/>
        <v>icon_talent_20018</v>
      </c>
      <c r="L342" s="2">
        <v>80</v>
      </c>
      <c r="M342" s="2" t="s">
        <v>371</v>
      </c>
      <c r="N342" t="s">
        <v>356</v>
      </c>
    </row>
    <row r="343" spans="1:14">
      <c r="A343" s="2">
        <v>20019</v>
      </c>
      <c r="B343" s="6" t="s">
        <v>376</v>
      </c>
      <c r="C343" s="2">
        <v>2</v>
      </c>
      <c r="D343" s="3">
        <f t="shared" si="48"/>
        <v>20018</v>
      </c>
      <c r="G343" s="3">
        <f t="shared" si="43"/>
        <v>420851</v>
      </c>
      <c r="H343" s="3" t="str">
        <f t="shared" si="44"/>
        <v>talent_20019_name</v>
      </c>
      <c r="J343" s="3" t="str">
        <f t="shared" si="45"/>
        <v>talent_20019_desc</v>
      </c>
      <c r="K343" s="3" t="str">
        <f t="shared" si="46"/>
        <v>icon_talent_20019</v>
      </c>
      <c r="L343" s="2">
        <v>85</v>
      </c>
      <c r="M343" s="2" t="s">
        <v>371</v>
      </c>
      <c r="N343" t="s">
        <v>356</v>
      </c>
    </row>
    <row r="344" spans="1:14">
      <c r="A344" s="2">
        <v>20020</v>
      </c>
      <c r="B344" s="6" t="s">
        <v>377</v>
      </c>
      <c r="C344" s="2">
        <v>2</v>
      </c>
      <c r="D344" s="3">
        <f t="shared" si="48"/>
        <v>20019</v>
      </c>
      <c r="G344" s="3">
        <f t="shared" si="43"/>
        <v>420901</v>
      </c>
      <c r="H344" s="3" t="str">
        <f t="shared" si="44"/>
        <v>talent_20020_name</v>
      </c>
      <c r="J344" s="3" t="str">
        <f t="shared" si="45"/>
        <v>talent_20020_desc</v>
      </c>
      <c r="K344" s="3" t="str">
        <f t="shared" si="46"/>
        <v>icon_talent_20020</v>
      </c>
      <c r="L344" s="2">
        <v>90</v>
      </c>
      <c r="M344" s="2" t="s">
        <v>371</v>
      </c>
      <c r="N344" t="s">
        <v>356</v>
      </c>
    </row>
    <row r="345" spans="1:14">
      <c r="A345" s="2">
        <v>20021</v>
      </c>
      <c r="B345" s="6" t="s">
        <v>378</v>
      </c>
      <c r="C345" s="2">
        <v>2</v>
      </c>
      <c r="D345" s="3">
        <f t="shared" si="48"/>
        <v>20020</v>
      </c>
      <c r="G345" s="3">
        <f t="shared" si="43"/>
        <v>420951</v>
      </c>
      <c r="H345" s="3" t="str">
        <f t="shared" si="44"/>
        <v>talent_20021_name</v>
      </c>
      <c r="J345" s="3" t="str">
        <f t="shared" si="45"/>
        <v>talent_20021_desc</v>
      </c>
      <c r="K345" s="3" t="str">
        <f t="shared" si="46"/>
        <v>icon_talent_20021</v>
      </c>
      <c r="L345" s="2">
        <v>95</v>
      </c>
      <c r="M345" s="2" t="s">
        <v>371</v>
      </c>
      <c r="N345" t="s">
        <v>356</v>
      </c>
    </row>
    <row r="346" spans="1:14">
      <c r="A346" s="2">
        <v>20022</v>
      </c>
      <c r="B346" s="6" t="s">
        <v>379</v>
      </c>
      <c r="C346" s="2">
        <v>2</v>
      </c>
      <c r="D346" s="3">
        <f t="shared" si="48"/>
        <v>20021</v>
      </c>
      <c r="G346" s="3">
        <f t="shared" si="43"/>
        <v>421001</v>
      </c>
      <c r="H346" s="3" t="str">
        <f t="shared" si="44"/>
        <v>talent_20022_name</v>
      </c>
      <c r="J346" s="3" t="str">
        <f t="shared" si="45"/>
        <v>talent_20022_desc</v>
      </c>
      <c r="K346" s="3" t="str">
        <f t="shared" si="46"/>
        <v>icon_talent_20022</v>
      </c>
      <c r="L346" s="2">
        <v>100</v>
      </c>
      <c r="M346" s="2" t="s">
        <v>371</v>
      </c>
      <c r="N346" t="s">
        <v>356</v>
      </c>
    </row>
  </sheetData>
  <autoFilter xmlns:etc="http://www.wps.cn/officeDocument/2017/etCustomData" ref="A4:N346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zoomScale="130" zoomScaleNormal="130" workbookViewId="0">
      <selection activeCell="B5" sqref="B5:B104"/>
    </sheetView>
  </sheetViews>
  <sheetFormatPr defaultColWidth="9" defaultRowHeight="11.25" outlineLevelCol="2"/>
  <cols>
    <col min="1" max="1" width="14.0166666666667" style="2" customWidth="1"/>
    <col min="2" max="2" width="16.95" style="2" customWidth="1"/>
    <col min="3" max="3" width="12.825" style="3" customWidth="1"/>
    <col min="4" max="16384" width="9" style="2"/>
  </cols>
  <sheetData>
    <row r="1" s="1" customFormat="1" ht="14.25" spans="1:3">
      <c r="A1" s="4" t="s">
        <v>0</v>
      </c>
      <c r="B1" s="4" t="s">
        <v>5</v>
      </c>
      <c r="C1" s="4" t="s">
        <v>380</v>
      </c>
    </row>
    <row r="2" s="1" customFormat="1" ht="14.25" spans="1:3">
      <c r="A2" s="4" t="s">
        <v>12</v>
      </c>
      <c r="B2" s="4" t="s">
        <v>14</v>
      </c>
      <c r="C2" s="4" t="s">
        <v>12</v>
      </c>
    </row>
    <row r="3" s="1" customFormat="1" ht="14.25" spans="1:3">
      <c r="A3" s="4" t="s">
        <v>19</v>
      </c>
      <c r="B3" s="4" t="s">
        <v>19</v>
      </c>
      <c r="C3" s="4" t="s">
        <v>19</v>
      </c>
    </row>
    <row r="4" s="1" customFormat="1" ht="14.25" spans="1:3">
      <c r="A4" s="5" t="s">
        <v>381</v>
      </c>
      <c r="B4" s="5" t="s">
        <v>382</v>
      </c>
      <c r="C4" s="5" t="s">
        <v>383</v>
      </c>
    </row>
    <row r="5" spans="1:3">
      <c r="A5" s="2">
        <v>1</v>
      </c>
      <c r="B5" s="2" t="str">
        <f>CONCATENATE("talent_level_",C5,"_name")</f>
        <v>talent_level_1_name</v>
      </c>
      <c r="C5" s="3">
        <f t="shared" ref="C5:C20" si="0">ROUNDUP(A5/5,0)</f>
        <v>1</v>
      </c>
    </row>
    <row r="6" spans="1:3">
      <c r="A6" s="2">
        <v>2</v>
      </c>
      <c r="B6" s="2" t="str">
        <f t="shared" ref="B6:B35" si="1">CONCATENATE("talent_level_",C6,"_name")</f>
        <v>talent_level_1_name</v>
      </c>
      <c r="C6" s="3">
        <f t="shared" si="0"/>
        <v>1</v>
      </c>
    </row>
    <row r="7" spans="1:3">
      <c r="A7" s="2">
        <v>3</v>
      </c>
      <c r="B7" s="2" t="str">
        <f t="shared" si="1"/>
        <v>talent_level_1_name</v>
      </c>
      <c r="C7" s="3">
        <f t="shared" si="0"/>
        <v>1</v>
      </c>
    </row>
    <row r="8" spans="1:3">
      <c r="A8" s="2">
        <v>4</v>
      </c>
      <c r="B8" s="2" t="str">
        <f t="shared" si="1"/>
        <v>talent_level_1_name</v>
      </c>
      <c r="C8" s="3">
        <f t="shared" si="0"/>
        <v>1</v>
      </c>
    </row>
    <row r="9" spans="1:3">
      <c r="A9" s="2">
        <v>5</v>
      </c>
      <c r="B9" s="2" t="str">
        <f t="shared" si="1"/>
        <v>talent_level_1_name</v>
      </c>
      <c r="C9" s="3">
        <f t="shared" si="0"/>
        <v>1</v>
      </c>
    </row>
    <row r="10" spans="1:3">
      <c r="A10" s="2">
        <v>6</v>
      </c>
      <c r="B10" s="2" t="str">
        <f t="shared" si="1"/>
        <v>talent_level_2_name</v>
      </c>
      <c r="C10" s="3">
        <f t="shared" si="0"/>
        <v>2</v>
      </c>
    </row>
    <row r="11" spans="1:3">
      <c r="A11" s="2">
        <v>7</v>
      </c>
      <c r="B11" s="2" t="str">
        <f t="shared" si="1"/>
        <v>talent_level_2_name</v>
      </c>
      <c r="C11" s="3">
        <f t="shared" si="0"/>
        <v>2</v>
      </c>
    </row>
    <row r="12" spans="1:3">
      <c r="A12" s="2">
        <v>8</v>
      </c>
      <c r="B12" s="2" t="str">
        <f t="shared" si="1"/>
        <v>talent_level_2_name</v>
      </c>
      <c r="C12" s="3">
        <f t="shared" si="0"/>
        <v>2</v>
      </c>
    </row>
    <row r="13" spans="1:3">
      <c r="A13" s="2">
        <v>9</v>
      </c>
      <c r="B13" s="2" t="str">
        <f t="shared" si="1"/>
        <v>talent_level_2_name</v>
      </c>
      <c r="C13" s="3">
        <f t="shared" si="0"/>
        <v>2</v>
      </c>
    </row>
    <row r="14" spans="1:3">
      <c r="A14" s="2">
        <v>10</v>
      </c>
      <c r="B14" s="2" t="str">
        <f t="shared" si="1"/>
        <v>talent_level_2_name</v>
      </c>
      <c r="C14" s="3">
        <f t="shared" si="0"/>
        <v>2</v>
      </c>
    </row>
    <row r="15" spans="1:3">
      <c r="A15" s="2">
        <v>11</v>
      </c>
      <c r="B15" s="2" t="str">
        <f t="shared" si="1"/>
        <v>talent_level_3_name</v>
      </c>
      <c r="C15" s="3">
        <f t="shared" si="0"/>
        <v>3</v>
      </c>
    </row>
    <row r="16" spans="1:3">
      <c r="A16" s="2">
        <v>12</v>
      </c>
      <c r="B16" s="2" t="str">
        <f t="shared" si="1"/>
        <v>talent_level_3_name</v>
      </c>
      <c r="C16" s="3">
        <f t="shared" si="0"/>
        <v>3</v>
      </c>
    </row>
    <row r="17" spans="1:3">
      <c r="A17" s="2">
        <v>13</v>
      </c>
      <c r="B17" s="2" t="str">
        <f t="shared" si="1"/>
        <v>talent_level_3_name</v>
      </c>
      <c r="C17" s="3">
        <f t="shared" si="0"/>
        <v>3</v>
      </c>
    </row>
    <row r="18" spans="1:3">
      <c r="A18" s="2">
        <v>14</v>
      </c>
      <c r="B18" s="2" t="str">
        <f t="shared" si="1"/>
        <v>talent_level_3_name</v>
      </c>
      <c r="C18" s="3">
        <f t="shared" si="0"/>
        <v>3</v>
      </c>
    </row>
    <row r="19" spans="1:3">
      <c r="A19" s="2">
        <v>15</v>
      </c>
      <c r="B19" s="2" t="str">
        <f t="shared" si="1"/>
        <v>talent_level_3_name</v>
      </c>
      <c r="C19" s="3">
        <f t="shared" si="0"/>
        <v>3</v>
      </c>
    </row>
    <row r="20" spans="1:3">
      <c r="A20" s="2">
        <v>16</v>
      </c>
      <c r="B20" s="2" t="str">
        <f t="shared" si="1"/>
        <v>talent_level_4_name</v>
      </c>
      <c r="C20" s="3">
        <f t="shared" si="0"/>
        <v>4</v>
      </c>
    </row>
    <row r="21" spans="1:3">
      <c r="A21" s="2">
        <v>17</v>
      </c>
      <c r="B21" s="2" t="str">
        <f t="shared" si="1"/>
        <v>talent_level_4_name</v>
      </c>
      <c r="C21" s="3">
        <f t="shared" ref="C21:C52" si="2">ROUNDUP(A21/5,0)</f>
        <v>4</v>
      </c>
    </row>
    <row r="22" spans="1:3">
      <c r="A22" s="2">
        <v>18</v>
      </c>
      <c r="B22" s="2" t="str">
        <f t="shared" si="1"/>
        <v>talent_level_4_name</v>
      </c>
      <c r="C22" s="3">
        <f t="shared" si="2"/>
        <v>4</v>
      </c>
    </row>
    <row r="23" spans="1:3">
      <c r="A23" s="2">
        <v>19</v>
      </c>
      <c r="B23" s="2" t="str">
        <f t="shared" si="1"/>
        <v>talent_level_4_name</v>
      </c>
      <c r="C23" s="3">
        <f t="shared" si="2"/>
        <v>4</v>
      </c>
    </row>
    <row r="24" spans="1:3">
      <c r="A24" s="2">
        <v>20</v>
      </c>
      <c r="B24" s="2" t="str">
        <f t="shared" si="1"/>
        <v>talent_level_4_name</v>
      </c>
      <c r="C24" s="3">
        <f t="shared" si="2"/>
        <v>4</v>
      </c>
    </row>
    <row r="25" spans="1:3">
      <c r="A25" s="2">
        <v>21</v>
      </c>
      <c r="B25" s="2" t="str">
        <f t="shared" si="1"/>
        <v>talent_level_5_name</v>
      </c>
      <c r="C25" s="3">
        <f t="shared" si="2"/>
        <v>5</v>
      </c>
    </row>
    <row r="26" spans="1:3">
      <c r="A26" s="2">
        <v>22</v>
      </c>
      <c r="B26" s="2" t="str">
        <f t="shared" si="1"/>
        <v>talent_level_5_name</v>
      </c>
      <c r="C26" s="3">
        <f t="shared" si="2"/>
        <v>5</v>
      </c>
    </row>
    <row r="27" spans="1:3">
      <c r="A27" s="2">
        <v>23</v>
      </c>
      <c r="B27" s="2" t="str">
        <f t="shared" si="1"/>
        <v>talent_level_5_name</v>
      </c>
      <c r="C27" s="3">
        <f t="shared" si="2"/>
        <v>5</v>
      </c>
    </row>
    <row r="28" spans="1:3">
      <c r="A28" s="2">
        <v>24</v>
      </c>
      <c r="B28" s="2" t="str">
        <f t="shared" si="1"/>
        <v>talent_level_5_name</v>
      </c>
      <c r="C28" s="3">
        <f t="shared" si="2"/>
        <v>5</v>
      </c>
    </row>
    <row r="29" spans="1:3">
      <c r="A29" s="2">
        <v>25</v>
      </c>
      <c r="B29" s="2" t="str">
        <f t="shared" si="1"/>
        <v>talent_level_5_name</v>
      </c>
      <c r="C29" s="3">
        <f t="shared" si="2"/>
        <v>5</v>
      </c>
    </row>
    <row r="30" spans="1:3">
      <c r="A30" s="2">
        <v>26</v>
      </c>
      <c r="B30" s="2" t="str">
        <f t="shared" si="1"/>
        <v>talent_level_6_name</v>
      </c>
      <c r="C30" s="3">
        <f t="shared" si="2"/>
        <v>6</v>
      </c>
    </row>
    <row r="31" spans="1:3">
      <c r="A31" s="2">
        <v>27</v>
      </c>
      <c r="B31" s="2" t="str">
        <f t="shared" si="1"/>
        <v>talent_level_6_name</v>
      </c>
      <c r="C31" s="3">
        <f t="shared" si="2"/>
        <v>6</v>
      </c>
    </row>
    <row r="32" spans="1:3">
      <c r="A32" s="2">
        <v>28</v>
      </c>
      <c r="B32" s="2" t="str">
        <f t="shared" si="1"/>
        <v>talent_level_6_name</v>
      </c>
      <c r="C32" s="3">
        <f t="shared" si="2"/>
        <v>6</v>
      </c>
    </row>
    <row r="33" spans="1:3">
      <c r="A33" s="2">
        <v>29</v>
      </c>
      <c r="B33" s="2" t="str">
        <f t="shared" si="1"/>
        <v>talent_level_6_name</v>
      </c>
      <c r="C33" s="3">
        <f t="shared" si="2"/>
        <v>6</v>
      </c>
    </row>
    <row r="34" spans="1:3">
      <c r="A34" s="2">
        <v>30</v>
      </c>
      <c r="B34" s="2" t="str">
        <f t="shared" si="1"/>
        <v>talent_level_6_name</v>
      </c>
      <c r="C34" s="3">
        <f t="shared" si="2"/>
        <v>6</v>
      </c>
    </row>
    <row r="35" spans="1:3">
      <c r="A35" s="2">
        <v>31</v>
      </c>
      <c r="B35" s="2" t="str">
        <f t="shared" si="1"/>
        <v>talent_level_7_name</v>
      </c>
      <c r="C35" s="3">
        <f t="shared" si="2"/>
        <v>7</v>
      </c>
    </row>
    <row r="36" spans="1:3">
      <c r="A36" s="2">
        <v>32</v>
      </c>
      <c r="B36" s="2" t="str">
        <f t="shared" ref="B36:B67" si="3">CONCATENATE("talent_level_",C36,"_name")</f>
        <v>talent_level_7_name</v>
      </c>
      <c r="C36" s="3">
        <f t="shared" si="2"/>
        <v>7</v>
      </c>
    </row>
    <row r="37" spans="1:3">
      <c r="A37" s="2">
        <v>33</v>
      </c>
      <c r="B37" s="2" t="str">
        <f t="shared" si="3"/>
        <v>talent_level_7_name</v>
      </c>
      <c r="C37" s="3">
        <f t="shared" si="2"/>
        <v>7</v>
      </c>
    </row>
    <row r="38" spans="1:3">
      <c r="A38" s="2">
        <v>34</v>
      </c>
      <c r="B38" s="2" t="str">
        <f t="shared" si="3"/>
        <v>talent_level_7_name</v>
      </c>
      <c r="C38" s="3">
        <f t="shared" si="2"/>
        <v>7</v>
      </c>
    </row>
    <row r="39" spans="1:3">
      <c r="A39" s="2">
        <v>35</v>
      </c>
      <c r="B39" s="2" t="str">
        <f t="shared" si="3"/>
        <v>talent_level_7_name</v>
      </c>
      <c r="C39" s="3">
        <f t="shared" si="2"/>
        <v>7</v>
      </c>
    </row>
    <row r="40" spans="1:3">
      <c r="A40" s="2">
        <v>36</v>
      </c>
      <c r="B40" s="2" t="str">
        <f t="shared" si="3"/>
        <v>talent_level_8_name</v>
      </c>
      <c r="C40" s="3">
        <f t="shared" si="2"/>
        <v>8</v>
      </c>
    </row>
    <row r="41" spans="1:3">
      <c r="A41" s="2">
        <v>37</v>
      </c>
      <c r="B41" s="2" t="str">
        <f t="shared" si="3"/>
        <v>talent_level_8_name</v>
      </c>
      <c r="C41" s="3">
        <f t="shared" si="2"/>
        <v>8</v>
      </c>
    </row>
    <row r="42" spans="1:3">
      <c r="A42" s="2">
        <v>38</v>
      </c>
      <c r="B42" s="2" t="str">
        <f t="shared" si="3"/>
        <v>talent_level_8_name</v>
      </c>
      <c r="C42" s="3">
        <f t="shared" si="2"/>
        <v>8</v>
      </c>
    </row>
    <row r="43" spans="1:3">
      <c r="A43" s="2">
        <v>39</v>
      </c>
      <c r="B43" s="2" t="str">
        <f t="shared" si="3"/>
        <v>talent_level_8_name</v>
      </c>
      <c r="C43" s="3">
        <f t="shared" si="2"/>
        <v>8</v>
      </c>
    </row>
    <row r="44" spans="1:3">
      <c r="A44" s="2">
        <v>40</v>
      </c>
      <c r="B44" s="2" t="str">
        <f t="shared" si="3"/>
        <v>talent_level_8_name</v>
      </c>
      <c r="C44" s="3">
        <f t="shared" si="2"/>
        <v>8</v>
      </c>
    </row>
    <row r="45" spans="1:3">
      <c r="A45" s="2">
        <v>41</v>
      </c>
      <c r="B45" s="2" t="str">
        <f t="shared" si="3"/>
        <v>talent_level_9_name</v>
      </c>
      <c r="C45" s="3">
        <f t="shared" si="2"/>
        <v>9</v>
      </c>
    </row>
    <row r="46" spans="1:3">
      <c r="A46" s="2">
        <v>42</v>
      </c>
      <c r="B46" s="2" t="str">
        <f t="shared" si="3"/>
        <v>talent_level_9_name</v>
      </c>
      <c r="C46" s="3">
        <f t="shared" si="2"/>
        <v>9</v>
      </c>
    </row>
    <row r="47" spans="1:3">
      <c r="A47" s="2">
        <v>43</v>
      </c>
      <c r="B47" s="2" t="str">
        <f t="shared" si="3"/>
        <v>talent_level_9_name</v>
      </c>
      <c r="C47" s="3">
        <f t="shared" si="2"/>
        <v>9</v>
      </c>
    </row>
    <row r="48" spans="1:3">
      <c r="A48" s="2">
        <v>44</v>
      </c>
      <c r="B48" s="2" t="str">
        <f t="shared" si="3"/>
        <v>talent_level_9_name</v>
      </c>
      <c r="C48" s="3">
        <f t="shared" si="2"/>
        <v>9</v>
      </c>
    </row>
    <row r="49" spans="1:3">
      <c r="A49" s="2">
        <v>45</v>
      </c>
      <c r="B49" s="2" t="str">
        <f t="shared" si="3"/>
        <v>talent_level_9_name</v>
      </c>
      <c r="C49" s="3">
        <f t="shared" si="2"/>
        <v>9</v>
      </c>
    </row>
    <row r="50" spans="1:3">
      <c r="A50" s="2">
        <v>46</v>
      </c>
      <c r="B50" s="2" t="str">
        <f t="shared" si="3"/>
        <v>talent_level_10_name</v>
      </c>
      <c r="C50" s="3">
        <f t="shared" si="2"/>
        <v>10</v>
      </c>
    </row>
    <row r="51" spans="1:3">
      <c r="A51" s="2">
        <v>47</v>
      </c>
      <c r="B51" s="2" t="str">
        <f t="shared" si="3"/>
        <v>talent_level_10_name</v>
      </c>
      <c r="C51" s="3">
        <f t="shared" si="2"/>
        <v>10</v>
      </c>
    </row>
    <row r="52" spans="1:3">
      <c r="A52" s="2">
        <v>48</v>
      </c>
      <c r="B52" s="2" t="str">
        <f t="shared" si="3"/>
        <v>talent_level_10_name</v>
      </c>
      <c r="C52" s="3">
        <f t="shared" si="2"/>
        <v>10</v>
      </c>
    </row>
    <row r="53" spans="1:3">
      <c r="A53" s="2">
        <v>49</v>
      </c>
      <c r="B53" s="2" t="str">
        <f t="shared" si="3"/>
        <v>talent_level_10_name</v>
      </c>
      <c r="C53" s="3">
        <f t="shared" ref="C53:C84" si="4">ROUNDUP(A53/5,0)</f>
        <v>10</v>
      </c>
    </row>
    <row r="54" spans="1:3">
      <c r="A54" s="2">
        <v>50</v>
      </c>
      <c r="B54" s="2" t="str">
        <f t="shared" si="3"/>
        <v>talent_level_10_name</v>
      </c>
      <c r="C54" s="3">
        <f t="shared" si="4"/>
        <v>10</v>
      </c>
    </row>
    <row r="55" spans="1:3">
      <c r="A55" s="2">
        <v>51</v>
      </c>
      <c r="B55" s="2" t="str">
        <f t="shared" si="3"/>
        <v>talent_level_11_name</v>
      </c>
      <c r="C55" s="3">
        <f t="shared" si="4"/>
        <v>11</v>
      </c>
    </row>
    <row r="56" spans="1:3">
      <c r="A56" s="2">
        <v>52</v>
      </c>
      <c r="B56" s="2" t="str">
        <f t="shared" si="3"/>
        <v>talent_level_11_name</v>
      </c>
      <c r="C56" s="3">
        <f t="shared" si="4"/>
        <v>11</v>
      </c>
    </row>
    <row r="57" spans="1:3">
      <c r="A57" s="2">
        <v>53</v>
      </c>
      <c r="B57" s="2" t="str">
        <f t="shared" si="3"/>
        <v>talent_level_11_name</v>
      </c>
      <c r="C57" s="3">
        <f t="shared" si="4"/>
        <v>11</v>
      </c>
    </row>
    <row r="58" spans="1:3">
      <c r="A58" s="2">
        <v>54</v>
      </c>
      <c r="B58" s="2" t="str">
        <f t="shared" si="3"/>
        <v>talent_level_11_name</v>
      </c>
      <c r="C58" s="3">
        <f t="shared" si="4"/>
        <v>11</v>
      </c>
    </row>
    <row r="59" spans="1:3">
      <c r="A59" s="2">
        <v>55</v>
      </c>
      <c r="B59" s="2" t="str">
        <f t="shared" si="3"/>
        <v>talent_level_11_name</v>
      </c>
      <c r="C59" s="3">
        <f t="shared" si="4"/>
        <v>11</v>
      </c>
    </row>
    <row r="60" spans="1:3">
      <c r="A60" s="2">
        <v>56</v>
      </c>
      <c r="B60" s="2" t="str">
        <f t="shared" si="3"/>
        <v>talent_level_12_name</v>
      </c>
      <c r="C60" s="3">
        <f t="shared" si="4"/>
        <v>12</v>
      </c>
    </row>
    <row r="61" spans="1:3">
      <c r="A61" s="2">
        <v>57</v>
      </c>
      <c r="B61" s="2" t="str">
        <f t="shared" si="3"/>
        <v>talent_level_12_name</v>
      </c>
      <c r="C61" s="3">
        <f t="shared" si="4"/>
        <v>12</v>
      </c>
    </row>
    <row r="62" spans="1:3">
      <c r="A62" s="2">
        <v>58</v>
      </c>
      <c r="B62" s="2" t="str">
        <f t="shared" si="3"/>
        <v>talent_level_12_name</v>
      </c>
      <c r="C62" s="3">
        <f t="shared" si="4"/>
        <v>12</v>
      </c>
    </row>
    <row r="63" spans="1:3">
      <c r="A63" s="2">
        <v>59</v>
      </c>
      <c r="B63" s="2" t="str">
        <f t="shared" si="3"/>
        <v>talent_level_12_name</v>
      </c>
      <c r="C63" s="3">
        <f t="shared" si="4"/>
        <v>12</v>
      </c>
    </row>
    <row r="64" spans="1:3">
      <c r="A64" s="2">
        <v>60</v>
      </c>
      <c r="B64" s="2" t="str">
        <f t="shared" si="3"/>
        <v>talent_level_12_name</v>
      </c>
      <c r="C64" s="3">
        <f t="shared" si="4"/>
        <v>12</v>
      </c>
    </row>
    <row r="65" spans="1:3">
      <c r="A65" s="2">
        <v>61</v>
      </c>
      <c r="B65" s="2" t="str">
        <f t="shared" si="3"/>
        <v>talent_level_13_name</v>
      </c>
      <c r="C65" s="3">
        <f t="shared" si="4"/>
        <v>13</v>
      </c>
    </row>
    <row r="66" spans="1:3">
      <c r="A66" s="2">
        <v>62</v>
      </c>
      <c r="B66" s="2" t="str">
        <f t="shared" si="3"/>
        <v>talent_level_13_name</v>
      </c>
      <c r="C66" s="3">
        <f t="shared" si="4"/>
        <v>13</v>
      </c>
    </row>
    <row r="67" spans="1:3">
      <c r="A67" s="2">
        <v>63</v>
      </c>
      <c r="B67" s="2" t="str">
        <f t="shared" si="3"/>
        <v>talent_level_13_name</v>
      </c>
      <c r="C67" s="3">
        <f t="shared" si="4"/>
        <v>13</v>
      </c>
    </row>
    <row r="68" spans="1:3">
      <c r="A68" s="2">
        <v>64</v>
      </c>
      <c r="B68" s="2" t="str">
        <f t="shared" ref="B68:B104" si="5">CONCATENATE("talent_level_",C68,"_name")</f>
        <v>talent_level_13_name</v>
      </c>
      <c r="C68" s="3">
        <f t="shared" si="4"/>
        <v>13</v>
      </c>
    </row>
    <row r="69" spans="1:3">
      <c r="A69" s="2">
        <v>65</v>
      </c>
      <c r="B69" s="2" t="str">
        <f t="shared" si="5"/>
        <v>talent_level_13_name</v>
      </c>
      <c r="C69" s="3">
        <f t="shared" si="4"/>
        <v>13</v>
      </c>
    </row>
    <row r="70" spans="1:3">
      <c r="A70" s="2">
        <v>66</v>
      </c>
      <c r="B70" s="2" t="str">
        <f t="shared" si="5"/>
        <v>talent_level_14_name</v>
      </c>
      <c r="C70" s="3">
        <f t="shared" si="4"/>
        <v>14</v>
      </c>
    </row>
    <row r="71" spans="1:3">
      <c r="A71" s="2">
        <v>67</v>
      </c>
      <c r="B71" s="2" t="str">
        <f t="shared" si="5"/>
        <v>talent_level_14_name</v>
      </c>
      <c r="C71" s="3">
        <f t="shared" si="4"/>
        <v>14</v>
      </c>
    </row>
    <row r="72" spans="1:3">
      <c r="A72" s="2">
        <v>68</v>
      </c>
      <c r="B72" s="2" t="str">
        <f t="shared" si="5"/>
        <v>talent_level_14_name</v>
      </c>
      <c r="C72" s="3">
        <f t="shared" si="4"/>
        <v>14</v>
      </c>
    </row>
    <row r="73" spans="1:3">
      <c r="A73" s="2">
        <v>69</v>
      </c>
      <c r="B73" s="2" t="str">
        <f t="shared" si="5"/>
        <v>talent_level_14_name</v>
      </c>
      <c r="C73" s="3">
        <f t="shared" si="4"/>
        <v>14</v>
      </c>
    </row>
    <row r="74" spans="1:3">
      <c r="A74" s="2">
        <v>70</v>
      </c>
      <c r="B74" s="2" t="str">
        <f t="shared" si="5"/>
        <v>talent_level_14_name</v>
      </c>
      <c r="C74" s="3">
        <f t="shared" si="4"/>
        <v>14</v>
      </c>
    </row>
    <row r="75" spans="1:3">
      <c r="A75" s="2">
        <v>71</v>
      </c>
      <c r="B75" s="2" t="str">
        <f t="shared" si="5"/>
        <v>talent_level_15_name</v>
      </c>
      <c r="C75" s="3">
        <f t="shared" si="4"/>
        <v>15</v>
      </c>
    </row>
    <row r="76" spans="1:3">
      <c r="A76" s="2">
        <v>72</v>
      </c>
      <c r="B76" s="2" t="str">
        <f t="shared" si="5"/>
        <v>talent_level_15_name</v>
      </c>
      <c r="C76" s="3">
        <f t="shared" si="4"/>
        <v>15</v>
      </c>
    </row>
    <row r="77" spans="1:3">
      <c r="A77" s="2">
        <v>73</v>
      </c>
      <c r="B77" s="2" t="str">
        <f t="shared" si="5"/>
        <v>talent_level_15_name</v>
      </c>
      <c r="C77" s="3">
        <f t="shared" si="4"/>
        <v>15</v>
      </c>
    </row>
    <row r="78" spans="1:3">
      <c r="A78" s="2">
        <v>74</v>
      </c>
      <c r="B78" s="2" t="str">
        <f t="shared" si="5"/>
        <v>talent_level_15_name</v>
      </c>
      <c r="C78" s="3">
        <f t="shared" si="4"/>
        <v>15</v>
      </c>
    </row>
    <row r="79" spans="1:3">
      <c r="A79" s="2">
        <v>75</v>
      </c>
      <c r="B79" s="2" t="str">
        <f t="shared" si="5"/>
        <v>talent_level_15_name</v>
      </c>
      <c r="C79" s="3">
        <f t="shared" si="4"/>
        <v>15</v>
      </c>
    </row>
    <row r="80" spans="1:3">
      <c r="A80" s="2">
        <v>76</v>
      </c>
      <c r="B80" s="2" t="str">
        <f t="shared" si="5"/>
        <v>talent_level_16_name</v>
      </c>
      <c r="C80" s="3">
        <f t="shared" si="4"/>
        <v>16</v>
      </c>
    </row>
    <row r="81" spans="1:3">
      <c r="A81" s="2">
        <v>77</v>
      </c>
      <c r="B81" s="2" t="str">
        <f t="shared" si="5"/>
        <v>talent_level_16_name</v>
      </c>
      <c r="C81" s="3">
        <f t="shared" si="4"/>
        <v>16</v>
      </c>
    </row>
    <row r="82" spans="1:3">
      <c r="A82" s="2">
        <v>78</v>
      </c>
      <c r="B82" s="2" t="str">
        <f t="shared" si="5"/>
        <v>talent_level_16_name</v>
      </c>
      <c r="C82" s="3">
        <f t="shared" si="4"/>
        <v>16</v>
      </c>
    </row>
    <row r="83" spans="1:3">
      <c r="A83" s="2">
        <v>79</v>
      </c>
      <c r="B83" s="2" t="str">
        <f t="shared" si="5"/>
        <v>talent_level_16_name</v>
      </c>
      <c r="C83" s="3">
        <f t="shared" si="4"/>
        <v>16</v>
      </c>
    </row>
    <row r="84" spans="1:3">
      <c r="A84" s="2">
        <v>80</v>
      </c>
      <c r="B84" s="2" t="str">
        <f t="shared" si="5"/>
        <v>talent_level_16_name</v>
      </c>
      <c r="C84" s="3">
        <f t="shared" si="4"/>
        <v>16</v>
      </c>
    </row>
    <row r="85" spans="1:3">
      <c r="A85" s="2">
        <v>81</v>
      </c>
      <c r="B85" s="2" t="str">
        <f t="shared" si="5"/>
        <v>talent_level_17_name</v>
      </c>
      <c r="C85" s="3">
        <f t="shared" ref="C85:C104" si="6">ROUNDUP(A85/5,0)</f>
        <v>17</v>
      </c>
    </row>
    <row r="86" spans="1:3">
      <c r="A86" s="2">
        <v>82</v>
      </c>
      <c r="B86" s="2" t="str">
        <f t="shared" si="5"/>
        <v>talent_level_17_name</v>
      </c>
      <c r="C86" s="3">
        <f t="shared" si="6"/>
        <v>17</v>
      </c>
    </row>
    <row r="87" spans="1:3">
      <c r="A87" s="2">
        <v>83</v>
      </c>
      <c r="B87" s="2" t="str">
        <f t="shared" si="5"/>
        <v>talent_level_17_name</v>
      </c>
      <c r="C87" s="3">
        <f t="shared" si="6"/>
        <v>17</v>
      </c>
    </row>
    <row r="88" spans="1:3">
      <c r="A88" s="2">
        <v>84</v>
      </c>
      <c r="B88" s="2" t="str">
        <f t="shared" si="5"/>
        <v>talent_level_17_name</v>
      </c>
      <c r="C88" s="3">
        <f t="shared" si="6"/>
        <v>17</v>
      </c>
    </row>
    <row r="89" spans="1:3">
      <c r="A89" s="2">
        <v>85</v>
      </c>
      <c r="B89" s="2" t="str">
        <f t="shared" si="5"/>
        <v>talent_level_17_name</v>
      </c>
      <c r="C89" s="3">
        <f t="shared" si="6"/>
        <v>17</v>
      </c>
    </row>
    <row r="90" spans="1:3">
      <c r="A90" s="2">
        <v>86</v>
      </c>
      <c r="B90" s="2" t="str">
        <f t="shared" si="5"/>
        <v>talent_level_18_name</v>
      </c>
      <c r="C90" s="3">
        <f t="shared" si="6"/>
        <v>18</v>
      </c>
    </row>
    <row r="91" spans="1:3">
      <c r="A91" s="2">
        <v>87</v>
      </c>
      <c r="B91" s="2" t="str">
        <f t="shared" si="5"/>
        <v>talent_level_18_name</v>
      </c>
      <c r="C91" s="3">
        <f t="shared" si="6"/>
        <v>18</v>
      </c>
    </row>
    <row r="92" spans="1:3">
      <c r="A92" s="2">
        <v>88</v>
      </c>
      <c r="B92" s="2" t="str">
        <f t="shared" si="5"/>
        <v>talent_level_18_name</v>
      </c>
      <c r="C92" s="3">
        <f t="shared" si="6"/>
        <v>18</v>
      </c>
    </row>
    <row r="93" spans="1:3">
      <c r="A93" s="2">
        <v>89</v>
      </c>
      <c r="B93" s="2" t="str">
        <f t="shared" si="5"/>
        <v>talent_level_18_name</v>
      </c>
      <c r="C93" s="3">
        <f t="shared" si="6"/>
        <v>18</v>
      </c>
    </row>
    <row r="94" spans="1:3">
      <c r="A94" s="2">
        <v>90</v>
      </c>
      <c r="B94" s="2" t="str">
        <f t="shared" si="5"/>
        <v>talent_level_18_name</v>
      </c>
      <c r="C94" s="3">
        <f t="shared" si="6"/>
        <v>18</v>
      </c>
    </row>
    <row r="95" spans="1:3">
      <c r="A95" s="2">
        <v>91</v>
      </c>
      <c r="B95" s="2" t="str">
        <f t="shared" si="5"/>
        <v>talent_level_19_name</v>
      </c>
      <c r="C95" s="3">
        <f t="shared" si="6"/>
        <v>19</v>
      </c>
    </row>
    <row r="96" spans="1:3">
      <c r="A96" s="2">
        <v>92</v>
      </c>
      <c r="B96" s="2" t="str">
        <f t="shared" si="5"/>
        <v>talent_level_19_name</v>
      </c>
      <c r="C96" s="3">
        <f t="shared" si="6"/>
        <v>19</v>
      </c>
    </row>
    <row r="97" spans="1:3">
      <c r="A97" s="2">
        <v>93</v>
      </c>
      <c r="B97" s="2" t="str">
        <f t="shared" si="5"/>
        <v>talent_level_19_name</v>
      </c>
      <c r="C97" s="3">
        <f t="shared" si="6"/>
        <v>19</v>
      </c>
    </row>
    <row r="98" spans="1:3">
      <c r="A98" s="2">
        <v>94</v>
      </c>
      <c r="B98" s="2" t="str">
        <f t="shared" si="5"/>
        <v>talent_level_19_name</v>
      </c>
      <c r="C98" s="3">
        <f t="shared" si="6"/>
        <v>19</v>
      </c>
    </row>
    <row r="99" spans="1:3">
      <c r="A99" s="2">
        <v>95</v>
      </c>
      <c r="B99" s="2" t="str">
        <f t="shared" si="5"/>
        <v>talent_level_19_name</v>
      </c>
      <c r="C99" s="3">
        <f t="shared" si="6"/>
        <v>19</v>
      </c>
    </row>
    <row r="100" spans="1:3">
      <c r="A100" s="2">
        <v>96</v>
      </c>
      <c r="B100" s="2" t="str">
        <f t="shared" si="5"/>
        <v>talent_level_20_name</v>
      </c>
      <c r="C100" s="3">
        <f t="shared" si="6"/>
        <v>20</v>
      </c>
    </row>
    <row r="101" spans="1:3">
      <c r="A101" s="2">
        <v>97</v>
      </c>
      <c r="B101" s="2" t="str">
        <f t="shared" si="5"/>
        <v>talent_level_20_name</v>
      </c>
      <c r="C101" s="3">
        <f t="shared" si="6"/>
        <v>20</v>
      </c>
    </row>
    <row r="102" spans="1:3">
      <c r="A102" s="2">
        <v>98</v>
      </c>
      <c r="B102" s="2" t="str">
        <f t="shared" si="5"/>
        <v>talent_level_20_name</v>
      </c>
      <c r="C102" s="3">
        <f t="shared" si="6"/>
        <v>20</v>
      </c>
    </row>
    <row r="103" spans="1:3">
      <c r="A103" s="2">
        <v>99</v>
      </c>
      <c r="B103" s="2" t="str">
        <f t="shared" si="5"/>
        <v>talent_level_20_name</v>
      </c>
      <c r="C103" s="3">
        <f t="shared" si="6"/>
        <v>20</v>
      </c>
    </row>
    <row r="104" spans="1:3">
      <c r="A104" s="2">
        <v>100</v>
      </c>
      <c r="B104" s="2" t="str">
        <f t="shared" si="5"/>
        <v>talent_level_20_name</v>
      </c>
      <c r="C104" s="3">
        <f t="shared" si="6"/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talent|天赋</vt:lpstr>
      <vt:lpstr>talent_level|天赋等级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2023-07-06T02:18:00Z</dcterms:created>
  <dcterms:modified xsi:type="dcterms:W3CDTF">2025-06-25T08:31:33Z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2052-12.1.0.21541</vt:lpwstr>
  </property>
</Properties>
</file>