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805"/>
  </bookViews>
  <sheets>
    <sheet name="item|道具" sheetId="1" r:id="rId1"/>
  </sheets>
  <externalReferences>
    <externalReference r:id="rId2"/>
  </externalReferences>
  <definedNames>
    <definedName name="_xlnm._FilterDatabase" localSheetId="0" hidden="1">'item|道具'!$A$4:$Z$138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  <author>冷淡雾峰</author>
  </authors>
  <commentList>
    <comment ref="H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1-道具
2-消耗品</t>
        </r>
      </text>
    </comment>
    <comment ref="J4" authorId="0">
      <text>
        <r>
          <rPr>
            <b/>
            <sz val="9"/>
            <rFont val="宋体"/>
            <charset val="134"/>
          </rPr>
          <t xml:space="preserve">蓝霸符:
</t>
        </r>
        <r>
          <rPr>
            <sz val="9"/>
            <rFont val="宋体"/>
            <charset val="134"/>
          </rPr>
          <t>0-不自动使用
1-自动使用</t>
        </r>
      </text>
    </comment>
    <comment ref="K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0-不可使用
1-可使用</t>
        </r>
      </text>
    </comment>
    <comment ref="L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0-不可连续使用
1-可连续使用</t>
        </r>
      </text>
    </comment>
    <comment ref="M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4-自选(drop后端校验)
5-掉落(drop)
201-免广告(参数任意)
202-月卡天数</t>
        </r>
      </text>
    </comment>
    <comment ref="O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0-不可堆叠
1-可堆叠</t>
        </r>
      </text>
    </comment>
    <comment ref="V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0-显示
1-不显示</t>
        </r>
      </text>
    </comment>
    <comment ref="W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0-tips
1-自选
2-红包</t>
        </r>
      </text>
    </comment>
    <comment ref="X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0-不显示
1-显示</t>
        </r>
      </text>
    </comment>
    <comment ref="Y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由小到大排序，当值相同时，根据id由小到大排序</t>
        </r>
      </text>
    </comment>
    <comment ref="M27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测试数据待还原</t>
        </r>
      </text>
    </comment>
  </commentList>
</comments>
</file>

<file path=xl/sharedStrings.xml><?xml version="1.0" encoding="utf-8"?>
<sst xmlns="http://schemas.openxmlformats.org/spreadsheetml/2006/main" count="111" uniqueCount="69">
  <si>
    <t>id</t>
  </si>
  <si>
    <t>value</t>
  </si>
  <si>
    <t>value_coin</t>
  </si>
  <si>
    <t>type</t>
  </si>
  <si>
    <t>subtype</t>
  </si>
  <si>
    <t>quality</t>
  </si>
  <si>
    <t>page</t>
  </si>
  <si>
    <t>purchase_yn</t>
  </si>
  <si>
    <t>auto_yn</t>
  </si>
  <si>
    <t>use_yn</t>
  </si>
  <si>
    <t>use_continuous_yn</t>
  </si>
  <si>
    <t>use_effect</t>
  </si>
  <si>
    <t>use_drop</t>
  </si>
  <si>
    <t>pile_yn</t>
  </si>
  <si>
    <t>name</t>
  </si>
  <si>
    <t>desc</t>
  </si>
  <si>
    <t>desc_value</t>
  </si>
  <si>
    <t>icon</t>
  </si>
  <si>
    <t>open_desc</t>
  </si>
  <si>
    <t>recovery</t>
  </si>
  <si>
    <t>display_yn</t>
  </si>
  <si>
    <t>tips_type</t>
  </si>
  <si>
    <t>quality_yn</t>
  </si>
  <si>
    <t>sort</t>
  </si>
  <si>
    <t>goto</t>
  </si>
  <si>
    <t>int</t>
  </si>
  <si>
    <t>array2_int</t>
  </si>
  <si>
    <t>array3_int</t>
  </si>
  <si>
    <t>string</t>
  </si>
  <si>
    <t>array_int</t>
  </si>
  <si>
    <t>all</t>
  </si>
  <si>
    <t>client</t>
  </si>
  <si>
    <t>server</t>
  </si>
  <si>
    <t>ID</t>
  </si>
  <si>
    <t>备注</t>
  </si>
  <si>
    <t>钻石价值</t>
  </si>
  <si>
    <t>金币价值</t>
  </si>
  <si>
    <t>道具类型</t>
  </si>
  <si>
    <t>道具子类</t>
  </si>
  <si>
    <t>道具品质</t>
  </si>
  <si>
    <t>背包切页</t>
  </si>
  <si>
    <t>可否商城购买</t>
  </si>
  <si>
    <t>是否自动使用</t>
  </si>
  <si>
    <t>可否使用</t>
  </si>
  <si>
    <t>可否连续使用</t>
  </si>
  <si>
    <t>使用效果1</t>
  </si>
  <si>
    <t>使用获得</t>
  </si>
  <si>
    <t>可否堆叠</t>
  </si>
  <si>
    <t>名称</t>
  </si>
  <si>
    <t>道具描述</t>
  </si>
  <si>
    <t>物品描述变量</t>
  </si>
  <si>
    <t>图标(图片资源)</t>
  </si>
  <si>
    <t>道具开启类型</t>
  </si>
  <si>
    <t>道具回收</t>
  </si>
  <si>
    <t>是否显示</t>
  </si>
  <si>
    <t>弹板类型</t>
  </si>
  <si>
    <t>是否显示品质文本</t>
  </si>
  <si>
    <t>排序</t>
  </si>
  <si>
    <t>前往</t>
  </si>
  <si>
    <t>4;4011303</t>
  </si>
  <si>
    <t>4;4011304</t>
  </si>
  <si>
    <t>201;0</t>
  </si>
  <si>
    <t>2;0;500</t>
  </si>
  <si>
    <t>202;3</t>
  </si>
  <si>
    <t>202;7</t>
  </si>
  <si>
    <t>202;30</t>
  </si>
  <si>
    <t>3;0;3000</t>
  </si>
  <si>
    <t>2;0;1</t>
  </si>
  <si>
    <t>3;0;100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</si>
</sst>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>
            <v>1</v>
          </cell>
        </row>
        <row r="6">
          <cell r="C6">
            <v>2</v>
          </cell>
        </row>
        <row r="6">
          <cell r="E6" t="str">
            <v>说明</v>
          </cell>
        </row>
        <row r="7">
          <cell r="E7" t="str">
            <v>道具类型</v>
          </cell>
        </row>
        <row r="8">
          <cell r="E8" t="str">
            <v>道具子类-1</v>
          </cell>
        </row>
        <row r="9">
          <cell r="E9" t="str">
            <v>道具子类-2</v>
          </cell>
        </row>
        <row r="10">
          <cell r="E10" t="str">
            <v>id-1</v>
          </cell>
        </row>
        <row r="11">
          <cell r="E11" t="str">
            <v>id-2</v>
          </cell>
        </row>
        <row r="12">
          <cell r="E12" t="str">
            <v>id-3</v>
          </cell>
        </row>
        <row r="13">
          <cell r="E13" t="str">
            <v>id-4</v>
          </cell>
        </row>
        <row r="15">
          <cell r="C15" t="str">
            <v>类型</v>
          </cell>
        </row>
        <row r="15">
          <cell r="F15" t="str">
            <v>子类</v>
          </cell>
        </row>
        <row r="16">
          <cell r="C16" t="str">
            <v>基本类</v>
          </cell>
        </row>
        <row r="16">
          <cell r="F16" t="str">
            <v>基本道具</v>
          </cell>
        </row>
        <row r="17">
          <cell r="F17" t="str">
            <v>装备零件</v>
          </cell>
        </row>
        <row r="18">
          <cell r="F18" t="str">
            <v>养成道具</v>
          </cell>
        </row>
        <row r="19">
          <cell r="C19" t="str">
            <v>抽奖</v>
          </cell>
        </row>
        <row r="19">
          <cell r="F19" t="str">
            <v>装备钥匙</v>
          </cell>
        </row>
        <row r="20">
          <cell r="F20" t="str">
            <v>xx宝箱</v>
          </cell>
        </row>
        <row r="21">
          <cell r="C21" t="str">
            <v>战力道具</v>
          </cell>
        </row>
        <row r="21">
          <cell r="F21" t="str">
            <v>装备</v>
          </cell>
        </row>
        <row r="22">
          <cell r="F22" t="str">
            <v>小弟</v>
          </cell>
        </row>
        <row r="23">
          <cell r="F23" t="str">
            <v>角色</v>
          </cell>
        </row>
        <row r="24">
          <cell r="F24" t="str">
            <v>配件</v>
          </cell>
        </row>
        <row r="25">
          <cell r="C25" t="str">
            <v>自选包</v>
          </cell>
        </row>
        <row r="25">
          <cell r="F25" t="str">
            <v>装备自选</v>
          </cell>
        </row>
        <row r="26">
          <cell r="F26" t="str">
            <v>小弟自选</v>
          </cell>
        </row>
        <row r="27">
          <cell r="F27" t="str">
            <v>角色自选</v>
          </cell>
        </row>
        <row r="28">
          <cell r="F28" t="str">
            <v>配件自选</v>
          </cell>
        </row>
        <row r="29">
          <cell r="C29" t="str">
            <v>随机包</v>
          </cell>
        </row>
        <row r="29">
          <cell r="F29" t="str">
            <v>装备随机</v>
          </cell>
        </row>
        <row r="30">
          <cell r="F30" t="str">
            <v>小弟随机</v>
          </cell>
        </row>
        <row r="31">
          <cell r="F31" t="str">
            <v>角色随机</v>
          </cell>
        </row>
        <row r="32">
          <cell r="F32" t="str">
            <v>配件随机</v>
          </cell>
        </row>
        <row r="33">
          <cell r="C33" t="str">
            <v>角色装扮</v>
          </cell>
        </row>
        <row r="33">
          <cell r="F33" t="str">
            <v>角色A装扮</v>
          </cell>
        </row>
        <row r="34">
          <cell r="F34" t="str">
            <v>角色B装扮</v>
          </cell>
        </row>
        <row r="35">
          <cell r="C35" t="str">
            <v>其他外观</v>
          </cell>
        </row>
        <row r="35">
          <cell r="F35" t="str">
            <v>头像</v>
          </cell>
        </row>
        <row r="36">
          <cell r="F36" t="str">
            <v>头像框</v>
          </cell>
        </row>
        <row r="37">
          <cell r="F37" t="str">
            <v>技能外观</v>
          </cell>
        </row>
        <row r="38">
          <cell r="C38" t="str">
            <v>活动道具</v>
          </cell>
        </row>
        <row r="38">
          <cell r="F38" t="str">
            <v>可使用的获得道具</v>
          </cell>
        </row>
        <row r="39">
          <cell r="F39" t="str">
            <v>活动门票</v>
          </cell>
        </row>
        <row r="40">
          <cell r="F40" t="str">
            <v>活动兑换代币</v>
          </cell>
        </row>
        <row r="44">
          <cell r="C44" t="str">
            <v>道具id</v>
          </cell>
        </row>
        <row r="44">
          <cell r="E44" t="str">
            <v>比特币价值</v>
          </cell>
          <cell r="F44" t="str">
            <v>钞票价值</v>
          </cell>
        </row>
        <row r="45">
          <cell r="C45">
            <v>1010001</v>
          </cell>
          <cell r="D45" t="str">
            <v>改名卡</v>
          </cell>
          <cell r="E45">
            <v>200</v>
          </cell>
        </row>
        <row r="45">
          <cell r="I45">
            <v>4</v>
          </cell>
        </row>
        <row r="46">
          <cell r="C46">
            <v>1010002</v>
          </cell>
          <cell r="D46" t="str">
            <v>急救包</v>
          </cell>
          <cell r="E46">
            <v>50</v>
          </cell>
        </row>
        <row r="46">
          <cell r="G46">
            <v>1</v>
          </cell>
        </row>
        <row r="46">
          <cell r="I46">
            <v>4</v>
          </cell>
        </row>
        <row r="47">
          <cell r="C47">
            <v>1020000</v>
          </cell>
          <cell r="D47" t="str">
            <v>随机零件</v>
          </cell>
          <cell r="E47">
            <v>1</v>
          </cell>
          <cell r="F47">
            <v>2000</v>
          </cell>
          <cell r="G47">
            <v>1</v>
          </cell>
        </row>
        <row r="47">
          <cell r="I47">
            <v>1</v>
          </cell>
        </row>
        <row r="48">
          <cell r="C48">
            <v>1020001</v>
          </cell>
          <cell r="D48" t="str">
            <v>武器零件</v>
          </cell>
          <cell r="E48">
            <v>1</v>
          </cell>
          <cell r="F48">
            <v>2000</v>
          </cell>
          <cell r="G48">
            <v>1</v>
          </cell>
        </row>
        <row r="48">
          <cell r="I48">
            <v>1</v>
          </cell>
        </row>
        <row r="49">
          <cell r="C49">
            <v>1020002</v>
          </cell>
          <cell r="D49" t="str">
            <v>衣服零件</v>
          </cell>
          <cell r="E49">
            <v>1</v>
          </cell>
          <cell r="F49">
            <v>2000</v>
          </cell>
          <cell r="G49">
            <v>1</v>
          </cell>
        </row>
        <row r="49">
          <cell r="I49">
            <v>1</v>
          </cell>
        </row>
        <row r="50">
          <cell r="C50">
            <v>1020003</v>
          </cell>
          <cell r="D50" t="str">
            <v>手套零件</v>
          </cell>
          <cell r="E50">
            <v>1</v>
          </cell>
          <cell r="F50">
            <v>2000</v>
          </cell>
          <cell r="G50">
            <v>1</v>
          </cell>
        </row>
        <row r="50">
          <cell r="I50">
            <v>1</v>
          </cell>
        </row>
        <row r="51">
          <cell r="C51">
            <v>1020004</v>
          </cell>
          <cell r="D51" t="str">
            <v>裤子零件</v>
          </cell>
          <cell r="E51">
            <v>1</v>
          </cell>
          <cell r="F51">
            <v>2000</v>
          </cell>
          <cell r="G51">
            <v>1</v>
          </cell>
        </row>
        <row r="51">
          <cell r="I51">
            <v>1</v>
          </cell>
        </row>
        <row r="52">
          <cell r="C52">
            <v>1020005</v>
          </cell>
          <cell r="D52" t="str">
            <v>腰带零件</v>
          </cell>
          <cell r="E52">
            <v>1</v>
          </cell>
          <cell r="F52">
            <v>2000</v>
          </cell>
          <cell r="G52">
            <v>1</v>
          </cell>
        </row>
        <row r="52">
          <cell r="I52">
            <v>1</v>
          </cell>
        </row>
        <row r="53">
          <cell r="C53">
            <v>1020006</v>
          </cell>
          <cell r="D53" t="str">
            <v>鞋子零件</v>
          </cell>
          <cell r="E53">
            <v>1</v>
          </cell>
          <cell r="F53">
            <v>2000</v>
          </cell>
          <cell r="G53">
            <v>1</v>
          </cell>
        </row>
        <row r="53">
          <cell r="I53">
            <v>1</v>
          </cell>
        </row>
        <row r="54">
          <cell r="C54">
            <v>1030001</v>
          </cell>
          <cell r="D54" t="str">
            <v>能量饮料</v>
          </cell>
          <cell r="E54">
            <v>0</v>
          </cell>
        </row>
        <row r="54">
          <cell r="G54">
            <v>1</v>
          </cell>
        </row>
        <row r="54">
          <cell r="I54">
            <v>5</v>
          </cell>
        </row>
        <row r="55">
          <cell r="C55">
            <v>1030002</v>
          </cell>
          <cell r="D55" t="str">
            <v>小猴饼干</v>
          </cell>
          <cell r="E55">
            <v>0</v>
          </cell>
        </row>
        <row r="55">
          <cell r="G55">
            <v>1</v>
          </cell>
        </row>
        <row r="55">
          <cell r="I55">
            <v>3</v>
          </cell>
        </row>
        <row r="56">
          <cell r="C56">
            <v>1030003</v>
          </cell>
          <cell r="D56" t="str">
            <v>秘密行动币</v>
          </cell>
          <cell r="E56">
            <v>0</v>
          </cell>
        </row>
        <row r="56">
          <cell r="G56">
            <v>1</v>
          </cell>
        </row>
        <row r="56">
          <cell r="I56">
            <v>4</v>
          </cell>
        </row>
        <row r="57">
          <cell r="C57">
            <v>1030004</v>
          </cell>
          <cell r="D57" t="str">
            <v>秘密行动券</v>
          </cell>
          <cell r="E57">
            <v>0</v>
          </cell>
        </row>
        <row r="57">
          <cell r="G57">
            <v>1</v>
          </cell>
        </row>
        <row r="57">
          <cell r="I57">
            <v>4</v>
          </cell>
        </row>
        <row r="58">
          <cell r="C58">
            <v>1030005</v>
          </cell>
          <cell r="D58" t="str">
            <v>小弟饼干</v>
          </cell>
          <cell r="E58">
            <v>0</v>
          </cell>
        </row>
        <row r="58">
          <cell r="G58">
            <v>1</v>
          </cell>
        </row>
        <row r="58">
          <cell r="I58">
            <v>3</v>
          </cell>
        </row>
        <row r="59">
          <cell r="C59">
            <v>2010001</v>
          </cell>
          <cell r="D59" t="str">
            <v>普通盲盒币</v>
          </cell>
          <cell r="E59">
            <v>80</v>
          </cell>
        </row>
        <row r="59">
          <cell r="G59">
            <v>2</v>
          </cell>
        </row>
        <row r="59">
          <cell r="I59">
            <v>3</v>
          </cell>
        </row>
        <row r="60">
          <cell r="C60">
            <v>2010002</v>
          </cell>
          <cell r="D60" t="str">
            <v>高级盲盒币</v>
          </cell>
          <cell r="E60">
            <v>240</v>
          </cell>
        </row>
        <row r="60">
          <cell r="G60">
            <v>2</v>
          </cell>
        </row>
        <row r="60">
          <cell r="I60">
            <v>4</v>
          </cell>
        </row>
        <row r="61">
          <cell r="C61">
            <v>2010003</v>
          </cell>
          <cell r="D61" t="str">
            <v>限量款盲盒币</v>
          </cell>
          <cell r="E61">
            <v>300</v>
          </cell>
        </row>
        <row r="61">
          <cell r="G61">
            <v>2</v>
          </cell>
        </row>
        <row r="61">
          <cell r="I61">
            <v>5</v>
          </cell>
        </row>
        <row r="62">
          <cell r="C62">
            <v>2020001</v>
          </cell>
          <cell r="D62" t="str">
            <v>普通招募券</v>
          </cell>
          <cell r="E62">
            <v>80</v>
          </cell>
        </row>
        <row r="62">
          <cell r="G62">
            <v>2</v>
          </cell>
        </row>
        <row r="62">
          <cell r="I62">
            <v>3</v>
          </cell>
        </row>
        <row r="63">
          <cell r="C63">
            <v>2020002</v>
          </cell>
          <cell r="D63" t="str">
            <v>高级招募券</v>
          </cell>
          <cell r="E63">
            <v>300</v>
          </cell>
        </row>
        <row r="63">
          <cell r="G63">
            <v>2</v>
          </cell>
        </row>
        <row r="63">
          <cell r="I63">
            <v>4</v>
          </cell>
        </row>
        <row r="64">
          <cell r="C64">
            <v>3031001</v>
          </cell>
          <cell r="D64" t="str">
            <v>角色A碎片</v>
          </cell>
          <cell r="E64">
            <v>300</v>
          </cell>
        </row>
        <row r="64">
          <cell r="G64">
            <v>3</v>
          </cell>
        </row>
        <row r="64">
          <cell r="I64">
            <v>4</v>
          </cell>
        </row>
        <row r="65">
          <cell r="C65">
            <v>3031002</v>
          </cell>
          <cell r="D65" t="str">
            <v>角色B碎片</v>
          </cell>
          <cell r="E65">
            <v>300</v>
          </cell>
        </row>
        <row r="65">
          <cell r="G65">
            <v>3</v>
          </cell>
        </row>
        <row r="65">
          <cell r="I65">
            <v>4</v>
          </cell>
        </row>
        <row r="66">
          <cell r="C66">
            <v>3031003</v>
          </cell>
          <cell r="D66" t="str">
            <v>角色C碎片</v>
          </cell>
          <cell r="E66">
            <v>300</v>
          </cell>
        </row>
        <row r="66">
          <cell r="G66">
            <v>3</v>
          </cell>
        </row>
        <row r="66">
          <cell r="I66">
            <v>4</v>
          </cell>
        </row>
        <row r="67">
          <cell r="C67">
            <v>4010001</v>
          </cell>
          <cell r="D67" t="str">
            <v>D阶装备自选</v>
          </cell>
          <cell r="E67">
            <v>95</v>
          </cell>
        </row>
        <row r="67">
          <cell r="G67">
            <v>4</v>
          </cell>
        </row>
        <row r="67">
          <cell r="I67">
            <v>1</v>
          </cell>
        </row>
        <row r="68">
          <cell r="C68">
            <v>4010002</v>
          </cell>
          <cell r="D68" t="str">
            <v>C阶装备自选</v>
          </cell>
          <cell r="E68">
            <v>282</v>
          </cell>
        </row>
        <row r="68">
          <cell r="G68">
            <v>4</v>
          </cell>
        </row>
        <row r="68">
          <cell r="I68">
            <v>2</v>
          </cell>
        </row>
        <row r="69">
          <cell r="C69">
            <v>4010003</v>
          </cell>
          <cell r="D69" t="str">
            <v>B阶装备自选</v>
          </cell>
          <cell r="E69">
            <v>845</v>
          </cell>
        </row>
        <row r="69">
          <cell r="G69">
            <v>4</v>
          </cell>
        </row>
        <row r="69">
          <cell r="I69">
            <v>3</v>
          </cell>
        </row>
        <row r="70">
          <cell r="C70">
            <v>4010004</v>
          </cell>
          <cell r="D70" t="str">
            <v>A阶装备自选</v>
          </cell>
          <cell r="E70">
            <v>2532</v>
          </cell>
        </row>
        <row r="70">
          <cell r="G70">
            <v>4</v>
          </cell>
        </row>
        <row r="70">
          <cell r="I70">
            <v>4</v>
          </cell>
        </row>
        <row r="71">
          <cell r="C71">
            <v>4010005</v>
          </cell>
          <cell r="D71" t="str">
            <v>S阶装备自选</v>
          </cell>
          <cell r="E71">
            <v>20250</v>
          </cell>
        </row>
        <row r="71">
          <cell r="G71">
            <v>4</v>
          </cell>
        </row>
        <row r="71">
          <cell r="I71">
            <v>5</v>
          </cell>
        </row>
        <row r="72">
          <cell r="C72">
            <v>4010006</v>
          </cell>
          <cell r="D72" t="str">
            <v>SS阶装备自选</v>
          </cell>
          <cell r="E72">
            <v>243000</v>
          </cell>
        </row>
        <row r="72">
          <cell r="G72">
            <v>4</v>
          </cell>
        </row>
        <row r="72">
          <cell r="I72">
            <v>6</v>
          </cell>
        </row>
        <row r="73">
          <cell r="C73">
            <v>4011001</v>
          </cell>
          <cell r="D73" t="str">
            <v>限量款A阶装备自选</v>
          </cell>
          <cell r="E73">
            <v>20100</v>
          </cell>
        </row>
        <row r="73">
          <cell r="G73">
            <v>4</v>
          </cell>
        </row>
        <row r="73">
          <cell r="I73">
            <v>4</v>
          </cell>
        </row>
        <row r="74">
          <cell r="C74">
            <v>4011002</v>
          </cell>
          <cell r="D74" t="str">
            <v>限量款S阶装备自选</v>
          </cell>
          <cell r="E74">
            <v>55388</v>
          </cell>
        </row>
        <row r="74">
          <cell r="G74">
            <v>4</v>
          </cell>
        </row>
        <row r="74">
          <cell r="I74">
            <v>5</v>
          </cell>
        </row>
        <row r="75">
          <cell r="C75">
            <v>4011003</v>
          </cell>
          <cell r="D75" t="str">
            <v>限量款SS阶装备自选</v>
          </cell>
          <cell r="E75">
            <v>348413</v>
          </cell>
        </row>
        <row r="75">
          <cell r="G75">
            <v>4</v>
          </cell>
        </row>
        <row r="75">
          <cell r="I75">
            <v>6</v>
          </cell>
        </row>
        <row r="76">
          <cell r="C76">
            <v>4011101</v>
          </cell>
          <cell r="D76" t="str">
            <v>夺命系列A阶装备自选</v>
          </cell>
          <cell r="E76">
            <v>20100</v>
          </cell>
        </row>
        <row r="76">
          <cell r="G76">
            <v>4</v>
          </cell>
        </row>
        <row r="76">
          <cell r="I76">
            <v>4</v>
          </cell>
        </row>
        <row r="77">
          <cell r="C77">
            <v>4011102</v>
          </cell>
          <cell r="D77" t="str">
            <v>夺命系列S阶装备自选</v>
          </cell>
          <cell r="E77">
            <v>55388</v>
          </cell>
        </row>
        <row r="77">
          <cell r="G77">
            <v>4</v>
          </cell>
        </row>
        <row r="77">
          <cell r="I77">
            <v>4</v>
          </cell>
        </row>
        <row r="78">
          <cell r="C78">
            <v>4011103</v>
          </cell>
          <cell r="D78" t="str">
            <v>夺命系列SS阶装备自选</v>
          </cell>
          <cell r="E78">
            <v>348413</v>
          </cell>
        </row>
        <row r="78">
          <cell r="G78">
            <v>4</v>
          </cell>
        </row>
        <row r="78">
          <cell r="I78">
            <v>4</v>
          </cell>
        </row>
        <row r="79">
          <cell r="C79">
            <v>4011201</v>
          </cell>
          <cell r="D79" t="str">
            <v>B系列A阶装备自选</v>
          </cell>
          <cell r="E79">
            <v>20100</v>
          </cell>
        </row>
        <row r="79">
          <cell r="G79">
            <v>4</v>
          </cell>
        </row>
        <row r="79">
          <cell r="I79">
            <v>4</v>
          </cell>
        </row>
        <row r="80">
          <cell r="C80">
            <v>4011202</v>
          </cell>
          <cell r="D80" t="str">
            <v>B系列S阶装备自选</v>
          </cell>
          <cell r="E80">
            <v>55388</v>
          </cell>
        </row>
        <row r="80">
          <cell r="G80">
            <v>4</v>
          </cell>
        </row>
        <row r="80">
          <cell r="I80">
            <v>4</v>
          </cell>
        </row>
        <row r="81">
          <cell r="C81">
            <v>4011203</v>
          </cell>
          <cell r="D81" t="str">
            <v>B系列SS阶装备自选</v>
          </cell>
          <cell r="E81">
            <v>348413</v>
          </cell>
        </row>
        <row r="81">
          <cell r="G81">
            <v>4</v>
          </cell>
        </row>
        <row r="81">
          <cell r="I81">
            <v>4</v>
          </cell>
        </row>
        <row r="82">
          <cell r="C82">
            <v>4011301</v>
          </cell>
          <cell r="D82" t="str">
            <v>C系列A阶装备自选</v>
          </cell>
          <cell r="E82">
            <v>20100</v>
          </cell>
        </row>
        <row r="82">
          <cell r="G82">
            <v>4</v>
          </cell>
        </row>
        <row r="82">
          <cell r="I82">
            <v>4</v>
          </cell>
        </row>
        <row r="83">
          <cell r="C83">
            <v>4011302</v>
          </cell>
          <cell r="D83" t="str">
            <v>C系列S阶装备自选</v>
          </cell>
          <cell r="E83">
            <v>55388</v>
          </cell>
        </row>
        <row r="83">
          <cell r="G83">
            <v>4</v>
          </cell>
        </row>
        <row r="83">
          <cell r="I83">
            <v>4</v>
          </cell>
        </row>
        <row r="84">
          <cell r="C84">
            <v>4011303</v>
          </cell>
          <cell r="D84" t="str">
            <v>C系列SS阶装备自选</v>
          </cell>
          <cell r="E84">
            <v>348413</v>
          </cell>
        </row>
        <row r="84">
          <cell r="G84">
            <v>4</v>
          </cell>
        </row>
        <row r="84">
          <cell r="I84">
            <v>4</v>
          </cell>
        </row>
        <row r="85">
          <cell r="C85">
            <v>4020001</v>
          </cell>
          <cell r="D85" t="str">
            <v>D阶小弟自选</v>
          </cell>
          <cell r="E85">
            <v>30</v>
          </cell>
        </row>
        <row r="85">
          <cell r="G85">
            <v>4</v>
          </cell>
        </row>
        <row r="85">
          <cell r="I85">
            <v>1</v>
          </cell>
        </row>
        <row r="86">
          <cell r="C86">
            <v>4020002</v>
          </cell>
          <cell r="D86" t="str">
            <v>C阶小弟自选</v>
          </cell>
          <cell r="E86">
            <v>90</v>
          </cell>
        </row>
        <row r="86">
          <cell r="G86">
            <v>4</v>
          </cell>
        </row>
        <row r="86">
          <cell r="I86">
            <v>2</v>
          </cell>
        </row>
        <row r="87">
          <cell r="C87">
            <v>4020003</v>
          </cell>
          <cell r="D87" t="str">
            <v>B阶小弟自选</v>
          </cell>
          <cell r="E87">
            <v>270</v>
          </cell>
        </row>
        <row r="87">
          <cell r="G87">
            <v>4</v>
          </cell>
        </row>
        <row r="87">
          <cell r="I87">
            <v>3</v>
          </cell>
        </row>
        <row r="88">
          <cell r="C88">
            <v>4020004</v>
          </cell>
          <cell r="D88" t="str">
            <v>A阶小弟自选</v>
          </cell>
          <cell r="E88">
            <v>810</v>
          </cell>
        </row>
        <row r="88">
          <cell r="G88">
            <v>4</v>
          </cell>
        </row>
        <row r="88">
          <cell r="I88">
            <v>4</v>
          </cell>
        </row>
        <row r="89">
          <cell r="C89">
            <v>4020005</v>
          </cell>
          <cell r="D89" t="str">
            <v>S阶小弟自选</v>
          </cell>
          <cell r="E89">
            <v>6480</v>
          </cell>
        </row>
        <row r="89">
          <cell r="G89">
            <v>4</v>
          </cell>
        </row>
        <row r="89">
          <cell r="I89">
            <v>5</v>
          </cell>
        </row>
        <row r="90">
          <cell r="C90">
            <v>4020006</v>
          </cell>
          <cell r="D90" t="str">
            <v>SS阶小弟自选</v>
          </cell>
          <cell r="E90">
            <v>38880</v>
          </cell>
        </row>
        <row r="90">
          <cell r="G90">
            <v>4</v>
          </cell>
        </row>
        <row r="90">
          <cell r="I90">
            <v>6</v>
          </cell>
        </row>
        <row r="91">
          <cell r="C91">
            <v>4030001</v>
          </cell>
          <cell r="D91" t="str">
            <v>角色自选</v>
          </cell>
          <cell r="E91">
            <v>36000</v>
          </cell>
        </row>
        <row r="91">
          <cell r="G91">
            <v>4</v>
          </cell>
        </row>
        <row r="91">
          <cell r="I91">
            <v>5</v>
          </cell>
        </row>
        <row r="92">
          <cell r="C92">
            <v>4030002</v>
          </cell>
          <cell r="D92" t="str">
            <v>角色碎片自选</v>
          </cell>
          <cell r="E92">
            <v>450</v>
          </cell>
        </row>
        <row r="92">
          <cell r="G92">
            <v>4</v>
          </cell>
        </row>
        <row r="92">
          <cell r="I92">
            <v>4</v>
          </cell>
        </row>
        <row r="93">
          <cell r="C93">
            <v>5010000</v>
          </cell>
          <cell r="D93" t="str">
            <v>随机装备盲盒</v>
          </cell>
          <cell r="E93">
            <v>176</v>
          </cell>
        </row>
        <row r="93">
          <cell r="G93">
            <v>5</v>
          </cell>
        </row>
        <row r="93">
          <cell r="I93">
            <v>1</v>
          </cell>
        </row>
        <row r="94">
          <cell r="C94">
            <v>5010001</v>
          </cell>
          <cell r="D94" t="str">
            <v>D阶装备随机盲盒</v>
          </cell>
          <cell r="E94">
            <v>63</v>
          </cell>
        </row>
        <row r="94">
          <cell r="G94">
            <v>5</v>
          </cell>
        </row>
        <row r="94">
          <cell r="I94">
            <v>1</v>
          </cell>
        </row>
        <row r="95">
          <cell r="C95">
            <v>5010002</v>
          </cell>
          <cell r="D95" t="str">
            <v>C阶装备随机盲盒</v>
          </cell>
          <cell r="E95">
            <v>188</v>
          </cell>
        </row>
        <row r="95">
          <cell r="G95">
            <v>5</v>
          </cell>
        </row>
        <row r="95">
          <cell r="I95">
            <v>2</v>
          </cell>
        </row>
        <row r="96">
          <cell r="C96">
            <v>5010003</v>
          </cell>
          <cell r="D96" t="str">
            <v>B阶装备随机盲盒</v>
          </cell>
          <cell r="E96">
            <v>563</v>
          </cell>
        </row>
        <row r="96">
          <cell r="G96">
            <v>5</v>
          </cell>
        </row>
        <row r="96">
          <cell r="I96">
            <v>3</v>
          </cell>
        </row>
        <row r="97">
          <cell r="C97">
            <v>5010004</v>
          </cell>
          <cell r="D97" t="str">
            <v>A阶装备随机盲盒</v>
          </cell>
          <cell r="E97">
            <v>1688</v>
          </cell>
        </row>
        <row r="97">
          <cell r="G97">
            <v>5</v>
          </cell>
        </row>
        <row r="97">
          <cell r="I97">
            <v>4</v>
          </cell>
        </row>
        <row r="98">
          <cell r="C98">
            <v>5010005</v>
          </cell>
          <cell r="D98" t="str">
            <v>S阶装备随机盲盒</v>
          </cell>
          <cell r="E98">
            <v>13500</v>
          </cell>
        </row>
        <row r="98">
          <cell r="G98">
            <v>5</v>
          </cell>
        </row>
        <row r="98">
          <cell r="I98">
            <v>5</v>
          </cell>
        </row>
        <row r="99">
          <cell r="C99">
            <v>5010006</v>
          </cell>
          <cell r="D99" t="str">
            <v>SS阶装备随机盲盒</v>
          </cell>
          <cell r="E99">
            <v>162000</v>
          </cell>
        </row>
        <row r="99">
          <cell r="G99">
            <v>5</v>
          </cell>
        </row>
        <row r="99">
          <cell r="I99">
            <v>6</v>
          </cell>
        </row>
        <row r="100">
          <cell r="C100">
            <v>5011001</v>
          </cell>
          <cell r="D100" t="str">
            <v>限量款A阶随机盲盒</v>
          </cell>
          <cell r="E100">
            <v>13400</v>
          </cell>
        </row>
        <row r="100">
          <cell r="G100">
            <v>5</v>
          </cell>
        </row>
        <row r="100">
          <cell r="I100">
            <v>4</v>
          </cell>
        </row>
        <row r="101">
          <cell r="C101">
            <v>5011002</v>
          </cell>
          <cell r="D101" t="str">
            <v>限量款S阶随机盲盒</v>
          </cell>
          <cell r="E101">
            <v>36925</v>
          </cell>
        </row>
        <row r="101">
          <cell r="G101">
            <v>5</v>
          </cell>
        </row>
        <row r="101">
          <cell r="I101">
            <v>5</v>
          </cell>
        </row>
        <row r="102">
          <cell r="C102">
            <v>5011003</v>
          </cell>
          <cell r="D102" t="str">
            <v>限量款SS阶随机盲盒</v>
          </cell>
          <cell r="E102">
            <v>232275</v>
          </cell>
        </row>
        <row r="102">
          <cell r="G102">
            <v>5</v>
          </cell>
        </row>
        <row r="102">
          <cell r="I102">
            <v>6</v>
          </cell>
        </row>
        <row r="103">
          <cell r="C103">
            <v>5011101</v>
          </cell>
          <cell r="D103" t="str">
            <v>夺命系列A阶随机盲盒</v>
          </cell>
          <cell r="E103">
            <v>13400</v>
          </cell>
        </row>
        <row r="103">
          <cell r="G103">
            <v>5</v>
          </cell>
        </row>
        <row r="103">
          <cell r="I103">
            <v>4</v>
          </cell>
        </row>
        <row r="104">
          <cell r="C104">
            <v>5011102</v>
          </cell>
          <cell r="D104" t="str">
            <v>夺命系列S阶随机盲盒</v>
          </cell>
          <cell r="E104">
            <v>36925</v>
          </cell>
        </row>
        <row r="104">
          <cell r="G104">
            <v>5</v>
          </cell>
        </row>
        <row r="104">
          <cell r="I104">
            <v>5</v>
          </cell>
        </row>
        <row r="105">
          <cell r="C105">
            <v>5011103</v>
          </cell>
          <cell r="D105" t="str">
            <v>夺命系列SS阶随机盲盒</v>
          </cell>
          <cell r="E105">
            <v>232275</v>
          </cell>
        </row>
        <row r="105">
          <cell r="G105">
            <v>5</v>
          </cell>
        </row>
        <row r="105">
          <cell r="I105">
            <v>6</v>
          </cell>
        </row>
        <row r="106">
          <cell r="C106">
            <v>5011201</v>
          </cell>
          <cell r="D106" t="str">
            <v>B系列A阶随机盲盒</v>
          </cell>
          <cell r="E106">
            <v>13400</v>
          </cell>
        </row>
        <row r="106">
          <cell r="G106">
            <v>5</v>
          </cell>
        </row>
        <row r="106">
          <cell r="I106">
            <v>4</v>
          </cell>
        </row>
        <row r="107">
          <cell r="C107">
            <v>5011202</v>
          </cell>
          <cell r="D107" t="str">
            <v>B系列S阶随机盲盒</v>
          </cell>
          <cell r="E107">
            <v>36925</v>
          </cell>
        </row>
        <row r="107">
          <cell r="G107">
            <v>5</v>
          </cell>
        </row>
        <row r="107">
          <cell r="I107">
            <v>5</v>
          </cell>
        </row>
        <row r="108">
          <cell r="C108">
            <v>5011203</v>
          </cell>
          <cell r="D108" t="str">
            <v>B系列SS阶随机盲盒</v>
          </cell>
          <cell r="E108">
            <v>232275</v>
          </cell>
        </row>
        <row r="108">
          <cell r="G108">
            <v>5</v>
          </cell>
        </row>
        <row r="108">
          <cell r="I108">
            <v>6</v>
          </cell>
        </row>
        <row r="109">
          <cell r="C109">
            <v>5011301</v>
          </cell>
          <cell r="D109" t="str">
            <v>C系列A阶随机盲盒</v>
          </cell>
          <cell r="E109">
            <v>13400</v>
          </cell>
        </row>
        <row r="109">
          <cell r="G109">
            <v>5</v>
          </cell>
        </row>
        <row r="109">
          <cell r="I109">
            <v>4</v>
          </cell>
        </row>
        <row r="110">
          <cell r="C110">
            <v>5011302</v>
          </cell>
          <cell r="D110" t="str">
            <v>C系列S阶随机盲盒</v>
          </cell>
          <cell r="E110">
            <v>36925</v>
          </cell>
        </row>
        <row r="110">
          <cell r="G110">
            <v>5</v>
          </cell>
        </row>
        <row r="110">
          <cell r="I110">
            <v>5</v>
          </cell>
        </row>
        <row r="111">
          <cell r="C111">
            <v>5011303</v>
          </cell>
          <cell r="D111" t="str">
            <v>C系列SS阶随机盲盒</v>
          </cell>
          <cell r="E111">
            <v>232275</v>
          </cell>
        </row>
        <row r="111">
          <cell r="G111">
            <v>5</v>
          </cell>
        </row>
        <row r="111">
          <cell r="I111">
            <v>6</v>
          </cell>
        </row>
        <row r="112">
          <cell r="C112">
            <v>5012001</v>
          </cell>
          <cell r="D112" t="str">
            <v>D阶战利品</v>
          </cell>
          <cell r="E112">
            <v>63</v>
          </cell>
        </row>
        <row r="112">
          <cell r="G112">
            <v>5</v>
          </cell>
        </row>
        <row r="112">
          <cell r="I112">
            <v>1</v>
          </cell>
        </row>
        <row r="113">
          <cell r="C113">
            <v>5012002</v>
          </cell>
          <cell r="D113" t="str">
            <v>C阶战利品</v>
          </cell>
          <cell r="E113">
            <v>94</v>
          </cell>
        </row>
        <row r="113">
          <cell r="G113">
            <v>5</v>
          </cell>
        </row>
        <row r="113">
          <cell r="I113">
            <v>2</v>
          </cell>
        </row>
        <row r="114">
          <cell r="C114">
            <v>5012003</v>
          </cell>
          <cell r="D114" t="str">
            <v>B阶战利品</v>
          </cell>
          <cell r="E114">
            <v>263</v>
          </cell>
        </row>
        <row r="114">
          <cell r="G114">
            <v>5</v>
          </cell>
        </row>
        <row r="114">
          <cell r="I114">
            <v>3</v>
          </cell>
        </row>
        <row r="115">
          <cell r="C115">
            <v>5012004</v>
          </cell>
          <cell r="D115" t="str">
            <v>A阶战利品</v>
          </cell>
          <cell r="E115">
            <v>731</v>
          </cell>
        </row>
        <row r="115">
          <cell r="G115">
            <v>5</v>
          </cell>
        </row>
        <row r="115">
          <cell r="I115">
            <v>4</v>
          </cell>
        </row>
        <row r="116">
          <cell r="C116">
            <v>5012005</v>
          </cell>
          <cell r="D116" t="str">
            <v>S阶战利品</v>
          </cell>
          <cell r="E116">
            <v>3459</v>
          </cell>
        </row>
        <row r="116">
          <cell r="G116">
            <v>5</v>
          </cell>
        </row>
        <row r="116">
          <cell r="I116">
            <v>5</v>
          </cell>
        </row>
        <row r="117">
          <cell r="C117">
            <v>5012006</v>
          </cell>
          <cell r="D117" t="str">
            <v>SS阶战利品</v>
          </cell>
          <cell r="E117">
            <v>35775</v>
          </cell>
        </row>
        <row r="117">
          <cell r="G117">
            <v>5</v>
          </cell>
        </row>
        <row r="117">
          <cell r="I117">
            <v>6</v>
          </cell>
        </row>
        <row r="118">
          <cell r="C118">
            <v>5013001</v>
          </cell>
          <cell r="D118" t="str">
            <v>D阶武器盲盒</v>
          </cell>
          <cell r="E118">
            <v>63</v>
          </cell>
        </row>
        <row r="118">
          <cell r="G118">
            <v>5</v>
          </cell>
        </row>
        <row r="118">
          <cell r="I118">
            <v>1</v>
          </cell>
        </row>
        <row r="119">
          <cell r="C119">
            <v>5013002</v>
          </cell>
          <cell r="D119" t="str">
            <v>D阶衣服盲盒</v>
          </cell>
          <cell r="E119">
            <v>63</v>
          </cell>
        </row>
        <row r="119">
          <cell r="G119">
            <v>5</v>
          </cell>
        </row>
        <row r="119">
          <cell r="I119">
            <v>1</v>
          </cell>
        </row>
        <row r="120">
          <cell r="C120">
            <v>5013003</v>
          </cell>
          <cell r="D120" t="str">
            <v>D阶手套盲盒</v>
          </cell>
          <cell r="E120">
            <v>63</v>
          </cell>
        </row>
        <row r="120">
          <cell r="G120">
            <v>5</v>
          </cell>
        </row>
        <row r="120">
          <cell r="I120">
            <v>1</v>
          </cell>
        </row>
        <row r="121">
          <cell r="C121">
            <v>5013004</v>
          </cell>
          <cell r="D121" t="str">
            <v>D阶裤子盲盒</v>
          </cell>
          <cell r="E121">
            <v>63</v>
          </cell>
        </row>
        <row r="121">
          <cell r="G121">
            <v>5</v>
          </cell>
        </row>
        <row r="121">
          <cell r="I121">
            <v>1</v>
          </cell>
        </row>
        <row r="122">
          <cell r="C122">
            <v>5013005</v>
          </cell>
          <cell r="D122" t="str">
            <v>D阶腰带盲盒</v>
          </cell>
          <cell r="E122">
            <v>63</v>
          </cell>
        </row>
        <row r="122">
          <cell r="G122">
            <v>5</v>
          </cell>
        </row>
        <row r="122">
          <cell r="I122">
            <v>1</v>
          </cell>
        </row>
        <row r="123">
          <cell r="C123">
            <v>5013006</v>
          </cell>
          <cell r="D123" t="str">
            <v>D阶鞋子盲盒</v>
          </cell>
          <cell r="E123">
            <v>63</v>
          </cell>
        </row>
        <row r="123">
          <cell r="G123">
            <v>5</v>
          </cell>
        </row>
        <row r="123">
          <cell r="I123">
            <v>1</v>
          </cell>
        </row>
        <row r="124">
          <cell r="C124">
            <v>5013101</v>
          </cell>
          <cell r="D124" t="str">
            <v>A阶武器盲盒</v>
          </cell>
          <cell r="E124">
            <v>1688</v>
          </cell>
        </row>
        <row r="124">
          <cell r="G124">
            <v>5</v>
          </cell>
        </row>
        <row r="124">
          <cell r="I124">
            <v>4</v>
          </cell>
        </row>
        <row r="125">
          <cell r="C125">
            <v>5013102</v>
          </cell>
          <cell r="D125" t="str">
            <v>A阶衣服盲盒</v>
          </cell>
          <cell r="E125">
            <v>1688</v>
          </cell>
        </row>
        <row r="125">
          <cell r="G125">
            <v>5</v>
          </cell>
        </row>
        <row r="125">
          <cell r="I125">
            <v>4</v>
          </cell>
        </row>
        <row r="126">
          <cell r="C126">
            <v>5013103</v>
          </cell>
          <cell r="D126" t="str">
            <v>A阶手套盲盒</v>
          </cell>
          <cell r="E126">
            <v>1688</v>
          </cell>
        </row>
        <row r="126">
          <cell r="G126">
            <v>5</v>
          </cell>
        </row>
        <row r="126">
          <cell r="I126">
            <v>4</v>
          </cell>
        </row>
        <row r="127">
          <cell r="C127">
            <v>5013104</v>
          </cell>
          <cell r="D127" t="str">
            <v>A阶裤子盲盒</v>
          </cell>
          <cell r="E127">
            <v>1688</v>
          </cell>
        </row>
        <row r="127">
          <cell r="G127">
            <v>5</v>
          </cell>
        </row>
        <row r="127">
          <cell r="I127">
            <v>4</v>
          </cell>
        </row>
        <row r="128">
          <cell r="C128">
            <v>5013105</v>
          </cell>
          <cell r="D128" t="str">
            <v>A阶腰带盲盒</v>
          </cell>
          <cell r="E128">
            <v>1688</v>
          </cell>
        </row>
        <row r="128">
          <cell r="G128">
            <v>5</v>
          </cell>
        </row>
        <row r="128">
          <cell r="I128">
            <v>4</v>
          </cell>
        </row>
        <row r="129">
          <cell r="C129">
            <v>5013106</v>
          </cell>
          <cell r="D129" t="str">
            <v>A阶鞋子盲盒</v>
          </cell>
          <cell r="E129">
            <v>1688</v>
          </cell>
        </row>
        <row r="129">
          <cell r="G129">
            <v>5</v>
          </cell>
        </row>
        <row r="129">
          <cell r="I129">
            <v>4</v>
          </cell>
        </row>
        <row r="130">
          <cell r="C130">
            <v>5020001</v>
          </cell>
          <cell r="D130" t="str">
            <v>D阶小弟随机</v>
          </cell>
          <cell r="E130">
            <v>20</v>
          </cell>
        </row>
        <row r="130">
          <cell r="G130">
            <v>5</v>
          </cell>
        </row>
        <row r="130">
          <cell r="I130">
            <v>1</v>
          </cell>
        </row>
        <row r="131">
          <cell r="C131">
            <v>5020002</v>
          </cell>
          <cell r="D131" t="str">
            <v>C阶小弟随机</v>
          </cell>
          <cell r="E131">
            <v>60</v>
          </cell>
        </row>
        <row r="131">
          <cell r="G131">
            <v>5</v>
          </cell>
        </row>
        <row r="131">
          <cell r="I131">
            <v>2</v>
          </cell>
        </row>
        <row r="132">
          <cell r="C132">
            <v>5020003</v>
          </cell>
          <cell r="D132" t="str">
            <v>B阶小弟随机</v>
          </cell>
          <cell r="E132">
            <v>180</v>
          </cell>
        </row>
        <row r="132">
          <cell r="G132">
            <v>5</v>
          </cell>
        </row>
        <row r="132">
          <cell r="I132">
            <v>3</v>
          </cell>
        </row>
        <row r="133">
          <cell r="C133">
            <v>5020004</v>
          </cell>
          <cell r="D133" t="str">
            <v>A阶小弟随机</v>
          </cell>
          <cell r="E133">
            <v>540</v>
          </cell>
        </row>
        <row r="133">
          <cell r="G133">
            <v>5</v>
          </cell>
        </row>
        <row r="133">
          <cell r="I133">
            <v>4</v>
          </cell>
        </row>
        <row r="134">
          <cell r="C134">
            <v>5020005</v>
          </cell>
          <cell r="D134" t="str">
            <v>S阶小弟随机</v>
          </cell>
          <cell r="E134">
            <v>4320</v>
          </cell>
        </row>
        <row r="134">
          <cell r="G134">
            <v>5</v>
          </cell>
        </row>
        <row r="134">
          <cell r="I134">
            <v>5</v>
          </cell>
        </row>
        <row r="135">
          <cell r="C135">
            <v>5020006</v>
          </cell>
          <cell r="D135" t="str">
            <v>SS阶小弟随机</v>
          </cell>
          <cell r="E135">
            <v>25920</v>
          </cell>
        </row>
        <row r="135">
          <cell r="G135">
            <v>5</v>
          </cell>
        </row>
        <row r="135">
          <cell r="I135">
            <v>6</v>
          </cell>
        </row>
        <row r="136">
          <cell r="C136">
            <v>5030001</v>
          </cell>
          <cell r="D136" t="str">
            <v>角色随机</v>
          </cell>
          <cell r="E136">
            <v>24000</v>
          </cell>
        </row>
        <row r="136">
          <cell r="G136">
            <v>5</v>
          </cell>
        </row>
        <row r="136">
          <cell r="I136">
            <v>5</v>
          </cell>
        </row>
        <row r="137">
          <cell r="C137">
            <v>5030002</v>
          </cell>
          <cell r="D137" t="str">
            <v>角色碎片随机</v>
          </cell>
          <cell r="E137">
            <v>300</v>
          </cell>
        </row>
        <row r="137">
          <cell r="G137">
            <v>5</v>
          </cell>
        </row>
        <row r="137">
          <cell r="I137">
            <v>4</v>
          </cell>
        </row>
        <row r="138">
          <cell r="C138">
            <v>6011001</v>
          </cell>
          <cell r="D138" t="str">
            <v>角色A-头-1</v>
          </cell>
          <cell r="E138">
            <v>2000</v>
          </cell>
        </row>
        <row r="138">
          <cell r="G138">
            <v>6</v>
          </cell>
        </row>
        <row r="138">
          <cell r="I138">
            <v>5</v>
          </cell>
        </row>
        <row r="139">
          <cell r="C139">
            <v>6011002</v>
          </cell>
          <cell r="D139" t="str">
            <v>角色A-头-2</v>
          </cell>
          <cell r="E139">
            <v>2000</v>
          </cell>
        </row>
        <row r="139">
          <cell r="G139">
            <v>6</v>
          </cell>
        </row>
        <row r="139">
          <cell r="I139">
            <v>5</v>
          </cell>
        </row>
        <row r="140">
          <cell r="C140">
            <v>6011003</v>
          </cell>
          <cell r="D140" t="str">
            <v>角色A-头-3</v>
          </cell>
          <cell r="E140">
            <v>2000</v>
          </cell>
        </row>
        <row r="140">
          <cell r="G140">
            <v>6</v>
          </cell>
        </row>
        <row r="140">
          <cell r="I140">
            <v>5</v>
          </cell>
        </row>
        <row r="141">
          <cell r="C141">
            <v>6012001</v>
          </cell>
          <cell r="D141" t="str">
            <v>角色A-身体-1</v>
          </cell>
          <cell r="E141">
            <v>2000</v>
          </cell>
        </row>
        <row r="141">
          <cell r="G141">
            <v>6</v>
          </cell>
        </row>
        <row r="141">
          <cell r="I141">
            <v>5</v>
          </cell>
        </row>
        <row r="142">
          <cell r="C142">
            <v>6012002</v>
          </cell>
          <cell r="D142" t="str">
            <v>角色A-身体-2</v>
          </cell>
          <cell r="E142">
            <v>2000</v>
          </cell>
        </row>
        <row r="142">
          <cell r="G142">
            <v>6</v>
          </cell>
        </row>
        <row r="142">
          <cell r="I142">
            <v>5</v>
          </cell>
        </row>
        <row r="143">
          <cell r="C143">
            <v>6012003</v>
          </cell>
          <cell r="D143" t="str">
            <v>角色A-身体-3</v>
          </cell>
          <cell r="E143">
            <v>2000</v>
          </cell>
        </row>
        <row r="143">
          <cell r="G143">
            <v>6</v>
          </cell>
        </row>
        <row r="143">
          <cell r="I143">
            <v>5</v>
          </cell>
        </row>
        <row r="144">
          <cell r="C144">
            <v>6013001</v>
          </cell>
          <cell r="D144" t="str">
            <v>角色A-配饰-1</v>
          </cell>
          <cell r="E144">
            <v>2000</v>
          </cell>
        </row>
        <row r="144">
          <cell r="G144">
            <v>6</v>
          </cell>
        </row>
        <row r="144">
          <cell r="I144">
            <v>5</v>
          </cell>
        </row>
        <row r="145">
          <cell r="C145">
            <v>6013002</v>
          </cell>
          <cell r="D145" t="str">
            <v>角色A-配饰-2</v>
          </cell>
          <cell r="E145">
            <v>2000</v>
          </cell>
        </row>
        <row r="145">
          <cell r="G145">
            <v>6</v>
          </cell>
        </row>
        <row r="145">
          <cell r="I145">
            <v>5</v>
          </cell>
        </row>
        <row r="146">
          <cell r="C146">
            <v>6013003</v>
          </cell>
          <cell r="D146" t="str">
            <v>角色A-配饰-3</v>
          </cell>
          <cell r="E146">
            <v>2000</v>
          </cell>
        </row>
        <row r="146">
          <cell r="G146">
            <v>6</v>
          </cell>
        </row>
        <row r="146">
          <cell r="I146">
            <v>5</v>
          </cell>
        </row>
        <row r="147">
          <cell r="C147">
            <v>6021001</v>
          </cell>
          <cell r="D147" t="str">
            <v>角色B-头-1</v>
          </cell>
          <cell r="E147">
            <v>2000</v>
          </cell>
        </row>
        <row r="147">
          <cell r="G147">
            <v>6</v>
          </cell>
        </row>
        <row r="147">
          <cell r="I147">
            <v>5</v>
          </cell>
        </row>
        <row r="148">
          <cell r="C148">
            <v>6021002</v>
          </cell>
          <cell r="D148" t="str">
            <v>角色B-头-2</v>
          </cell>
          <cell r="E148">
            <v>2000</v>
          </cell>
        </row>
        <row r="148">
          <cell r="G148">
            <v>6</v>
          </cell>
        </row>
        <row r="148">
          <cell r="I148">
            <v>5</v>
          </cell>
        </row>
        <row r="149">
          <cell r="C149">
            <v>6021003</v>
          </cell>
          <cell r="D149" t="str">
            <v>角色B-头-3</v>
          </cell>
          <cell r="E149">
            <v>2000</v>
          </cell>
        </row>
        <row r="149">
          <cell r="G149">
            <v>6</v>
          </cell>
        </row>
        <row r="149">
          <cell r="I149">
            <v>5</v>
          </cell>
        </row>
        <row r="150">
          <cell r="C150">
            <v>6022001</v>
          </cell>
          <cell r="D150" t="str">
            <v>角色B-身体-1</v>
          </cell>
          <cell r="E150">
            <v>2000</v>
          </cell>
        </row>
        <row r="150">
          <cell r="G150">
            <v>6</v>
          </cell>
        </row>
        <row r="150">
          <cell r="I150">
            <v>5</v>
          </cell>
        </row>
        <row r="151">
          <cell r="C151">
            <v>6022002</v>
          </cell>
          <cell r="D151" t="str">
            <v>角色B-身体-2</v>
          </cell>
          <cell r="E151">
            <v>2000</v>
          </cell>
        </row>
        <row r="151">
          <cell r="G151">
            <v>6</v>
          </cell>
        </row>
        <row r="151">
          <cell r="I151">
            <v>5</v>
          </cell>
        </row>
        <row r="152">
          <cell r="C152">
            <v>6022003</v>
          </cell>
          <cell r="D152" t="str">
            <v>角色B-身体-3</v>
          </cell>
          <cell r="E152">
            <v>2000</v>
          </cell>
        </row>
        <row r="152">
          <cell r="G152">
            <v>6</v>
          </cell>
        </row>
        <row r="152">
          <cell r="I152">
            <v>5</v>
          </cell>
        </row>
        <row r="153">
          <cell r="C153">
            <v>6023001</v>
          </cell>
          <cell r="D153" t="str">
            <v>角色B-配饰-1</v>
          </cell>
          <cell r="E153">
            <v>2000</v>
          </cell>
        </row>
        <row r="153">
          <cell r="G153">
            <v>6</v>
          </cell>
        </row>
        <row r="153">
          <cell r="I153">
            <v>5</v>
          </cell>
        </row>
        <row r="154">
          <cell r="C154">
            <v>6023002</v>
          </cell>
          <cell r="D154" t="str">
            <v>角色B-配饰-2</v>
          </cell>
          <cell r="E154">
            <v>2000</v>
          </cell>
        </row>
        <row r="154">
          <cell r="G154">
            <v>6</v>
          </cell>
        </row>
        <row r="154">
          <cell r="I154">
            <v>5</v>
          </cell>
        </row>
        <row r="155">
          <cell r="C155">
            <v>6023003</v>
          </cell>
          <cell r="D155" t="str">
            <v>角色B-配饰-3</v>
          </cell>
          <cell r="E155">
            <v>2000</v>
          </cell>
        </row>
        <row r="155">
          <cell r="G155">
            <v>6</v>
          </cell>
        </row>
        <row r="155">
          <cell r="I155">
            <v>5</v>
          </cell>
        </row>
        <row r="156">
          <cell r="C156">
            <v>7010001</v>
          </cell>
          <cell r="D156" t="str">
            <v>人物1</v>
          </cell>
          <cell r="E156">
            <v>1000</v>
          </cell>
        </row>
        <row r="156">
          <cell r="G156">
            <v>7</v>
          </cell>
        </row>
        <row r="156">
          <cell r="I156">
            <v>5</v>
          </cell>
        </row>
        <row r="157">
          <cell r="C157">
            <v>7010002</v>
          </cell>
          <cell r="D157" t="str">
            <v>人物2</v>
          </cell>
          <cell r="E157">
            <v>1000</v>
          </cell>
        </row>
        <row r="157">
          <cell r="G157">
            <v>7</v>
          </cell>
        </row>
        <row r="157">
          <cell r="I157">
            <v>5</v>
          </cell>
        </row>
        <row r="158">
          <cell r="C158">
            <v>7010003</v>
          </cell>
          <cell r="D158" t="str">
            <v>人物3</v>
          </cell>
          <cell r="E158">
            <v>1000</v>
          </cell>
        </row>
        <row r="158">
          <cell r="G158">
            <v>7</v>
          </cell>
        </row>
        <row r="158">
          <cell r="I158">
            <v>5</v>
          </cell>
        </row>
        <row r="159">
          <cell r="C159">
            <v>7020001</v>
          </cell>
          <cell r="D159" t="str">
            <v>背景1</v>
          </cell>
          <cell r="E159">
            <v>800</v>
          </cell>
        </row>
        <row r="159">
          <cell r="G159">
            <v>7</v>
          </cell>
        </row>
        <row r="159">
          <cell r="I159">
            <v>5</v>
          </cell>
        </row>
        <row r="160">
          <cell r="C160">
            <v>7020002</v>
          </cell>
          <cell r="D160" t="str">
            <v>背景2</v>
          </cell>
          <cell r="E160">
            <v>800</v>
          </cell>
        </row>
        <row r="160">
          <cell r="G160">
            <v>7</v>
          </cell>
        </row>
        <row r="160">
          <cell r="I160">
            <v>5</v>
          </cell>
        </row>
        <row r="161">
          <cell r="C161">
            <v>7020003</v>
          </cell>
          <cell r="D161" t="str">
            <v>背景3</v>
          </cell>
          <cell r="E161">
            <v>800</v>
          </cell>
        </row>
        <row r="161">
          <cell r="G161">
            <v>7</v>
          </cell>
        </row>
        <row r="161">
          <cell r="I161">
            <v>5</v>
          </cell>
        </row>
        <row r="162">
          <cell r="C162">
            <v>7030101</v>
          </cell>
          <cell r="D162" t="str">
            <v>技能1-外观1</v>
          </cell>
          <cell r="E162">
            <v>3000</v>
          </cell>
        </row>
        <row r="162">
          <cell r="G162">
            <v>7</v>
          </cell>
        </row>
        <row r="162">
          <cell r="I162">
            <v>5</v>
          </cell>
        </row>
        <row r="163">
          <cell r="C163">
            <v>7030102</v>
          </cell>
          <cell r="D163" t="str">
            <v>技能1-外观2</v>
          </cell>
          <cell r="E163">
            <v>3000</v>
          </cell>
        </row>
        <row r="163">
          <cell r="G163">
            <v>7</v>
          </cell>
        </row>
        <row r="163">
          <cell r="I163">
            <v>5</v>
          </cell>
        </row>
        <row r="164">
          <cell r="C164">
            <v>7030103</v>
          </cell>
          <cell r="D164" t="str">
            <v>技能1-外观3</v>
          </cell>
          <cell r="E164">
            <v>3000</v>
          </cell>
        </row>
        <row r="164">
          <cell r="G164">
            <v>7</v>
          </cell>
        </row>
        <row r="164">
          <cell r="I164">
            <v>5</v>
          </cell>
        </row>
        <row r="165">
          <cell r="C165">
            <v>7030201</v>
          </cell>
          <cell r="D165" t="str">
            <v>技能2-外观1</v>
          </cell>
          <cell r="E165">
            <v>3000</v>
          </cell>
        </row>
        <row r="165">
          <cell r="G165">
            <v>7</v>
          </cell>
        </row>
        <row r="165">
          <cell r="I165">
            <v>5</v>
          </cell>
        </row>
        <row r="166">
          <cell r="C166">
            <v>7030202</v>
          </cell>
          <cell r="D166" t="str">
            <v>技能2-外观2</v>
          </cell>
          <cell r="E166">
            <v>3000</v>
          </cell>
        </row>
        <row r="166">
          <cell r="G166">
            <v>7</v>
          </cell>
        </row>
        <row r="166">
          <cell r="I166">
            <v>5</v>
          </cell>
        </row>
        <row r="167">
          <cell r="C167">
            <v>7030203</v>
          </cell>
          <cell r="D167" t="str">
            <v>技能2-外观3</v>
          </cell>
          <cell r="E167">
            <v>3000</v>
          </cell>
        </row>
        <row r="167">
          <cell r="G167">
            <v>7</v>
          </cell>
        </row>
        <row r="167">
          <cell r="I167">
            <v>5</v>
          </cell>
        </row>
        <row r="168">
          <cell r="C168">
            <v>8010001</v>
          </cell>
          <cell r="D168" t="str">
            <v>免广告卡-永久</v>
          </cell>
          <cell r="E168">
            <v>500</v>
          </cell>
        </row>
        <row r="168">
          <cell r="G168">
            <v>8</v>
          </cell>
        </row>
        <row r="168">
          <cell r="I168">
            <v>5</v>
          </cell>
        </row>
        <row r="169">
          <cell r="C169">
            <v>8010002</v>
          </cell>
          <cell r="D169" t="str">
            <v>月卡-3天</v>
          </cell>
          <cell r="E169">
            <v>40</v>
          </cell>
        </row>
        <row r="169">
          <cell r="G169">
            <v>8</v>
          </cell>
        </row>
        <row r="169">
          <cell r="I169">
            <v>4</v>
          </cell>
        </row>
        <row r="170">
          <cell r="C170">
            <v>8010003</v>
          </cell>
          <cell r="D170" t="str">
            <v>月卡-7天</v>
          </cell>
          <cell r="E170">
            <v>120</v>
          </cell>
        </row>
        <row r="171">
          <cell r="C171">
            <v>8010004</v>
          </cell>
          <cell r="D171" t="str">
            <v>月卡-30天</v>
          </cell>
          <cell r="E171">
            <v>500</v>
          </cell>
        </row>
        <row r="171">
          <cell r="G171">
            <v>8</v>
          </cell>
        </row>
        <row r="171">
          <cell r="I171">
            <v>5</v>
          </cell>
        </row>
        <row r="172">
          <cell r="C172">
            <v>8010101</v>
          </cell>
          <cell r="D172" t="str">
            <v>小红包</v>
          </cell>
          <cell r="E172">
            <v>20</v>
          </cell>
        </row>
        <row r="172">
          <cell r="G172">
            <v>8</v>
          </cell>
        </row>
        <row r="172">
          <cell r="I172">
            <v>4</v>
          </cell>
        </row>
        <row r="173">
          <cell r="C173">
            <v>8010102</v>
          </cell>
          <cell r="D173" t="str">
            <v>中红包</v>
          </cell>
          <cell r="E173">
            <v>50</v>
          </cell>
        </row>
        <row r="173">
          <cell r="G173">
            <v>8</v>
          </cell>
        </row>
        <row r="173">
          <cell r="I173">
            <v>4</v>
          </cell>
        </row>
        <row r="174">
          <cell r="C174">
            <v>8010103</v>
          </cell>
          <cell r="D174" t="str">
            <v>大红包</v>
          </cell>
          <cell r="E174">
            <v>200</v>
          </cell>
        </row>
        <row r="174">
          <cell r="G174">
            <v>8</v>
          </cell>
        </row>
        <row r="174">
          <cell r="I174">
            <v>4</v>
          </cell>
        </row>
        <row r="175">
          <cell r="C175">
            <v>8010104</v>
          </cell>
          <cell r="D175" t="str">
            <v>特大红包</v>
          </cell>
          <cell r="E175">
            <v>500</v>
          </cell>
        </row>
        <row r="175">
          <cell r="G175">
            <v>8</v>
          </cell>
        </row>
        <row r="175">
          <cell r="I175">
            <v>5</v>
          </cell>
        </row>
        <row r="176">
          <cell r="C176">
            <v>8020011</v>
          </cell>
          <cell r="D176" t="str">
            <v>骰子</v>
          </cell>
          <cell r="E176">
            <v>300</v>
          </cell>
        </row>
        <row r="176">
          <cell r="G176">
            <v>8</v>
          </cell>
        </row>
        <row r="176">
          <cell r="I176">
            <v>5</v>
          </cell>
        </row>
        <row r="177">
          <cell r="C177">
            <v>8030011</v>
          </cell>
          <cell r="D177" t="str">
            <v>大富翁代币</v>
          </cell>
          <cell r="E177">
            <v>1</v>
          </cell>
        </row>
        <row r="177">
          <cell r="G177">
            <v>8</v>
          </cell>
        </row>
        <row r="177">
          <cell r="I177">
            <v>4</v>
          </cell>
        </row>
        <row r="178">
          <cell r="C178">
            <v>8030021</v>
          </cell>
          <cell r="D178" t="str">
            <v>体力兑换代币</v>
          </cell>
        </row>
        <row r="178">
          <cell r="F178">
            <v>100</v>
          </cell>
          <cell r="G178">
            <v>8</v>
          </cell>
        </row>
        <row r="178">
          <cell r="I178">
            <v>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8"/>
  <sheetViews>
    <sheetView tabSelected="1" zoomScale="115" zoomScaleNormal="115" workbookViewId="0">
      <pane xSplit="2" topLeftCell="C1" activePane="topRight" state="frozen"/>
      <selection/>
      <selection pane="topRight" activeCell="K20" sqref="K20"/>
    </sheetView>
  </sheetViews>
  <sheetFormatPr defaultColWidth="9" defaultRowHeight="11.25"/>
  <cols>
    <col min="1" max="1" width="9" style="2"/>
    <col min="2" max="2" width="15.625" style="3" customWidth="1"/>
    <col min="3" max="15" width="9" style="2" customWidth="1"/>
    <col min="16" max="16" width="12.125" style="2" customWidth="1"/>
    <col min="17" max="18" width="9" style="2" customWidth="1"/>
    <col min="19" max="19" width="13.125" style="2" customWidth="1"/>
    <col min="20" max="16384" width="9" style="2"/>
  </cols>
  <sheetData>
    <row r="1" s="1" customFormat="1" ht="28.5" spans="1:26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8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11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13" t="s">
        <v>24</v>
      </c>
    </row>
    <row r="2" s="1" customFormat="1" ht="14.25" spans="1:26">
      <c r="A2" s="4" t="s">
        <v>25</v>
      </c>
      <c r="B2" s="4"/>
      <c r="C2" s="4" t="s">
        <v>25</v>
      </c>
      <c r="D2" s="4" t="s">
        <v>25</v>
      </c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25</v>
      </c>
      <c r="L2" s="4" t="s">
        <v>25</v>
      </c>
      <c r="M2" s="8" t="s">
        <v>26</v>
      </c>
      <c r="N2" s="8" t="s">
        <v>27</v>
      </c>
      <c r="O2" s="4" t="s">
        <v>25</v>
      </c>
      <c r="P2" s="4" t="s">
        <v>28</v>
      </c>
      <c r="Q2" s="4" t="s">
        <v>28</v>
      </c>
      <c r="R2" s="4" t="s">
        <v>29</v>
      </c>
      <c r="S2" s="4" t="s">
        <v>28</v>
      </c>
      <c r="T2" s="4" t="s">
        <v>28</v>
      </c>
      <c r="U2" s="12" t="s">
        <v>27</v>
      </c>
      <c r="V2" s="4" t="s">
        <v>25</v>
      </c>
      <c r="W2" s="4" t="s">
        <v>25</v>
      </c>
      <c r="X2" s="4" t="s">
        <v>25</v>
      </c>
      <c r="Y2" s="4" t="s">
        <v>25</v>
      </c>
      <c r="Z2" s="13" t="s">
        <v>28</v>
      </c>
    </row>
    <row r="3" s="1" customFormat="1" ht="14.25" spans="1:26">
      <c r="A3" s="4" t="s">
        <v>30</v>
      </c>
      <c r="B3" s="4"/>
      <c r="C3" s="4" t="s">
        <v>30</v>
      </c>
      <c r="D3" s="4" t="s">
        <v>30</v>
      </c>
      <c r="E3" s="4" t="s">
        <v>30</v>
      </c>
      <c r="F3" s="4" t="s">
        <v>30</v>
      </c>
      <c r="G3" s="4" t="s">
        <v>30</v>
      </c>
      <c r="H3" s="4" t="s">
        <v>31</v>
      </c>
      <c r="I3" s="4" t="s">
        <v>30</v>
      </c>
      <c r="J3" s="4" t="s">
        <v>32</v>
      </c>
      <c r="K3" s="4" t="s">
        <v>30</v>
      </c>
      <c r="L3" s="4" t="s">
        <v>31</v>
      </c>
      <c r="M3" s="8" t="s">
        <v>30</v>
      </c>
      <c r="N3" s="4" t="s">
        <v>30</v>
      </c>
      <c r="O3" s="4" t="s">
        <v>31</v>
      </c>
      <c r="P3" s="4" t="s">
        <v>31</v>
      </c>
      <c r="Q3" s="4" t="s">
        <v>31</v>
      </c>
      <c r="R3" s="4" t="s">
        <v>31</v>
      </c>
      <c r="S3" s="4" t="s">
        <v>31</v>
      </c>
      <c r="T3" s="4" t="s">
        <v>31</v>
      </c>
      <c r="U3" s="11" t="s">
        <v>30</v>
      </c>
      <c r="V3" s="4" t="s">
        <v>31</v>
      </c>
      <c r="W3" s="4" t="s">
        <v>31</v>
      </c>
      <c r="X3" s="4" t="s">
        <v>31</v>
      </c>
      <c r="Y3" s="4" t="s">
        <v>31</v>
      </c>
      <c r="Z3" s="4" t="s">
        <v>31</v>
      </c>
    </row>
    <row r="4" s="1" customFormat="1" ht="28.5" spans="1:26">
      <c r="A4" s="5" t="s">
        <v>33</v>
      </c>
      <c r="B4" s="5" t="s">
        <v>34</v>
      </c>
      <c r="C4" s="5" t="s">
        <v>35</v>
      </c>
      <c r="D4" s="5" t="s">
        <v>36</v>
      </c>
      <c r="E4" s="5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5" t="s">
        <v>42</v>
      </c>
      <c r="K4" s="5" t="s">
        <v>43</v>
      </c>
      <c r="L4" s="5" t="s">
        <v>44</v>
      </c>
      <c r="M4" s="9" t="s">
        <v>45</v>
      </c>
      <c r="N4" s="5" t="s">
        <v>46</v>
      </c>
      <c r="O4" s="5" t="s">
        <v>47</v>
      </c>
      <c r="P4" s="5" t="s">
        <v>48</v>
      </c>
      <c r="Q4" s="5" t="s">
        <v>49</v>
      </c>
      <c r="R4" s="5" t="s">
        <v>50</v>
      </c>
      <c r="S4" s="5" t="s">
        <v>51</v>
      </c>
      <c r="T4" s="5" t="s">
        <v>52</v>
      </c>
      <c r="U4" s="5" t="s">
        <v>53</v>
      </c>
      <c r="V4" s="5" t="s">
        <v>54</v>
      </c>
      <c r="W4" s="5" t="s">
        <v>55</v>
      </c>
      <c r="X4" s="5" t="s">
        <v>56</v>
      </c>
      <c r="Y4" s="5" t="s">
        <v>57</v>
      </c>
      <c r="Z4" s="5" t="s">
        <v>58</v>
      </c>
    </row>
    <row r="5" spans="1:22">
      <c r="A5" s="2">
        <f>[1]道具!C45</f>
        <v>1010001</v>
      </c>
      <c r="B5" s="3" t="str">
        <f>_xlfn.XLOOKUP(A5,[1]道具!$C$45:$C$223,[1]道具!$D$45:$D$223,"×",0)</f>
        <v>改名卡</v>
      </c>
      <c r="C5" s="2">
        <f>_xlfn.XLOOKUP(A5,[1]道具!$C:$C,[1]道具!$E:$E)</f>
        <v>200</v>
      </c>
      <c r="D5" s="2">
        <f>_xlfn.XLOOKUP(A5,[1]道具!$C:$C,[1]道具!$F:$F)</f>
        <v>0</v>
      </c>
      <c r="E5" s="2">
        <f>ROUNDDOWN(A5/1000000,0)</f>
        <v>1</v>
      </c>
      <c r="F5" s="2">
        <f t="shared" ref="F5:F13" si="0">ROUNDDOWN(A5/10000-E5*100,0)</f>
        <v>1</v>
      </c>
      <c r="G5" s="2">
        <f>[1]道具!I45</f>
        <v>4</v>
      </c>
      <c r="H5" s="2">
        <v>1</v>
      </c>
      <c r="I5" s="2">
        <v>1</v>
      </c>
      <c r="O5" s="2">
        <v>1</v>
      </c>
      <c r="P5" s="2" t="str">
        <f>CONCATENATE("item_",A5,"_name")</f>
        <v>item_1010001_name</v>
      </c>
      <c r="Q5" s="2" t="str">
        <f>CONCATENATE("item_",A5,"_desc")</f>
        <v>item_1010001_desc</v>
      </c>
      <c r="S5" s="2" t="str">
        <f>CONCATENATE("icon_item_",A5)</f>
        <v>icon_item_1010001</v>
      </c>
      <c r="V5" s="2" t="str">
        <f>IF(J5="","",1)</f>
        <v/>
      </c>
    </row>
    <row r="6" spans="1:25">
      <c r="A6" s="2">
        <f>[1]道具!C46</f>
        <v>1010002</v>
      </c>
      <c r="B6" s="3" t="str">
        <f>_xlfn.XLOOKUP(A6,[1]道具!$C$45:$C$223,[1]道具!$D$45:$D$223,"×",0)</f>
        <v>急救包</v>
      </c>
      <c r="C6" s="2">
        <f>_xlfn.XLOOKUP(A6,[1]道具!$C:$C,[1]道具!$E:$E)</f>
        <v>50</v>
      </c>
      <c r="D6" s="2">
        <f>_xlfn.XLOOKUP(A6,[1]道具!$C:$C,[1]道具!$F:$F)</f>
        <v>0</v>
      </c>
      <c r="E6" s="2">
        <f>[1]道具!G46</f>
        <v>1</v>
      </c>
      <c r="F6" s="2">
        <f t="shared" si="0"/>
        <v>1</v>
      </c>
      <c r="G6" s="2">
        <f>[1]道具!I46</f>
        <v>4</v>
      </c>
      <c r="H6" s="2">
        <v>1</v>
      </c>
      <c r="I6" s="2">
        <v>1</v>
      </c>
      <c r="O6" s="2">
        <v>1</v>
      </c>
      <c r="P6" s="2" t="str">
        <f t="shared" ref="P6:P31" si="1">CONCATENATE("item_",A6,"_name")</f>
        <v>item_1010002_name</v>
      </c>
      <c r="Q6" s="2" t="str">
        <f t="shared" ref="Q6:Q31" si="2">CONCATENATE("item_",A6,"_desc")</f>
        <v>item_1010002_desc</v>
      </c>
      <c r="S6" s="2" t="str">
        <f t="shared" ref="S6:S31" si="3">CONCATENATE("icon_item_",A6)</f>
        <v>icon_item_1010002</v>
      </c>
      <c r="V6" s="2" t="str">
        <f t="shared" ref="V6:V37" si="4">IF(J6="","",1)</f>
        <v/>
      </c>
      <c r="Y6" s="2">
        <v>401</v>
      </c>
    </row>
    <row r="7" spans="1:25">
      <c r="A7" s="2">
        <f>[1]道具!C47</f>
        <v>1020000</v>
      </c>
      <c r="B7" s="3" t="str">
        <f>_xlfn.XLOOKUP(A7,[1]道具!$C$45:$C$223,[1]道具!$D$45:$D$223,"×",0)</f>
        <v>随机零件</v>
      </c>
      <c r="C7" s="2">
        <f>_xlfn.XLOOKUP(A7,[1]道具!$C:$C,[1]道具!$E:$E)</f>
        <v>1</v>
      </c>
      <c r="D7" s="2">
        <f>_xlfn.XLOOKUP(A7,[1]道具!$C:$C,[1]道具!$F:$F)</f>
        <v>2000</v>
      </c>
      <c r="E7" s="2">
        <f>[1]道具!G47</f>
        <v>1</v>
      </c>
      <c r="F7" s="2">
        <f t="shared" si="0"/>
        <v>2</v>
      </c>
      <c r="G7" s="2">
        <f>[1]道具!I47</f>
        <v>1</v>
      </c>
      <c r="H7" s="2">
        <v>1</v>
      </c>
      <c r="J7" s="2">
        <v>1</v>
      </c>
      <c r="K7" s="2">
        <v>1</v>
      </c>
      <c r="L7" s="2">
        <v>1</v>
      </c>
      <c r="M7" s="2" t="str">
        <f>CONCATENATE("5;",A7)</f>
        <v>5;1020000</v>
      </c>
      <c r="O7" s="2">
        <v>1</v>
      </c>
      <c r="P7" s="2" t="str">
        <f t="shared" si="1"/>
        <v>item_1020000_name</v>
      </c>
      <c r="Q7" s="2" t="str">
        <f t="shared" si="2"/>
        <v>item_1020000_desc</v>
      </c>
      <c r="S7" s="2" t="str">
        <f t="shared" si="3"/>
        <v>icon_item_1020000</v>
      </c>
      <c r="V7" s="2">
        <f t="shared" si="4"/>
        <v>1</v>
      </c>
      <c r="Y7" s="2">
        <v>600</v>
      </c>
    </row>
    <row r="8" spans="1:25">
      <c r="A8" s="2">
        <f>[1]道具!C48</f>
        <v>1020001</v>
      </c>
      <c r="B8" s="3" t="str">
        <f>_xlfn.XLOOKUP(A8,[1]道具!$C$45:$C$223,[1]道具!$D$45:$D$223,"×",0)</f>
        <v>武器零件</v>
      </c>
      <c r="C8" s="2">
        <f>_xlfn.XLOOKUP(A8,[1]道具!$C:$C,[1]道具!$E:$E)</f>
        <v>1</v>
      </c>
      <c r="D8" s="2">
        <f>_xlfn.XLOOKUP(A8,[1]道具!$C:$C,[1]道具!$F:$F)</f>
        <v>2000</v>
      </c>
      <c r="E8" s="2">
        <f>[1]道具!G48</f>
        <v>1</v>
      </c>
      <c r="F8" s="2">
        <f t="shared" si="0"/>
        <v>2</v>
      </c>
      <c r="G8" s="2">
        <f>[1]道具!I48</f>
        <v>1</v>
      </c>
      <c r="H8" s="2">
        <v>1</v>
      </c>
      <c r="O8" s="2">
        <v>1</v>
      </c>
      <c r="P8" s="2" t="str">
        <f t="shared" si="1"/>
        <v>item_1020001_name</v>
      </c>
      <c r="Q8" s="2" t="str">
        <f t="shared" si="2"/>
        <v>item_1020001_desc</v>
      </c>
      <c r="S8" s="2" t="str">
        <f t="shared" si="3"/>
        <v>icon_item_1020001</v>
      </c>
      <c r="V8" s="2" t="str">
        <f t="shared" si="4"/>
        <v/>
      </c>
      <c r="Y8" s="2">
        <v>600</v>
      </c>
    </row>
    <row r="9" spans="1:25">
      <c r="A9" s="2">
        <f>[1]道具!C49</f>
        <v>1020002</v>
      </c>
      <c r="B9" s="3" t="str">
        <f>_xlfn.XLOOKUP(A9,[1]道具!$C$45:$C$223,[1]道具!$D$45:$D$223,"×",0)</f>
        <v>衣服零件</v>
      </c>
      <c r="C9" s="2">
        <f>_xlfn.XLOOKUP(A9,[1]道具!$C:$C,[1]道具!$E:$E)</f>
        <v>1</v>
      </c>
      <c r="D9" s="2">
        <f>_xlfn.XLOOKUP(A9,[1]道具!$C:$C,[1]道具!$F:$F)</f>
        <v>2000</v>
      </c>
      <c r="E9" s="2">
        <f>[1]道具!G49</f>
        <v>1</v>
      </c>
      <c r="F9" s="2">
        <f t="shared" si="0"/>
        <v>2</v>
      </c>
      <c r="G9" s="2">
        <f>[1]道具!I49</f>
        <v>1</v>
      </c>
      <c r="H9" s="2">
        <v>1</v>
      </c>
      <c r="O9" s="2">
        <v>1</v>
      </c>
      <c r="P9" s="2" t="str">
        <f t="shared" si="1"/>
        <v>item_1020002_name</v>
      </c>
      <c r="Q9" s="2" t="str">
        <f t="shared" si="2"/>
        <v>item_1020002_desc</v>
      </c>
      <c r="S9" s="2" t="str">
        <f t="shared" si="3"/>
        <v>icon_item_1020002</v>
      </c>
      <c r="V9" s="2" t="str">
        <f t="shared" si="4"/>
        <v/>
      </c>
      <c r="Y9" s="2">
        <v>600</v>
      </c>
    </row>
    <row r="10" spans="1:25">
      <c r="A10" s="2">
        <f>[1]道具!C50</f>
        <v>1020003</v>
      </c>
      <c r="B10" s="3" t="str">
        <f>_xlfn.XLOOKUP(A10,[1]道具!$C$45:$C$223,[1]道具!$D$45:$D$223,"×",0)</f>
        <v>手套零件</v>
      </c>
      <c r="C10" s="2">
        <f>_xlfn.XLOOKUP(A10,[1]道具!$C:$C,[1]道具!$E:$E)</f>
        <v>1</v>
      </c>
      <c r="D10" s="2">
        <f>_xlfn.XLOOKUP(A10,[1]道具!$C:$C,[1]道具!$F:$F)</f>
        <v>2000</v>
      </c>
      <c r="E10" s="2">
        <f>[1]道具!G50</f>
        <v>1</v>
      </c>
      <c r="F10" s="2">
        <f t="shared" si="0"/>
        <v>2</v>
      </c>
      <c r="G10" s="2">
        <f>[1]道具!I50</f>
        <v>1</v>
      </c>
      <c r="H10" s="2">
        <v>1</v>
      </c>
      <c r="O10" s="2">
        <v>1</v>
      </c>
      <c r="P10" s="2" t="str">
        <f t="shared" si="1"/>
        <v>item_1020003_name</v>
      </c>
      <c r="Q10" s="2" t="str">
        <f t="shared" si="2"/>
        <v>item_1020003_desc</v>
      </c>
      <c r="S10" s="2" t="str">
        <f t="shared" si="3"/>
        <v>icon_item_1020003</v>
      </c>
      <c r="V10" s="2" t="str">
        <f t="shared" si="4"/>
        <v/>
      </c>
      <c r="Y10" s="2">
        <v>600</v>
      </c>
    </row>
    <row r="11" spans="1:25">
      <c r="A11" s="2">
        <f>[1]道具!C51</f>
        <v>1020004</v>
      </c>
      <c r="B11" s="3" t="str">
        <f>_xlfn.XLOOKUP(A11,[1]道具!$C$45:$C$223,[1]道具!$D$45:$D$223,"×",0)</f>
        <v>裤子零件</v>
      </c>
      <c r="C11" s="2">
        <f>_xlfn.XLOOKUP(A11,[1]道具!$C:$C,[1]道具!$E:$E)</f>
        <v>1</v>
      </c>
      <c r="D11" s="2">
        <f>_xlfn.XLOOKUP(A11,[1]道具!$C:$C,[1]道具!$F:$F)</f>
        <v>2000</v>
      </c>
      <c r="E11" s="2">
        <f>[1]道具!G51</f>
        <v>1</v>
      </c>
      <c r="F11" s="2">
        <f t="shared" si="0"/>
        <v>2</v>
      </c>
      <c r="G11" s="2">
        <f>[1]道具!I51</f>
        <v>1</v>
      </c>
      <c r="H11" s="2">
        <v>1</v>
      </c>
      <c r="O11" s="2">
        <v>1</v>
      </c>
      <c r="P11" s="2" t="str">
        <f t="shared" si="1"/>
        <v>item_1020004_name</v>
      </c>
      <c r="Q11" s="2" t="str">
        <f t="shared" si="2"/>
        <v>item_1020004_desc</v>
      </c>
      <c r="S11" s="2" t="str">
        <f t="shared" si="3"/>
        <v>icon_item_1020004</v>
      </c>
      <c r="V11" s="2" t="str">
        <f t="shared" si="4"/>
        <v/>
      </c>
      <c r="Y11" s="2">
        <v>600</v>
      </c>
    </row>
    <row r="12" spans="1:25">
      <c r="A12" s="2">
        <f>[1]道具!C52</f>
        <v>1020005</v>
      </c>
      <c r="B12" s="3" t="str">
        <f>_xlfn.XLOOKUP(A12,[1]道具!$C$45:$C$223,[1]道具!$D$45:$D$223,"×",0)</f>
        <v>腰带零件</v>
      </c>
      <c r="C12" s="2">
        <f>_xlfn.XLOOKUP(A12,[1]道具!$C:$C,[1]道具!$E:$E)</f>
        <v>1</v>
      </c>
      <c r="D12" s="2">
        <f>_xlfn.XLOOKUP(A12,[1]道具!$C:$C,[1]道具!$F:$F)</f>
        <v>2000</v>
      </c>
      <c r="E12" s="2">
        <f>[1]道具!G52</f>
        <v>1</v>
      </c>
      <c r="F12" s="2">
        <f t="shared" si="0"/>
        <v>2</v>
      </c>
      <c r="G12" s="2">
        <f>[1]道具!I52</f>
        <v>1</v>
      </c>
      <c r="H12" s="2">
        <v>1</v>
      </c>
      <c r="O12" s="2">
        <v>1</v>
      </c>
      <c r="P12" s="2" t="str">
        <f t="shared" si="1"/>
        <v>item_1020005_name</v>
      </c>
      <c r="Q12" s="2" t="str">
        <f t="shared" si="2"/>
        <v>item_1020005_desc</v>
      </c>
      <c r="S12" s="2" t="str">
        <f t="shared" si="3"/>
        <v>icon_item_1020005</v>
      </c>
      <c r="V12" s="2" t="str">
        <f t="shared" si="4"/>
        <v/>
      </c>
      <c r="Y12" s="2">
        <v>600</v>
      </c>
    </row>
    <row r="13" spans="1:25">
      <c r="A13" s="2">
        <f>[1]道具!C53</f>
        <v>1020006</v>
      </c>
      <c r="B13" s="3" t="str">
        <f>_xlfn.XLOOKUP(A13,[1]道具!$C$45:$C$223,[1]道具!$D$45:$D$223,"×",0)</f>
        <v>鞋子零件</v>
      </c>
      <c r="C13" s="2">
        <f>_xlfn.XLOOKUP(A13,[1]道具!$C:$C,[1]道具!$E:$E)</f>
        <v>1</v>
      </c>
      <c r="D13" s="2">
        <f>_xlfn.XLOOKUP(A13,[1]道具!$C:$C,[1]道具!$F:$F)</f>
        <v>2000</v>
      </c>
      <c r="E13" s="2">
        <f>[1]道具!G53</f>
        <v>1</v>
      </c>
      <c r="F13" s="2">
        <f t="shared" si="0"/>
        <v>2</v>
      </c>
      <c r="G13" s="2">
        <f>[1]道具!I53</f>
        <v>1</v>
      </c>
      <c r="H13" s="2">
        <v>1</v>
      </c>
      <c r="O13" s="2">
        <v>1</v>
      </c>
      <c r="P13" s="2" t="str">
        <f t="shared" si="1"/>
        <v>item_1020006_name</v>
      </c>
      <c r="Q13" s="2" t="str">
        <f t="shared" si="2"/>
        <v>item_1020006_desc</v>
      </c>
      <c r="S13" s="2" t="str">
        <f t="shared" si="3"/>
        <v>icon_item_1020006</v>
      </c>
      <c r="V13" s="2" t="str">
        <f t="shared" si="4"/>
        <v/>
      </c>
      <c r="Y13" s="2">
        <v>600</v>
      </c>
    </row>
    <row r="14" spans="1:25">
      <c r="A14" s="2">
        <f>[1]道具!C54</f>
        <v>1030001</v>
      </c>
      <c r="B14" s="3" t="str">
        <f>_xlfn.XLOOKUP(A14,[1]道具!$C$45:$C$223,[1]道具!$D$45:$D$223,"×",0)</f>
        <v>能量饮料</v>
      </c>
      <c r="C14" s="2">
        <f>_xlfn.XLOOKUP(A14,[1]道具!$C:$C,[1]道具!$E:$E)</f>
        <v>0</v>
      </c>
      <c r="D14" s="2">
        <f>_xlfn.XLOOKUP(A14,[1]道具!$C:$C,[1]道具!$F:$F)</f>
        <v>0</v>
      </c>
      <c r="E14" s="2">
        <f>[1]道具!G54</f>
        <v>1</v>
      </c>
      <c r="F14" s="2">
        <f t="shared" ref="F14:F35" si="5">ROUNDDOWN(A14/10000-E14*100,0)</f>
        <v>3</v>
      </c>
      <c r="G14" s="2">
        <f>[1]道具!I54</f>
        <v>5</v>
      </c>
      <c r="H14" s="2">
        <v>1</v>
      </c>
      <c r="O14" s="2">
        <v>1</v>
      </c>
      <c r="P14" s="2" t="str">
        <f t="shared" si="1"/>
        <v>item_1030001_name</v>
      </c>
      <c r="Q14" s="2" t="str">
        <f t="shared" si="2"/>
        <v>item_1030001_desc</v>
      </c>
      <c r="S14" s="2" t="str">
        <f t="shared" si="3"/>
        <v>icon_item_1030001</v>
      </c>
      <c r="V14" s="2" t="str">
        <f t="shared" si="4"/>
        <v/>
      </c>
      <c r="Y14" s="2">
        <v>101</v>
      </c>
    </row>
    <row r="15" spans="1:25">
      <c r="A15" s="6">
        <f>[1]道具!C55</f>
        <v>1030002</v>
      </c>
      <c r="B15" s="7" t="str">
        <f>_xlfn.XLOOKUP(A15,[1]道具!$C$45:$C$223,[1]道具!$D$45:$D$223,"×",0)</f>
        <v>小猴饼干</v>
      </c>
      <c r="C15" s="2">
        <f>_xlfn.XLOOKUP(A15,[1]道具!$C:$C,[1]道具!$E:$E)</f>
        <v>0</v>
      </c>
      <c r="D15" s="2">
        <f>_xlfn.XLOOKUP(A15,[1]道具!$C:$C,[1]道具!$F:$F)</f>
        <v>0</v>
      </c>
      <c r="E15" s="2">
        <f>[1]道具!G55</f>
        <v>1</v>
      </c>
      <c r="F15" s="2">
        <f t="shared" si="5"/>
        <v>3</v>
      </c>
      <c r="G15" s="2">
        <f>[1]道具!I55</f>
        <v>3</v>
      </c>
      <c r="H15" s="2">
        <v>1</v>
      </c>
      <c r="O15" s="2">
        <v>1</v>
      </c>
      <c r="P15" s="2" t="str">
        <f t="shared" si="1"/>
        <v>item_1030002_name</v>
      </c>
      <c r="Q15" s="2" t="str">
        <f t="shared" si="2"/>
        <v>item_1030002_desc</v>
      </c>
      <c r="S15" s="2" t="str">
        <f t="shared" si="3"/>
        <v>icon_item_1030002</v>
      </c>
      <c r="V15" s="2" t="str">
        <f t="shared" si="4"/>
        <v/>
      </c>
      <c r="Y15" s="2">
        <v>402</v>
      </c>
    </row>
    <row r="16" spans="1:25">
      <c r="A16" s="6">
        <f>[1]道具!C56</f>
        <v>1030003</v>
      </c>
      <c r="B16" s="7" t="str">
        <f>_xlfn.XLOOKUP(A16,[1]道具!$C$45:$C$223,[1]道具!$D$45:$D$223,"×",0)</f>
        <v>秘密行动币</v>
      </c>
      <c r="C16" s="2">
        <f>_xlfn.XLOOKUP(A16,[1]道具!$C:$C,[1]道具!$E:$E)</f>
        <v>0</v>
      </c>
      <c r="D16" s="2">
        <f>_xlfn.XLOOKUP(A16,[1]道具!$C:$C,[1]道具!$F:$F)</f>
        <v>0</v>
      </c>
      <c r="E16" s="2">
        <f>[1]道具!G56</f>
        <v>1</v>
      </c>
      <c r="F16" s="2">
        <f t="shared" si="5"/>
        <v>3</v>
      </c>
      <c r="G16" s="2">
        <f>[1]道具!I56</f>
        <v>4</v>
      </c>
      <c r="H16" s="2">
        <v>1</v>
      </c>
      <c r="O16" s="2">
        <v>1</v>
      </c>
      <c r="P16" s="2" t="str">
        <f t="shared" si="1"/>
        <v>item_1030003_name</v>
      </c>
      <c r="Q16" s="2" t="str">
        <f t="shared" si="2"/>
        <v>item_1030003_desc</v>
      </c>
      <c r="S16" s="2" t="str">
        <f t="shared" si="3"/>
        <v>icon_item_1030003</v>
      </c>
      <c r="V16" s="2" t="str">
        <f t="shared" si="4"/>
        <v/>
      </c>
      <c r="Y16" s="2">
        <v>404</v>
      </c>
    </row>
    <row r="17" spans="1:25">
      <c r="A17" s="6">
        <f>[1]道具!C57</f>
        <v>1030004</v>
      </c>
      <c r="B17" s="7" t="str">
        <f>_xlfn.XLOOKUP(A17,[1]道具!$C$45:$C$223,[1]道具!$D$45:$D$223,"×",0)</f>
        <v>秘密行动券</v>
      </c>
      <c r="C17" s="2">
        <f>_xlfn.XLOOKUP(A17,[1]道具!$C:$C,[1]道具!$E:$E)</f>
        <v>0</v>
      </c>
      <c r="D17" s="2">
        <f>_xlfn.XLOOKUP(A17,[1]道具!$C:$C,[1]道具!$F:$F)</f>
        <v>0</v>
      </c>
      <c r="E17" s="2">
        <f>[1]道具!G57</f>
        <v>1</v>
      </c>
      <c r="F17" s="2">
        <f t="shared" si="5"/>
        <v>3</v>
      </c>
      <c r="G17" s="2">
        <f>[1]道具!I57</f>
        <v>4</v>
      </c>
      <c r="H17" s="2">
        <v>1</v>
      </c>
      <c r="O17" s="2">
        <v>1</v>
      </c>
      <c r="P17" s="2" t="str">
        <f t="shared" si="1"/>
        <v>item_1030004_name</v>
      </c>
      <c r="Q17" s="2" t="str">
        <f t="shared" si="2"/>
        <v>item_1030004_desc</v>
      </c>
      <c r="S17" s="2" t="str">
        <f t="shared" si="3"/>
        <v>icon_item_1030004</v>
      </c>
      <c r="V17" s="2" t="str">
        <f t="shared" si="4"/>
        <v/>
      </c>
      <c r="Y17" s="2">
        <v>405</v>
      </c>
    </row>
    <row r="18" spans="1:25">
      <c r="A18" s="6">
        <f>[1]道具!C58</f>
        <v>1030005</v>
      </c>
      <c r="B18" s="7" t="str">
        <f>_xlfn.XLOOKUP(A18,[1]道具!$C$45:$C$223,[1]道具!$D$45:$D$223,"×",0)</f>
        <v>小弟饼干</v>
      </c>
      <c r="C18" s="2">
        <f>_xlfn.XLOOKUP(A18,[1]道具!$C:$C,[1]道具!$E:$E)</f>
        <v>0</v>
      </c>
      <c r="D18" s="2">
        <f>_xlfn.XLOOKUP(A18,[1]道具!$C:$C,[1]道具!$F:$F)</f>
        <v>0</v>
      </c>
      <c r="E18" s="2">
        <f>[1]道具!G58</f>
        <v>1</v>
      </c>
      <c r="F18" s="2">
        <f t="shared" si="5"/>
        <v>3</v>
      </c>
      <c r="G18" s="2">
        <f>[1]道具!I58</f>
        <v>3</v>
      </c>
      <c r="H18" s="2">
        <v>1</v>
      </c>
      <c r="O18" s="2">
        <v>1</v>
      </c>
      <c r="P18" s="2" t="str">
        <f t="shared" si="1"/>
        <v>item_1030005_name</v>
      </c>
      <c r="Q18" s="2" t="str">
        <f t="shared" si="2"/>
        <v>item_1030005_desc</v>
      </c>
      <c r="S18" s="2" t="str">
        <f t="shared" si="3"/>
        <v>icon_item_1030005</v>
      </c>
      <c r="V18" s="2" t="str">
        <f t="shared" si="4"/>
        <v/>
      </c>
      <c r="Y18" s="2">
        <v>403</v>
      </c>
    </row>
    <row r="19" spans="1:25">
      <c r="A19" s="2">
        <f>[1]道具!C59</f>
        <v>2010001</v>
      </c>
      <c r="B19" s="3" t="str">
        <f>_xlfn.XLOOKUP(A19,[1]道具!$C$45:$C$223,[1]道具!$D$45:$D$223,"×",0)</f>
        <v>普通盲盒币</v>
      </c>
      <c r="C19" s="2">
        <f>_xlfn.XLOOKUP(A19,[1]道具!$C:$C,[1]道具!$E:$E)</f>
        <v>80</v>
      </c>
      <c r="D19" s="2">
        <f>_xlfn.XLOOKUP(A19,[1]道具!$C:$C,[1]道具!$F:$F)</f>
        <v>0</v>
      </c>
      <c r="E19" s="2">
        <f>[1]道具!G59</f>
        <v>2</v>
      </c>
      <c r="F19" s="2">
        <f t="shared" si="5"/>
        <v>1</v>
      </c>
      <c r="G19" s="2">
        <f>[1]道具!I59</f>
        <v>3</v>
      </c>
      <c r="H19" s="2">
        <v>1</v>
      </c>
      <c r="I19" s="2">
        <v>1</v>
      </c>
      <c r="O19" s="2">
        <v>1</v>
      </c>
      <c r="P19" s="2" t="str">
        <f t="shared" si="1"/>
        <v>item_2010001_name</v>
      </c>
      <c r="Q19" s="2" t="str">
        <f t="shared" si="2"/>
        <v>item_2010001_desc</v>
      </c>
      <c r="S19" s="2" t="str">
        <f t="shared" si="3"/>
        <v>icon_item_2010001</v>
      </c>
      <c r="V19" s="2" t="str">
        <f t="shared" si="4"/>
        <v/>
      </c>
      <c r="Y19" s="2">
        <v>200</v>
      </c>
    </row>
    <row r="20" spans="1:25">
      <c r="A20" s="2">
        <f>[1]道具!C60</f>
        <v>2010002</v>
      </c>
      <c r="B20" s="3" t="str">
        <f>_xlfn.XLOOKUP(A20,[1]道具!$C$45:$C$223,[1]道具!$D$45:$D$223,"×",0)</f>
        <v>高级盲盒币</v>
      </c>
      <c r="C20" s="2">
        <f>_xlfn.XLOOKUP(A20,[1]道具!$C:$C,[1]道具!$E:$E)</f>
        <v>240</v>
      </c>
      <c r="D20" s="2">
        <f>_xlfn.XLOOKUP(A20,[1]道具!$C:$C,[1]道具!$F:$F)</f>
        <v>0</v>
      </c>
      <c r="E20" s="2">
        <f>[1]道具!G60</f>
        <v>2</v>
      </c>
      <c r="F20" s="2">
        <f t="shared" si="5"/>
        <v>1</v>
      </c>
      <c r="G20" s="2">
        <f>[1]道具!I60</f>
        <v>4</v>
      </c>
      <c r="H20" s="2">
        <v>1</v>
      </c>
      <c r="I20" s="2">
        <v>1</v>
      </c>
      <c r="O20" s="2">
        <v>1</v>
      </c>
      <c r="P20" s="2" t="str">
        <f t="shared" si="1"/>
        <v>item_2010002_name</v>
      </c>
      <c r="Q20" s="2" t="str">
        <f t="shared" si="2"/>
        <v>item_2010002_desc</v>
      </c>
      <c r="S20" s="2" t="str">
        <f t="shared" si="3"/>
        <v>icon_item_2010002</v>
      </c>
      <c r="V20" s="2" t="str">
        <f t="shared" si="4"/>
        <v/>
      </c>
      <c r="Y20" s="2">
        <v>200</v>
      </c>
    </row>
    <row r="21" spans="1:25">
      <c r="A21" s="2">
        <f>[1]道具!C61</f>
        <v>2010003</v>
      </c>
      <c r="B21" s="3" t="str">
        <f>_xlfn.XLOOKUP(A21,[1]道具!$C$45:$C$223,[1]道具!$D$45:$D$223,"×",0)</f>
        <v>限量款盲盒币</v>
      </c>
      <c r="C21" s="2">
        <f>_xlfn.XLOOKUP(A21,[1]道具!$C:$C,[1]道具!$E:$E)</f>
        <v>300</v>
      </c>
      <c r="D21" s="2">
        <f>_xlfn.XLOOKUP(A21,[1]道具!$C:$C,[1]道具!$F:$F)</f>
        <v>0</v>
      </c>
      <c r="E21" s="2">
        <f>[1]道具!G61</f>
        <v>2</v>
      </c>
      <c r="F21" s="2">
        <f t="shared" si="5"/>
        <v>1</v>
      </c>
      <c r="G21" s="2">
        <f>[1]道具!I61</f>
        <v>5</v>
      </c>
      <c r="H21" s="2">
        <v>1</v>
      </c>
      <c r="I21" s="2">
        <v>1</v>
      </c>
      <c r="O21" s="2">
        <v>1</v>
      </c>
      <c r="P21" s="2" t="str">
        <f t="shared" si="1"/>
        <v>item_2010003_name</v>
      </c>
      <c r="Q21" s="2" t="str">
        <f t="shared" si="2"/>
        <v>item_2010003_desc</v>
      </c>
      <c r="S21" s="2" t="str">
        <f t="shared" si="3"/>
        <v>icon_item_2010003</v>
      </c>
      <c r="V21" s="2" t="str">
        <f t="shared" si="4"/>
        <v/>
      </c>
      <c r="Y21" s="2">
        <v>200</v>
      </c>
    </row>
    <row r="22" spans="1:25">
      <c r="A22" s="6">
        <f>[1]道具!C62</f>
        <v>2020001</v>
      </c>
      <c r="B22" s="7" t="str">
        <f>_xlfn.XLOOKUP(A22,[1]道具!$C$45:$C$223,[1]道具!$D$45:$D$223,"×",0)</f>
        <v>普通招募券</v>
      </c>
      <c r="C22" s="2">
        <f>_xlfn.XLOOKUP(A22,[1]道具!$C:$C,[1]道具!$E:$E)</f>
        <v>80</v>
      </c>
      <c r="D22" s="2">
        <f>_xlfn.XLOOKUP(A22,[1]道具!$C:$C,[1]道具!$F:$F)</f>
        <v>0</v>
      </c>
      <c r="E22" s="2">
        <f>[1]道具!G62</f>
        <v>2</v>
      </c>
      <c r="F22" s="2">
        <f t="shared" si="5"/>
        <v>2</v>
      </c>
      <c r="G22" s="2">
        <f>[1]道具!I62</f>
        <v>3</v>
      </c>
      <c r="H22" s="2">
        <v>1</v>
      </c>
      <c r="I22" s="2">
        <v>1</v>
      </c>
      <c r="O22" s="2">
        <v>1</v>
      </c>
      <c r="P22" s="2" t="str">
        <f t="shared" si="1"/>
        <v>item_2020001_name</v>
      </c>
      <c r="Q22" s="2" t="str">
        <f t="shared" si="2"/>
        <v>item_2020001_desc</v>
      </c>
      <c r="S22" s="2" t="str">
        <f t="shared" si="3"/>
        <v>icon_item_2020001</v>
      </c>
      <c r="V22" s="2" t="str">
        <f t="shared" si="4"/>
        <v/>
      </c>
      <c r="Y22" s="2">
        <v>300</v>
      </c>
    </row>
    <row r="23" spans="1:25">
      <c r="A23" s="6">
        <f>[1]道具!C63</f>
        <v>2020002</v>
      </c>
      <c r="B23" s="7" t="str">
        <f>_xlfn.XLOOKUP(A23,[1]道具!$C$45:$C$223,[1]道具!$D$45:$D$223,"×",0)</f>
        <v>高级招募券</v>
      </c>
      <c r="C23" s="2">
        <f>_xlfn.XLOOKUP(A23,[1]道具!$C:$C,[1]道具!$E:$E)</f>
        <v>300</v>
      </c>
      <c r="D23" s="2">
        <f>_xlfn.XLOOKUP(A23,[1]道具!$C:$C,[1]道具!$F:$F)</f>
        <v>0</v>
      </c>
      <c r="E23" s="2">
        <f>[1]道具!G63</f>
        <v>2</v>
      </c>
      <c r="F23" s="2">
        <f t="shared" si="5"/>
        <v>2</v>
      </c>
      <c r="G23" s="2">
        <f>[1]道具!I63</f>
        <v>4</v>
      </c>
      <c r="H23" s="2">
        <v>1</v>
      </c>
      <c r="I23" s="2">
        <v>1</v>
      </c>
      <c r="O23" s="2">
        <v>1</v>
      </c>
      <c r="P23" s="2" t="str">
        <f t="shared" si="1"/>
        <v>item_2020002_name</v>
      </c>
      <c r="Q23" s="2" t="str">
        <f t="shared" si="2"/>
        <v>item_2020002_desc</v>
      </c>
      <c r="S23" s="2" t="str">
        <f t="shared" si="3"/>
        <v>icon_item_2020002</v>
      </c>
      <c r="V23" s="2" t="str">
        <f t="shared" si="4"/>
        <v/>
      </c>
      <c r="Y23" s="2">
        <v>300</v>
      </c>
    </row>
    <row r="24" spans="1:25">
      <c r="A24" s="6">
        <f>[1]道具!C64</f>
        <v>3031001</v>
      </c>
      <c r="B24" s="7" t="str">
        <f>_xlfn.XLOOKUP(A24,[1]道具!$C$45:$C$223,[1]道具!$D$45:$D$223,"×",0)</f>
        <v>角色A碎片</v>
      </c>
      <c r="C24" s="2">
        <f>_xlfn.XLOOKUP(A24,[1]道具!$C:$C,[1]道具!$E:$E)</f>
        <v>300</v>
      </c>
      <c r="D24" s="2">
        <f>_xlfn.XLOOKUP(A24,[1]道具!$C:$C,[1]道具!$F:$F)</f>
        <v>0</v>
      </c>
      <c r="E24" s="2">
        <f>[1]道具!G64</f>
        <v>3</v>
      </c>
      <c r="F24" s="2">
        <f t="shared" si="5"/>
        <v>3</v>
      </c>
      <c r="G24" s="2">
        <f>[1]道具!I64</f>
        <v>4</v>
      </c>
      <c r="H24" s="2">
        <v>1</v>
      </c>
      <c r="O24" s="2">
        <v>1</v>
      </c>
      <c r="P24" s="2" t="str">
        <f t="shared" si="1"/>
        <v>item_3031001_name</v>
      </c>
      <c r="Q24" s="2" t="str">
        <f t="shared" si="2"/>
        <v>item_3031001_desc</v>
      </c>
      <c r="S24" s="2" t="str">
        <f t="shared" si="3"/>
        <v>icon_item_3031001</v>
      </c>
      <c r="V24" s="2" t="str">
        <f t="shared" si="4"/>
        <v/>
      </c>
      <c r="Y24" s="2">
        <v>500</v>
      </c>
    </row>
    <row r="25" spans="1:25">
      <c r="A25" s="6">
        <f>[1]道具!C65</f>
        <v>3031002</v>
      </c>
      <c r="B25" s="7" t="str">
        <f>_xlfn.XLOOKUP(A25,[1]道具!$C$45:$C$223,[1]道具!$D$45:$D$223,"×",0)</f>
        <v>角色B碎片</v>
      </c>
      <c r="C25" s="2">
        <f>_xlfn.XLOOKUP(A25,[1]道具!$C:$C,[1]道具!$E:$E)</f>
        <v>300</v>
      </c>
      <c r="D25" s="2">
        <f>_xlfn.XLOOKUP(A25,[1]道具!$C:$C,[1]道具!$F:$F)</f>
        <v>0</v>
      </c>
      <c r="E25" s="2">
        <f>[1]道具!G65</f>
        <v>3</v>
      </c>
      <c r="F25" s="2">
        <f t="shared" si="5"/>
        <v>3</v>
      </c>
      <c r="G25" s="2">
        <f>[1]道具!I65</f>
        <v>4</v>
      </c>
      <c r="H25" s="2">
        <v>1</v>
      </c>
      <c r="O25" s="2">
        <v>1</v>
      </c>
      <c r="P25" s="2" t="str">
        <f t="shared" si="1"/>
        <v>item_3031002_name</v>
      </c>
      <c r="Q25" s="2" t="str">
        <f t="shared" si="2"/>
        <v>item_3031002_desc</v>
      </c>
      <c r="S25" s="2" t="str">
        <f t="shared" si="3"/>
        <v>icon_item_3031002</v>
      </c>
      <c r="V25" s="2" t="str">
        <f t="shared" si="4"/>
        <v/>
      </c>
      <c r="Y25" s="2">
        <v>500</v>
      </c>
    </row>
    <row r="26" spans="1:25">
      <c r="A26" s="6">
        <f>[1]道具!C66</f>
        <v>3031003</v>
      </c>
      <c r="B26" s="7" t="str">
        <f>_xlfn.XLOOKUP(A26,[1]道具!$C$45:$C$223,[1]道具!$D$45:$D$223,"×",0)</f>
        <v>角色C碎片</v>
      </c>
      <c r="C26" s="2">
        <f>_xlfn.XLOOKUP(A26,[1]道具!$C:$C,[1]道具!$E:$E)</f>
        <v>300</v>
      </c>
      <c r="D26" s="2">
        <f>_xlfn.XLOOKUP(A26,[1]道具!$C:$C,[1]道具!$F:$F)</f>
        <v>0</v>
      </c>
      <c r="E26" s="2">
        <f>[1]道具!G66</f>
        <v>3</v>
      </c>
      <c r="F26" s="2">
        <f t="shared" si="5"/>
        <v>3</v>
      </c>
      <c r="G26" s="2">
        <f>[1]道具!I66</f>
        <v>4</v>
      </c>
      <c r="H26" s="2">
        <v>1</v>
      </c>
      <c r="O26" s="2">
        <v>1</v>
      </c>
      <c r="P26" s="2" t="str">
        <f t="shared" si="1"/>
        <v>item_3031003_name</v>
      </c>
      <c r="Q26" s="2" t="str">
        <f t="shared" si="2"/>
        <v>item_3031003_desc</v>
      </c>
      <c r="S26" s="2" t="str">
        <f t="shared" si="3"/>
        <v>icon_item_3031003</v>
      </c>
      <c r="V26" s="2" t="str">
        <f t="shared" si="4"/>
        <v/>
      </c>
      <c r="Y26" s="2">
        <v>500</v>
      </c>
    </row>
    <row r="27" spans="1:25">
      <c r="A27" s="2">
        <f>[1]道具!C67</f>
        <v>4010001</v>
      </c>
      <c r="B27" s="3" t="str">
        <f>_xlfn.XLOOKUP(A27,[1]道具!$C$45:$C$223,[1]道具!$D$45:$D$223,"×",0)</f>
        <v>D阶装备自选</v>
      </c>
      <c r="C27" s="2">
        <f>_xlfn.XLOOKUP(A27,[1]道具!$C:$C,[1]道具!$E:$E)</f>
        <v>95</v>
      </c>
      <c r="D27" s="2">
        <f>_xlfn.XLOOKUP(A27,[1]道具!$C:$C,[1]道具!$F:$F)</f>
        <v>0</v>
      </c>
      <c r="E27" s="2">
        <f>[1]道具!G67</f>
        <v>4</v>
      </c>
      <c r="F27" s="2">
        <f t="shared" si="5"/>
        <v>1</v>
      </c>
      <c r="G27" s="2">
        <f>[1]道具!I67</f>
        <v>1</v>
      </c>
      <c r="H27" s="2">
        <v>2</v>
      </c>
      <c r="K27" s="2">
        <v>1</v>
      </c>
      <c r="L27" s="2">
        <v>1</v>
      </c>
      <c r="M27" s="10" t="s">
        <v>59</v>
      </c>
      <c r="O27" s="2">
        <v>1</v>
      </c>
      <c r="P27" s="2" t="str">
        <f t="shared" si="1"/>
        <v>item_4010001_name</v>
      </c>
      <c r="Q27" s="2" t="str">
        <f t="shared" si="2"/>
        <v>item_4010001_desc</v>
      </c>
      <c r="S27" s="2" t="str">
        <f t="shared" si="3"/>
        <v>icon_item_4010001</v>
      </c>
      <c r="V27" s="2" t="str">
        <f t="shared" si="4"/>
        <v/>
      </c>
      <c r="W27" s="2">
        <v>1</v>
      </c>
      <c r="X27" s="2">
        <v>1</v>
      </c>
      <c r="Y27" s="2">
        <v>711</v>
      </c>
    </row>
    <row r="28" spans="1:25">
      <c r="A28" s="2">
        <f>[1]道具!C68</f>
        <v>4010002</v>
      </c>
      <c r="B28" s="3" t="str">
        <f>_xlfn.XLOOKUP(A28,[1]道具!$C$45:$C$223,[1]道具!$D$45:$D$223,"×",0)</f>
        <v>C阶装备自选</v>
      </c>
      <c r="C28" s="2">
        <f>_xlfn.XLOOKUP(A28,[1]道具!$C:$C,[1]道具!$E:$E)</f>
        <v>282</v>
      </c>
      <c r="D28" s="2">
        <f>_xlfn.XLOOKUP(A28,[1]道具!$C:$C,[1]道具!$F:$F)</f>
        <v>0</v>
      </c>
      <c r="E28" s="2">
        <f>[1]道具!G68</f>
        <v>4</v>
      </c>
      <c r="F28" s="2">
        <f t="shared" si="5"/>
        <v>1</v>
      </c>
      <c r="G28" s="2">
        <f>[1]道具!I68</f>
        <v>2</v>
      </c>
      <c r="H28" s="2">
        <v>2</v>
      </c>
      <c r="K28" s="2">
        <v>1</v>
      </c>
      <c r="L28" s="2">
        <v>1</v>
      </c>
      <c r="M28" s="10" t="s">
        <v>60</v>
      </c>
      <c r="O28" s="2">
        <v>1</v>
      </c>
      <c r="P28" s="2" t="str">
        <f t="shared" ref="P28:P32" si="6">P27</f>
        <v>item_4010001_name</v>
      </c>
      <c r="Q28" s="2" t="str">
        <f t="shared" ref="Q28:Q32" si="7">Q27</f>
        <v>item_4010001_desc</v>
      </c>
      <c r="S28" s="2" t="str">
        <f t="shared" si="3"/>
        <v>icon_item_4010002</v>
      </c>
      <c r="V28" s="2" t="str">
        <f t="shared" si="4"/>
        <v/>
      </c>
      <c r="W28" s="2">
        <v>1</v>
      </c>
      <c r="X28" s="2">
        <v>1</v>
      </c>
      <c r="Y28" s="2">
        <v>711</v>
      </c>
    </row>
    <row r="29" spans="1:25">
      <c r="A29" s="2">
        <f>[1]道具!C69</f>
        <v>4010003</v>
      </c>
      <c r="B29" s="3" t="str">
        <f>_xlfn.XLOOKUP(A29,[1]道具!$C$45:$C$223,[1]道具!$D$45:$D$223,"×",0)</f>
        <v>B阶装备自选</v>
      </c>
      <c r="C29" s="2">
        <f>_xlfn.XLOOKUP(A29,[1]道具!$C:$C,[1]道具!$E:$E)</f>
        <v>845</v>
      </c>
      <c r="D29" s="2">
        <f>_xlfn.XLOOKUP(A29,[1]道具!$C:$C,[1]道具!$F:$F)</f>
        <v>0</v>
      </c>
      <c r="E29" s="2">
        <f>[1]道具!G69</f>
        <v>4</v>
      </c>
      <c r="F29" s="2">
        <f t="shared" si="5"/>
        <v>1</v>
      </c>
      <c r="G29" s="2">
        <f>[1]道具!I69</f>
        <v>3</v>
      </c>
      <c r="H29" s="2">
        <v>2</v>
      </c>
      <c r="K29" s="2">
        <v>1</v>
      </c>
      <c r="L29" s="2">
        <v>1</v>
      </c>
      <c r="M29" s="2" t="str">
        <f t="shared" ref="M27:M45" si="8">CONCATENATE("4;",A29)</f>
        <v>4;4010003</v>
      </c>
      <c r="O29" s="2">
        <v>1</v>
      </c>
      <c r="P29" s="2" t="str">
        <f t="shared" si="6"/>
        <v>item_4010001_name</v>
      </c>
      <c r="Q29" s="2" t="str">
        <f t="shared" si="7"/>
        <v>item_4010001_desc</v>
      </c>
      <c r="S29" s="2" t="str">
        <f t="shared" si="3"/>
        <v>icon_item_4010003</v>
      </c>
      <c r="V29" s="2" t="str">
        <f t="shared" si="4"/>
        <v/>
      </c>
      <c r="W29" s="2">
        <v>1</v>
      </c>
      <c r="X29" s="2">
        <v>1</v>
      </c>
      <c r="Y29" s="2">
        <v>711</v>
      </c>
    </row>
    <row r="30" spans="1:25">
      <c r="A30" s="2">
        <f>[1]道具!C70</f>
        <v>4010004</v>
      </c>
      <c r="B30" s="3" t="str">
        <f>_xlfn.XLOOKUP(A30,[1]道具!$C$45:$C$223,[1]道具!$D$45:$D$223,"×",0)</f>
        <v>A阶装备自选</v>
      </c>
      <c r="C30" s="2">
        <f>_xlfn.XLOOKUP(A30,[1]道具!$C:$C,[1]道具!$E:$E)</f>
        <v>2532</v>
      </c>
      <c r="D30" s="2">
        <f>_xlfn.XLOOKUP(A30,[1]道具!$C:$C,[1]道具!$F:$F)</f>
        <v>0</v>
      </c>
      <c r="E30" s="2">
        <f>[1]道具!G70</f>
        <v>4</v>
      </c>
      <c r="F30" s="2">
        <f t="shared" si="5"/>
        <v>1</v>
      </c>
      <c r="G30" s="2">
        <f>[1]道具!I70</f>
        <v>4</v>
      </c>
      <c r="H30" s="2">
        <v>2</v>
      </c>
      <c r="K30" s="2">
        <v>1</v>
      </c>
      <c r="L30" s="2">
        <v>1</v>
      </c>
      <c r="M30" s="2" t="str">
        <f t="shared" si="8"/>
        <v>4;4010004</v>
      </c>
      <c r="O30" s="2">
        <v>1</v>
      </c>
      <c r="P30" s="2" t="str">
        <f t="shared" si="6"/>
        <v>item_4010001_name</v>
      </c>
      <c r="Q30" s="2" t="str">
        <f t="shared" si="7"/>
        <v>item_4010001_desc</v>
      </c>
      <c r="S30" s="2" t="str">
        <f t="shared" si="3"/>
        <v>icon_item_4010004</v>
      </c>
      <c r="V30" s="2" t="str">
        <f t="shared" si="4"/>
        <v/>
      </c>
      <c r="W30" s="2">
        <v>1</v>
      </c>
      <c r="X30" s="2">
        <v>1</v>
      </c>
      <c r="Y30" s="2">
        <v>711</v>
      </c>
    </row>
    <row r="31" spans="1:25">
      <c r="A31" s="2">
        <f>[1]道具!C71</f>
        <v>4010005</v>
      </c>
      <c r="B31" s="3" t="str">
        <f>_xlfn.XLOOKUP(A31,[1]道具!$C$45:$C$223,[1]道具!$D$45:$D$223,"×",0)</f>
        <v>S阶装备自选</v>
      </c>
      <c r="C31" s="2">
        <f>_xlfn.XLOOKUP(A31,[1]道具!$C:$C,[1]道具!$E:$E)</f>
        <v>20250</v>
      </c>
      <c r="D31" s="2">
        <f>_xlfn.XLOOKUP(A31,[1]道具!$C:$C,[1]道具!$F:$F)</f>
        <v>0</v>
      </c>
      <c r="E31" s="2">
        <f>[1]道具!G71</f>
        <v>4</v>
      </c>
      <c r="F31" s="2">
        <f t="shared" si="5"/>
        <v>1</v>
      </c>
      <c r="G31" s="2">
        <f>[1]道具!I71</f>
        <v>5</v>
      </c>
      <c r="H31" s="2">
        <v>2</v>
      </c>
      <c r="K31" s="2">
        <v>1</v>
      </c>
      <c r="L31" s="2">
        <v>1</v>
      </c>
      <c r="M31" s="2" t="str">
        <f t="shared" si="8"/>
        <v>4;4010005</v>
      </c>
      <c r="O31" s="2">
        <v>1</v>
      </c>
      <c r="P31" s="2" t="str">
        <f t="shared" si="6"/>
        <v>item_4010001_name</v>
      </c>
      <c r="Q31" s="2" t="str">
        <f t="shared" si="7"/>
        <v>item_4010001_desc</v>
      </c>
      <c r="S31" s="2" t="str">
        <f t="shared" si="3"/>
        <v>icon_item_4010005</v>
      </c>
      <c r="V31" s="2" t="str">
        <f t="shared" si="4"/>
        <v/>
      </c>
      <c r="W31" s="2">
        <v>1</v>
      </c>
      <c r="X31" s="2">
        <v>1</v>
      </c>
      <c r="Y31" s="2">
        <v>711</v>
      </c>
    </row>
    <row r="32" spans="1:25">
      <c r="A32" s="2">
        <f>[1]道具!C72</f>
        <v>4010006</v>
      </c>
      <c r="B32" s="3" t="str">
        <f>_xlfn.XLOOKUP(A32,[1]道具!$C$45:$C$223,[1]道具!$D$45:$D$223,"×",0)</f>
        <v>SS阶装备自选</v>
      </c>
      <c r="C32" s="2">
        <f>_xlfn.XLOOKUP(A32,[1]道具!$C:$C,[1]道具!$E:$E)</f>
        <v>243000</v>
      </c>
      <c r="D32" s="2">
        <f>_xlfn.XLOOKUP(A32,[1]道具!$C:$C,[1]道具!$F:$F)</f>
        <v>0</v>
      </c>
      <c r="E32" s="2">
        <f>[1]道具!G72</f>
        <v>4</v>
      </c>
      <c r="F32" s="2">
        <f t="shared" si="5"/>
        <v>1</v>
      </c>
      <c r="G32" s="2">
        <f>[1]道具!I72</f>
        <v>6</v>
      </c>
      <c r="H32" s="2">
        <v>2</v>
      </c>
      <c r="K32" s="2">
        <v>1</v>
      </c>
      <c r="L32" s="2">
        <v>1</v>
      </c>
      <c r="M32" s="2" t="str">
        <f t="shared" si="8"/>
        <v>4;4010006</v>
      </c>
      <c r="O32" s="2">
        <v>1</v>
      </c>
      <c r="P32" s="2" t="str">
        <f t="shared" si="6"/>
        <v>item_4010001_name</v>
      </c>
      <c r="Q32" s="2" t="str">
        <f t="shared" si="7"/>
        <v>item_4010001_desc</v>
      </c>
      <c r="S32" s="2" t="str">
        <f t="shared" ref="S32:S35" si="9">CONCATENATE("icon_item_",A32)</f>
        <v>icon_item_4010006</v>
      </c>
      <c r="V32" s="2" t="str">
        <f t="shared" si="4"/>
        <v/>
      </c>
      <c r="W32" s="2">
        <v>1</v>
      </c>
      <c r="X32" s="2">
        <v>1</v>
      </c>
      <c r="Y32" s="2">
        <v>711</v>
      </c>
    </row>
    <row r="33" spans="1:25">
      <c r="A33" s="6">
        <f>[1]道具!C73</f>
        <v>4011001</v>
      </c>
      <c r="B33" s="7" t="str">
        <f>_xlfn.XLOOKUP(A33,[1]道具!$C$45:$C$223,[1]道具!$D$45:$D$223,"×",0)</f>
        <v>限量款A阶装备自选</v>
      </c>
      <c r="C33" s="2">
        <f>_xlfn.XLOOKUP(A33,[1]道具!$C:$C,[1]道具!$E:$E)</f>
        <v>20100</v>
      </c>
      <c r="D33" s="2">
        <f>_xlfn.XLOOKUP(A33,[1]道具!$C:$C,[1]道具!$F:$F)</f>
        <v>0</v>
      </c>
      <c r="E33" s="2">
        <f>[1]道具!G73</f>
        <v>4</v>
      </c>
      <c r="F33" s="2">
        <f t="shared" si="5"/>
        <v>1</v>
      </c>
      <c r="G33" s="2">
        <f>[1]道具!I73</f>
        <v>4</v>
      </c>
      <c r="H33" s="2">
        <v>2</v>
      </c>
      <c r="K33" s="2">
        <v>1</v>
      </c>
      <c r="L33" s="2">
        <v>1</v>
      </c>
      <c r="M33" s="2" t="str">
        <f t="shared" si="8"/>
        <v>4;4011001</v>
      </c>
      <c r="O33" s="2">
        <v>1</v>
      </c>
      <c r="P33" s="2" t="str">
        <f>CONCATENATE("item_",A33,"_name")</f>
        <v>item_4011001_name</v>
      </c>
      <c r="Q33" s="2" t="str">
        <f>CONCATENATE("item_",A33,"_desc")</f>
        <v>item_4011001_desc</v>
      </c>
      <c r="S33" s="2" t="str">
        <f t="shared" si="9"/>
        <v>icon_item_4011001</v>
      </c>
      <c r="V33" s="2" t="str">
        <f t="shared" si="4"/>
        <v/>
      </c>
      <c r="W33" s="2">
        <v>1</v>
      </c>
      <c r="X33" s="2">
        <v>1</v>
      </c>
      <c r="Y33" s="2">
        <v>710</v>
      </c>
    </row>
    <row r="34" spans="1:25">
      <c r="A34" s="6">
        <f>[1]道具!C74</f>
        <v>4011002</v>
      </c>
      <c r="B34" s="7" t="str">
        <f>_xlfn.XLOOKUP(A34,[1]道具!$C$45:$C$223,[1]道具!$D$45:$D$223,"×",0)</f>
        <v>限量款S阶装备自选</v>
      </c>
      <c r="C34" s="2">
        <f>_xlfn.XLOOKUP(A34,[1]道具!$C:$C,[1]道具!$E:$E)</f>
        <v>55388</v>
      </c>
      <c r="D34" s="2">
        <f>_xlfn.XLOOKUP(A34,[1]道具!$C:$C,[1]道具!$F:$F)</f>
        <v>0</v>
      </c>
      <c r="E34" s="2">
        <f>[1]道具!G74</f>
        <v>4</v>
      </c>
      <c r="F34" s="2">
        <f t="shared" si="5"/>
        <v>1</v>
      </c>
      <c r="G34" s="2">
        <f>[1]道具!I74</f>
        <v>5</v>
      </c>
      <c r="H34" s="2">
        <v>2</v>
      </c>
      <c r="K34" s="2">
        <v>1</v>
      </c>
      <c r="L34" s="2">
        <v>1</v>
      </c>
      <c r="M34" s="2" t="str">
        <f t="shared" si="8"/>
        <v>4;4011002</v>
      </c>
      <c r="O34" s="2">
        <v>1</v>
      </c>
      <c r="P34" s="2" t="str">
        <f>P33</f>
        <v>item_4011001_name</v>
      </c>
      <c r="Q34" s="2" t="str">
        <f>Q33</f>
        <v>item_4011001_desc</v>
      </c>
      <c r="S34" s="2" t="str">
        <f t="shared" si="9"/>
        <v>icon_item_4011002</v>
      </c>
      <c r="V34" s="2" t="str">
        <f t="shared" si="4"/>
        <v/>
      </c>
      <c r="W34" s="2">
        <v>1</v>
      </c>
      <c r="X34" s="2">
        <v>1</v>
      </c>
      <c r="Y34" s="2">
        <v>710</v>
      </c>
    </row>
    <row r="35" spans="1:25">
      <c r="A35" s="6">
        <f>[1]道具!C75</f>
        <v>4011003</v>
      </c>
      <c r="B35" s="7" t="str">
        <f>_xlfn.XLOOKUP(A35,[1]道具!$C$45:$C$223,[1]道具!$D$45:$D$223,"×",0)</f>
        <v>限量款SS阶装备自选</v>
      </c>
      <c r="C35" s="2">
        <f>_xlfn.XLOOKUP(A35,[1]道具!$C:$C,[1]道具!$E:$E)</f>
        <v>348413</v>
      </c>
      <c r="D35" s="2">
        <f>_xlfn.XLOOKUP(A35,[1]道具!$C:$C,[1]道具!$F:$F)</f>
        <v>0</v>
      </c>
      <c r="E35" s="2">
        <f>[1]道具!G75</f>
        <v>4</v>
      </c>
      <c r="F35" s="2">
        <f t="shared" si="5"/>
        <v>1</v>
      </c>
      <c r="G35" s="2">
        <f>[1]道具!I75</f>
        <v>6</v>
      </c>
      <c r="H35" s="2">
        <v>2</v>
      </c>
      <c r="K35" s="2">
        <v>1</v>
      </c>
      <c r="L35" s="2">
        <v>1</v>
      </c>
      <c r="M35" s="2" t="str">
        <f t="shared" si="8"/>
        <v>4;4011003</v>
      </c>
      <c r="O35" s="2">
        <v>1</v>
      </c>
      <c r="P35" s="2" t="str">
        <f>P33</f>
        <v>item_4011001_name</v>
      </c>
      <c r="Q35" s="2" t="str">
        <f>Q33</f>
        <v>item_4011001_desc</v>
      </c>
      <c r="S35" s="2" t="str">
        <f t="shared" si="9"/>
        <v>icon_item_4011003</v>
      </c>
      <c r="V35" s="2" t="str">
        <f t="shared" si="4"/>
        <v/>
      </c>
      <c r="W35" s="2">
        <v>1</v>
      </c>
      <c r="X35" s="2">
        <v>1</v>
      </c>
      <c r="Y35" s="2">
        <v>710</v>
      </c>
    </row>
    <row r="36" spans="1:25">
      <c r="A36" s="2">
        <f>[1]道具!C76</f>
        <v>4011101</v>
      </c>
      <c r="B36" s="3" t="str">
        <f>_xlfn.XLOOKUP(A36,[1]道具!$C$45:$C$223,[1]道具!$D$45:$D$223,"×",0)</f>
        <v>夺命系列A阶装备自选</v>
      </c>
      <c r="C36" s="2">
        <f>_xlfn.XLOOKUP(A36,[1]道具!$C:$C,[1]道具!$E:$E)</f>
        <v>20100</v>
      </c>
      <c r="D36" s="2">
        <f>_xlfn.XLOOKUP(A36,[1]道具!$C:$C,[1]道具!$F:$F)</f>
        <v>0</v>
      </c>
      <c r="E36" s="2">
        <f>[1]道具!G76</f>
        <v>4</v>
      </c>
      <c r="F36" s="2">
        <f t="shared" ref="F36:F77" si="10">ROUNDDOWN(A36/10000-E36*100,0)</f>
        <v>1</v>
      </c>
      <c r="G36" s="2">
        <f>[1]道具!I76</f>
        <v>4</v>
      </c>
      <c r="H36" s="2">
        <v>2</v>
      </c>
      <c r="K36" s="2">
        <v>1</v>
      </c>
      <c r="L36" s="2">
        <v>1</v>
      </c>
      <c r="M36" s="2" t="str">
        <f t="shared" si="8"/>
        <v>4;4011101</v>
      </c>
      <c r="O36" s="2">
        <v>1</v>
      </c>
      <c r="P36" s="2" t="str">
        <f>CONCATENATE("item_",A36,"_name")</f>
        <v>item_4011101_name</v>
      </c>
      <c r="Q36" s="2" t="str">
        <f>CONCATENATE("item_",A36,"_desc")</f>
        <v>item_4011101_desc</v>
      </c>
      <c r="S36" s="2" t="str">
        <f t="shared" ref="S36:S45" si="11">CONCATENATE("icon_item_",A36)</f>
        <v>icon_item_4011101</v>
      </c>
      <c r="V36" s="2" t="str">
        <f t="shared" si="4"/>
        <v/>
      </c>
      <c r="W36" s="2">
        <v>1</v>
      </c>
      <c r="X36" s="2">
        <v>1</v>
      </c>
      <c r="Y36" s="2">
        <v>710</v>
      </c>
    </row>
    <row r="37" spans="1:25">
      <c r="A37" s="2">
        <f>[1]道具!C77</f>
        <v>4011102</v>
      </c>
      <c r="B37" s="3" t="str">
        <f>_xlfn.XLOOKUP(A37,[1]道具!$C$45:$C$223,[1]道具!$D$45:$D$223,"×",0)</f>
        <v>夺命系列S阶装备自选</v>
      </c>
      <c r="C37" s="2">
        <f>_xlfn.XLOOKUP(A37,[1]道具!$C:$C,[1]道具!$E:$E)</f>
        <v>55388</v>
      </c>
      <c r="D37" s="2">
        <f>_xlfn.XLOOKUP(A37,[1]道具!$C:$C,[1]道具!$F:$F)</f>
        <v>0</v>
      </c>
      <c r="E37" s="2">
        <f>[1]道具!G77</f>
        <v>4</v>
      </c>
      <c r="F37" s="2">
        <f t="shared" si="10"/>
        <v>1</v>
      </c>
      <c r="G37" s="2">
        <f>[1]道具!I77</f>
        <v>4</v>
      </c>
      <c r="H37" s="2">
        <v>2</v>
      </c>
      <c r="K37" s="2">
        <v>1</v>
      </c>
      <c r="L37" s="2">
        <v>1</v>
      </c>
      <c r="M37" s="2" t="str">
        <f t="shared" si="8"/>
        <v>4;4011102</v>
      </c>
      <c r="O37" s="2">
        <v>1</v>
      </c>
      <c r="P37" s="2" t="str">
        <f>P36</f>
        <v>item_4011101_name</v>
      </c>
      <c r="Q37" s="2" t="str">
        <f>Q36</f>
        <v>item_4011101_desc</v>
      </c>
      <c r="S37" s="2" t="str">
        <f t="shared" si="11"/>
        <v>icon_item_4011102</v>
      </c>
      <c r="V37" s="2" t="str">
        <f t="shared" si="4"/>
        <v/>
      </c>
      <c r="W37" s="2">
        <v>1</v>
      </c>
      <c r="X37" s="2">
        <v>1</v>
      </c>
      <c r="Y37" s="2">
        <v>710</v>
      </c>
    </row>
    <row r="38" spans="1:25">
      <c r="A38" s="2">
        <f>[1]道具!C78</f>
        <v>4011103</v>
      </c>
      <c r="B38" s="3" t="str">
        <f>_xlfn.XLOOKUP(A38,[1]道具!$C$45:$C$223,[1]道具!$D$45:$D$223,"×",0)</f>
        <v>夺命系列SS阶装备自选</v>
      </c>
      <c r="C38" s="2">
        <f>_xlfn.XLOOKUP(A38,[1]道具!$C:$C,[1]道具!$E:$E)</f>
        <v>348413</v>
      </c>
      <c r="D38" s="2">
        <f>_xlfn.XLOOKUP(A38,[1]道具!$C:$C,[1]道具!$F:$F)</f>
        <v>0</v>
      </c>
      <c r="E38" s="2">
        <f>[1]道具!G78</f>
        <v>4</v>
      </c>
      <c r="F38" s="2">
        <f t="shared" si="10"/>
        <v>1</v>
      </c>
      <c r="G38" s="2">
        <f>[1]道具!I78</f>
        <v>4</v>
      </c>
      <c r="H38" s="2">
        <v>2</v>
      </c>
      <c r="K38" s="2">
        <v>1</v>
      </c>
      <c r="L38" s="2">
        <v>1</v>
      </c>
      <c r="M38" s="2" t="str">
        <f t="shared" si="8"/>
        <v>4;4011103</v>
      </c>
      <c r="O38" s="2">
        <v>1</v>
      </c>
      <c r="P38" s="2" t="str">
        <f>P36</f>
        <v>item_4011101_name</v>
      </c>
      <c r="Q38" s="2" t="str">
        <f>Q36</f>
        <v>item_4011101_desc</v>
      </c>
      <c r="S38" s="2" t="str">
        <f t="shared" si="11"/>
        <v>icon_item_4011103</v>
      </c>
      <c r="V38" s="2" t="str">
        <f t="shared" ref="V38:V69" si="12">IF(J38="","",1)</f>
        <v/>
      </c>
      <c r="W38" s="2">
        <v>1</v>
      </c>
      <c r="X38" s="2">
        <v>1</v>
      </c>
      <c r="Y38" s="2">
        <v>710</v>
      </c>
    </row>
    <row r="39" spans="1:25">
      <c r="A39" s="6">
        <f>[1]道具!C79</f>
        <v>4011201</v>
      </c>
      <c r="B39" s="7" t="str">
        <f>_xlfn.XLOOKUP(A39,[1]道具!$C$45:$C$223,[1]道具!$D$45:$D$223,"×",0)</f>
        <v>B系列A阶装备自选</v>
      </c>
      <c r="C39" s="2">
        <f>_xlfn.XLOOKUP(A39,[1]道具!$C:$C,[1]道具!$E:$E)</f>
        <v>20100</v>
      </c>
      <c r="D39" s="2">
        <f>_xlfn.XLOOKUP(A39,[1]道具!$C:$C,[1]道具!$F:$F)</f>
        <v>0</v>
      </c>
      <c r="E39" s="2">
        <f>[1]道具!G79</f>
        <v>4</v>
      </c>
      <c r="F39" s="2">
        <f t="shared" si="10"/>
        <v>1</v>
      </c>
      <c r="G39" s="2">
        <f>[1]道具!I79</f>
        <v>4</v>
      </c>
      <c r="H39" s="2">
        <v>2</v>
      </c>
      <c r="K39" s="2">
        <v>1</v>
      </c>
      <c r="L39" s="2">
        <v>1</v>
      </c>
      <c r="M39" s="2" t="str">
        <f t="shared" si="8"/>
        <v>4;4011201</v>
      </c>
      <c r="O39" s="2">
        <v>1</v>
      </c>
      <c r="P39" s="2" t="str">
        <f>CONCATENATE("item_",A39,"_name")</f>
        <v>item_4011201_name</v>
      </c>
      <c r="Q39" s="2" t="str">
        <f>CONCATENATE("item_",A39,"_desc")</f>
        <v>item_4011201_desc</v>
      </c>
      <c r="S39" s="2" t="str">
        <f t="shared" si="11"/>
        <v>icon_item_4011201</v>
      </c>
      <c r="V39" s="2" t="str">
        <f t="shared" si="12"/>
        <v/>
      </c>
      <c r="W39" s="2">
        <v>1</v>
      </c>
      <c r="X39" s="2">
        <v>1</v>
      </c>
      <c r="Y39" s="2">
        <v>710</v>
      </c>
    </row>
    <row r="40" spans="1:25">
      <c r="A40" s="6">
        <f>[1]道具!C80</f>
        <v>4011202</v>
      </c>
      <c r="B40" s="7" t="str">
        <f>_xlfn.XLOOKUP(A40,[1]道具!$C$45:$C$223,[1]道具!$D$45:$D$223,"×",0)</f>
        <v>B系列S阶装备自选</v>
      </c>
      <c r="C40" s="2">
        <f>_xlfn.XLOOKUP(A40,[1]道具!$C:$C,[1]道具!$E:$E)</f>
        <v>55388</v>
      </c>
      <c r="D40" s="2">
        <f>_xlfn.XLOOKUP(A40,[1]道具!$C:$C,[1]道具!$F:$F)</f>
        <v>0</v>
      </c>
      <c r="E40" s="2">
        <f>[1]道具!G80</f>
        <v>4</v>
      </c>
      <c r="F40" s="2">
        <f t="shared" si="10"/>
        <v>1</v>
      </c>
      <c r="G40" s="2">
        <f>[1]道具!I80</f>
        <v>4</v>
      </c>
      <c r="H40" s="2">
        <v>2</v>
      </c>
      <c r="K40" s="2">
        <v>1</v>
      </c>
      <c r="L40" s="2">
        <v>1</v>
      </c>
      <c r="M40" s="2" t="str">
        <f t="shared" si="8"/>
        <v>4;4011202</v>
      </c>
      <c r="O40" s="2">
        <v>1</v>
      </c>
      <c r="P40" s="2" t="str">
        <f>P39</f>
        <v>item_4011201_name</v>
      </c>
      <c r="Q40" s="2" t="str">
        <f>Q39</f>
        <v>item_4011201_desc</v>
      </c>
      <c r="S40" s="2" t="str">
        <f t="shared" si="11"/>
        <v>icon_item_4011202</v>
      </c>
      <c r="V40" s="2" t="str">
        <f t="shared" si="12"/>
        <v/>
      </c>
      <c r="W40" s="2">
        <v>1</v>
      </c>
      <c r="X40" s="2">
        <v>1</v>
      </c>
      <c r="Y40" s="2">
        <v>710</v>
      </c>
    </row>
    <row r="41" spans="1:25">
      <c r="A41" s="6">
        <f>[1]道具!C81</f>
        <v>4011203</v>
      </c>
      <c r="B41" s="7" t="str">
        <f>_xlfn.XLOOKUP(A41,[1]道具!$C$45:$C$223,[1]道具!$D$45:$D$223,"×",0)</f>
        <v>B系列SS阶装备自选</v>
      </c>
      <c r="C41" s="2">
        <f>_xlfn.XLOOKUP(A41,[1]道具!$C:$C,[1]道具!$E:$E)</f>
        <v>348413</v>
      </c>
      <c r="D41" s="2">
        <f>_xlfn.XLOOKUP(A41,[1]道具!$C:$C,[1]道具!$F:$F)</f>
        <v>0</v>
      </c>
      <c r="E41" s="2">
        <f>[1]道具!G81</f>
        <v>4</v>
      </c>
      <c r="F41" s="2">
        <f t="shared" si="10"/>
        <v>1</v>
      </c>
      <c r="G41" s="2">
        <f>[1]道具!I81</f>
        <v>4</v>
      </c>
      <c r="H41" s="2">
        <v>2</v>
      </c>
      <c r="K41" s="2">
        <v>1</v>
      </c>
      <c r="L41" s="2">
        <v>1</v>
      </c>
      <c r="M41" s="2" t="str">
        <f t="shared" si="8"/>
        <v>4;4011203</v>
      </c>
      <c r="O41" s="2">
        <v>1</v>
      </c>
      <c r="P41" s="2" t="str">
        <f>P39</f>
        <v>item_4011201_name</v>
      </c>
      <c r="Q41" s="2" t="str">
        <f>Q39</f>
        <v>item_4011201_desc</v>
      </c>
      <c r="S41" s="2" t="str">
        <f t="shared" si="11"/>
        <v>icon_item_4011203</v>
      </c>
      <c r="V41" s="2" t="str">
        <f t="shared" si="12"/>
        <v/>
      </c>
      <c r="W41" s="2">
        <v>1</v>
      </c>
      <c r="X41" s="2">
        <v>1</v>
      </c>
      <c r="Y41" s="2">
        <v>710</v>
      </c>
    </row>
    <row r="42" spans="1:25">
      <c r="A42" s="6">
        <f>[1]道具!C82</f>
        <v>4011301</v>
      </c>
      <c r="B42" s="7" t="str">
        <f>_xlfn.XLOOKUP(A42,[1]道具!$C$45:$C$223,[1]道具!$D$45:$D$223,"×",0)</f>
        <v>C系列A阶装备自选</v>
      </c>
      <c r="C42" s="2">
        <f>_xlfn.XLOOKUP(A42,[1]道具!$C:$C,[1]道具!$E:$E)</f>
        <v>20100</v>
      </c>
      <c r="D42" s="2">
        <f>_xlfn.XLOOKUP(A42,[1]道具!$C:$C,[1]道具!$F:$F)</f>
        <v>0</v>
      </c>
      <c r="E42" s="2">
        <f>[1]道具!G82</f>
        <v>4</v>
      </c>
      <c r="F42" s="2">
        <f t="shared" si="10"/>
        <v>1</v>
      </c>
      <c r="G42" s="2">
        <f>[1]道具!I82</f>
        <v>4</v>
      </c>
      <c r="H42" s="2">
        <v>2</v>
      </c>
      <c r="K42" s="2">
        <v>1</v>
      </c>
      <c r="L42" s="2">
        <v>1</v>
      </c>
      <c r="M42" s="2" t="str">
        <f t="shared" si="8"/>
        <v>4;4011301</v>
      </c>
      <c r="O42" s="2">
        <v>1</v>
      </c>
      <c r="P42" s="2" t="str">
        <f>CONCATENATE("item_",A42,"_name")</f>
        <v>item_4011301_name</v>
      </c>
      <c r="Q42" s="2" t="str">
        <f>CONCATENATE("item_",A42,"_desc")</f>
        <v>item_4011301_desc</v>
      </c>
      <c r="S42" s="2" t="str">
        <f t="shared" si="11"/>
        <v>icon_item_4011301</v>
      </c>
      <c r="V42" s="2" t="str">
        <f t="shared" si="12"/>
        <v/>
      </c>
      <c r="W42" s="2">
        <v>1</v>
      </c>
      <c r="X42" s="2">
        <v>1</v>
      </c>
      <c r="Y42" s="2">
        <v>710</v>
      </c>
    </row>
    <row r="43" spans="1:25">
      <c r="A43" s="6">
        <f>[1]道具!C83</f>
        <v>4011302</v>
      </c>
      <c r="B43" s="7" t="str">
        <f>_xlfn.XLOOKUP(A43,[1]道具!$C$45:$C$223,[1]道具!$D$45:$D$223,"×",0)</f>
        <v>C系列S阶装备自选</v>
      </c>
      <c r="C43" s="2">
        <f>_xlfn.XLOOKUP(A43,[1]道具!$C:$C,[1]道具!$E:$E)</f>
        <v>55388</v>
      </c>
      <c r="D43" s="2">
        <f>_xlfn.XLOOKUP(A43,[1]道具!$C:$C,[1]道具!$F:$F)</f>
        <v>0</v>
      </c>
      <c r="E43" s="2">
        <f>[1]道具!G83</f>
        <v>4</v>
      </c>
      <c r="F43" s="2">
        <f t="shared" si="10"/>
        <v>1</v>
      </c>
      <c r="G43" s="2">
        <f>[1]道具!I83</f>
        <v>4</v>
      </c>
      <c r="H43" s="2">
        <v>2</v>
      </c>
      <c r="K43" s="2">
        <v>1</v>
      </c>
      <c r="L43" s="2">
        <v>1</v>
      </c>
      <c r="M43" s="2" t="str">
        <f t="shared" si="8"/>
        <v>4;4011302</v>
      </c>
      <c r="O43" s="2">
        <v>1</v>
      </c>
      <c r="P43" s="2" t="str">
        <f>P42</f>
        <v>item_4011301_name</v>
      </c>
      <c r="Q43" s="2" t="str">
        <f>Q42</f>
        <v>item_4011301_desc</v>
      </c>
      <c r="S43" s="2" t="str">
        <f t="shared" si="11"/>
        <v>icon_item_4011302</v>
      </c>
      <c r="V43" s="2" t="str">
        <f t="shared" si="12"/>
        <v/>
      </c>
      <c r="W43" s="2">
        <v>1</v>
      </c>
      <c r="X43" s="2">
        <v>1</v>
      </c>
      <c r="Y43" s="2">
        <v>710</v>
      </c>
    </row>
    <row r="44" spans="1:25">
      <c r="A44" s="6">
        <f>[1]道具!C84</f>
        <v>4011303</v>
      </c>
      <c r="B44" s="7" t="str">
        <f>_xlfn.XLOOKUP(A44,[1]道具!$C$45:$C$223,[1]道具!$D$45:$D$223,"×",0)</f>
        <v>C系列SS阶装备自选</v>
      </c>
      <c r="C44" s="2">
        <f>_xlfn.XLOOKUP(A44,[1]道具!$C:$C,[1]道具!$E:$E)</f>
        <v>348413</v>
      </c>
      <c r="D44" s="2">
        <f>_xlfn.XLOOKUP(A44,[1]道具!$C:$C,[1]道具!$F:$F)</f>
        <v>0</v>
      </c>
      <c r="E44" s="2">
        <f>[1]道具!G84</f>
        <v>4</v>
      </c>
      <c r="F44" s="2">
        <f t="shared" si="10"/>
        <v>1</v>
      </c>
      <c r="G44" s="2">
        <f>[1]道具!I84</f>
        <v>4</v>
      </c>
      <c r="H44" s="2">
        <v>2</v>
      </c>
      <c r="K44" s="2">
        <v>1</v>
      </c>
      <c r="L44" s="2">
        <v>1</v>
      </c>
      <c r="M44" s="2" t="str">
        <f t="shared" si="8"/>
        <v>4;4011303</v>
      </c>
      <c r="O44" s="2">
        <v>1</v>
      </c>
      <c r="P44" s="2" t="str">
        <f>P42</f>
        <v>item_4011301_name</v>
      </c>
      <c r="Q44" s="2" t="str">
        <f>Q42</f>
        <v>item_4011301_desc</v>
      </c>
      <c r="S44" s="2" t="str">
        <f t="shared" si="11"/>
        <v>icon_item_4011303</v>
      </c>
      <c r="V44" s="2" t="str">
        <f t="shared" si="12"/>
        <v/>
      </c>
      <c r="W44" s="2">
        <v>1</v>
      </c>
      <c r="X44" s="2">
        <v>1</v>
      </c>
      <c r="Y44" s="2">
        <v>710</v>
      </c>
    </row>
    <row r="45" spans="1:25">
      <c r="A45" s="6">
        <f>[1]道具!C85</f>
        <v>4020001</v>
      </c>
      <c r="B45" s="7" t="str">
        <f>_xlfn.XLOOKUP(A45,[1]道具!$C$45:$C$223,[1]道具!$D$45:$D$223,"×",0)</f>
        <v>D阶小弟自选</v>
      </c>
      <c r="C45" s="2">
        <f>_xlfn.XLOOKUP(A45,[1]道具!$C:$C,[1]道具!$E:$E)</f>
        <v>30</v>
      </c>
      <c r="D45" s="2">
        <f>_xlfn.XLOOKUP(A45,[1]道具!$C:$C,[1]道具!$F:$F)</f>
        <v>0</v>
      </c>
      <c r="E45" s="2">
        <f>[1]道具!G85</f>
        <v>4</v>
      </c>
      <c r="F45" s="2">
        <f t="shared" si="10"/>
        <v>2</v>
      </c>
      <c r="G45" s="2">
        <f>[1]道具!I85</f>
        <v>1</v>
      </c>
      <c r="H45" s="2">
        <v>2</v>
      </c>
      <c r="K45" s="2">
        <v>1</v>
      </c>
      <c r="L45" s="2">
        <v>1</v>
      </c>
      <c r="M45" s="2" t="str">
        <f t="shared" si="8"/>
        <v>4;4020001</v>
      </c>
      <c r="O45" s="2">
        <v>1</v>
      </c>
      <c r="P45" s="2" t="str">
        <f>CONCATENATE("item_",A45,"_name")</f>
        <v>item_4020001_name</v>
      </c>
      <c r="Q45" s="2" t="str">
        <f>CONCATENATE("item_",A45,"_desc")</f>
        <v>item_4020001_desc</v>
      </c>
      <c r="S45" s="2" t="str">
        <f t="shared" si="11"/>
        <v>icon_item_4020001</v>
      </c>
      <c r="V45" s="2" t="str">
        <f t="shared" si="12"/>
        <v/>
      </c>
      <c r="W45" s="2">
        <v>1</v>
      </c>
      <c r="X45" s="2">
        <v>1</v>
      </c>
      <c r="Y45" s="2">
        <v>720</v>
      </c>
    </row>
    <row r="46" spans="1:25">
      <c r="A46" s="6">
        <f>[1]道具!C86</f>
        <v>4020002</v>
      </c>
      <c r="B46" s="7" t="str">
        <f>_xlfn.XLOOKUP(A46,[1]道具!$C$45:$C$223,[1]道具!$D$45:$D$223,"×",0)</f>
        <v>C阶小弟自选</v>
      </c>
      <c r="C46" s="2">
        <f>_xlfn.XLOOKUP(A46,[1]道具!$C:$C,[1]道具!$E:$E)</f>
        <v>90</v>
      </c>
      <c r="D46" s="2">
        <f>_xlfn.XLOOKUP(A46,[1]道具!$C:$C,[1]道具!$F:$F)</f>
        <v>0</v>
      </c>
      <c r="E46" s="2">
        <f>[1]道具!G86</f>
        <v>4</v>
      </c>
      <c r="F46" s="2">
        <f t="shared" si="10"/>
        <v>2</v>
      </c>
      <c r="G46" s="2">
        <f>[1]道具!I86</f>
        <v>2</v>
      </c>
      <c r="H46" s="2">
        <v>2</v>
      </c>
      <c r="K46" s="2">
        <v>1</v>
      </c>
      <c r="L46" s="2">
        <v>1</v>
      </c>
      <c r="M46" s="2" t="str">
        <f t="shared" ref="M46:M53" si="13">CONCATENATE("4;",A46)</f>
        <v>4;4020002</v>
      </c>
      <c r="O46" s="2">
        <v>1</v>
      </c>
      <c r="P46" s="2" t="str">
        <f>P45</f>
        <v>item_4020001_name</v>
      </c>
      <c r="Q46" s="2" t="str">
        <f>Q45</f>
        <v>item_4020001_desc</v>
      </c>
      <c r="S46" s="2" t="str">
        <f t="shared" ref="S46:S77" si="14">CONCATENATE("icon_item_",A46)</f>
        <v>icon_item_4020002</v>
      </c>
      <c r="V46" s="2" t="str">
        <f t="shared" si="12"/>
        <v/>
      </c>
      <c r="W46" s="2">
        <v>1</v>
      </c>
      <c r="X46" s="2">
        <v>1</v>
      </c>
      <c r="Y46" s="2">
        <v>720</v>
      </c>
    </row>
    <row r="47" spans="1:25">
      <c r="A47" s="6">
        <f>[1]道具!C87</f>
        <v>4020003</v>
      </c>
      <c r="B47" s="7" t="str">
        <f>_xlfn.XLOOKUP(A47,[1]道具!$C$45:$C$223,[1]道具!$D$45:$D$223,"×",0)</f>
        <v>B阶小弟自选</v>
      </c>
      <c r="C47" s="2">
        <f>_xlfn.XLOOKUP(A47,[1]道具!$C:$C,[1]道具!$E:$E)</f>
        <v>270</v>
      </c>
      <c r="D47" s="2">
        <f>_xlfn.XLOOKUP(A47,[1]道具!$C:$C,[1]道具!$F:$F)</f>
        <v>0</v>
      </c>
      <c r="E47" s="2">
        <f>[1]道具!G87</f>
        <v>4</v>
      </c>
      <c r="F47" s="2">
        <f t="shared" si="10"/>
        <v>2</v>
      </c>
      <c r="G47" s="2">
        <f>[1]道具!I87</f>
        <v>3</v>
      </c>
      <c r="H47" s="2">
        <v>2</v>
      </c>
      <c r="K47" s="2">
        <v>1</v>
      </c>
      <c r="L47" s="2">
        <v>1</v>
      </c>
      <c r="M47" s="2" t="str">
        <f t="shared" si="13"/>
        <v>4;4020003</v>
      </c>
      <c r="O47" s="2">
        <v>1</v>
      </c>
      <c r="P47" s="2" t="str">
        <f>P45</f>
        <v>item_4020001_name</v>
      </c>
      <c r="Q47" s="2" t="str">
        <f>Q45</f>
        <v>item_4020001_desc</v>
      </c>
      <c r="S47" s="2" t="str">
        <f t="shared" si="14"/>
        <v>icon_item_4020003</v>
      </c>
      <c r="V47" s="2" t="str">
        <f t="shared" si="12"/>
        <v/>
      </c>
      <c r="W47" s="2">
        <v>1</v>
      </c>
      <c r="X47" s="2">
        <v>1</v>
      </c>
      <c r="Y47" s="2">
        <v>720</v>
      </c>
    </row>
    <row r="48" spans="1:25">
      <c r="A48" s="6">
        <f>[1]道具!C88</f>
        <v>4020004</v>
      </c>
      <c r="B48" s="7" t="str">
        <f>_xlfn.XLOOKUP(A48,[1]道具!$C$45:$C$223,[1]道具!$D$45:$D$223,"×",0)</f>
        <v>A阶小弟自选</v>
      </c>
      <c r="C48" s="2">
        <f>_xlfn.XLOOKUP(A48,[1]道具!$C:$C,[1]道具!$E:$E)</f>
        <v>810</v>
      </c>
      <c r="D48" s="2">
        <f>_xlfn.XLOOKUP(A48,[1]道具!$C:$C,[1]道具!$F:$F)</f>
        <v>0</v>
      </c>
      <c r="E48" s="2">
        <f>[1]道具!G88</f>
        <v>4</v>
      </c>
      <c r="F48" s="2">
        <f t="shared" si="10"/>
        <v>2</v>
      </c>
      <c r="G48" s="2">
        <f>[1]道具!I88</f>
        <v>4</v>
      </c>
      <c r="H48" s="2">
        <v>2</v>
      </c>
      <c r="K48" s="2">
        <v>1</v>
      </c>
      <c r="L48" s="2">
        <v>1</v>
      </c>
      <c r="M48" s="2" t="str">
        <f t="shared" si="13"/>
        <v>4;4020004</v>
      </c>
      <c r="O48" s="2">
        <v>1</v>
      </c>
      <c r="P48" s="2" t="str">
        <f>P45</f>
        <v>item_4020001_name</v>
      </c>
      <c r="Q48" s="2" t="str">
        <f>Q45</f>
        <v>item_4020001_desc</v>
      </c>
      <c r="S48" s="2" t="str">
        <f t="shared" si="14"/>
        <v>icon_item_4020004</v>
      </c>
      <c r="V48" s="2" t="str">
        <f t="shared" si="12"/>
        <v/>
      </c>
      <c r="W48" s="2">
        <v>1</v>
      </c>
      <c r="X48" s="2">
        <v>1</v>
      </c>
      <c r="Y48" s="2">
        <v>720</v>
      </c>
    </row>
    <row r="49" spans="1:25">
      <c r="A49" s="6">
        <f>[1]道具!C89</f>
        <v>4020005</v>
      </c>
      <c r="B49" s="7" t="str">
        <f>_xlfn.XLOOKUP(A49,[1]道具!$C$45:$C$223,[1]道具!$D$45:$D$223,"×",0)</f>
        <v>S阶小弟自选</v>
      </c>
      <c r="C49" s="2">
        <f>_xlfn.XLOOKUP(A49,[1]道具!$C:$C,[1]道具!$E:$E)</f>
        <v>6480</v>
      </c>
      <c r="D49" s="2">
        <f>_xlfn.XLOOKUP(A49,[1]道具!$C:$C,[1]道具!$F:$F)</f>
        <v>0</v>
      </c>
      <c r="E49" s="2">
        <f>[1]道具!G89</f>
        <v>4</v>
      </c>
      <c r="F49" s="2">
        <f t="shared" si="10"/>
        <v>2</v>
      </c>
      <c r="G49" s="2">
        <f>[1]道具!I89</f>
        <v>5</v>
      </c>
      <c r="H49" s="2">
        <v>2</v>
      </c>
      <c r="K49" s="2">
        <v>1</v>
      </c>
      <c r="L49" s="2">
        <v>1</v>
      </c>
      <c r="M49" s="2" t="str">
        <f t="shared" si="13"/>
        <v>4;4020005</v>
      </c>
      <c r="O49" s="2">
        <v>1</v>
      </c>
      <c r="P49" s="2" t="str">
        <f>P45</f>
        <v>item_4020001_name</v>
      </c>
      <c r="Q49" s="2" t="str">
        <f>Q45</f>
        <v>item_4020001_desc</v>
      </c>
      <c r="S49" s="2" t="str">
        <f t="shared" si="14"/>
        <v>icon_item_4020005</v>
      </c>
      <c r="V49" s="2" t="str">
        <f t="shared" si="12"/>
        <v/>
      </c>
      <c r="W49" s="2">
        <v>1</v>
      </c>
      <c r="X49" s="2">
        <v>1</v>
      </c>
      <c r="Y49" s="2">
        <v>720</v>
      </c>
    </row>
    <row r="50" spans="1:25">
      <c r="A50" s="6">
        <f>[1]道具!C90</f>
        <v>4020006</v>
      </c>
      <c r="B50" s="7" t="str">
        <f>_xlfn.XLOOKUP(A50,[1]道具!$C$45:$C$223,[1]道具!$D$45:$D$223,"×",0)</f>
        <v>SS阶小弟自选</v>
      </c>
      <c r="C50" s="2">
        <f>_xlfn.XLOOKUP(A50,[1]道具!$C:$C,[1]道具!$E:$E)</f>
        <v>38880</v>
      </c>
      <c r="D50" s="2">
        <f>_xlfn.XLOOKUP(A50,[1]道具!$C:$C,[1]道具!$F:$F)</f>
        <v>0</v>
      </c>
      <c r="E50" s="2">
        <f>[1]道具!G90</f>
        <v>4</v>
      </c>
      <c r="F50" s="2">
        <f t="shared" si="10"/>
        <v>2</v>
      </c>
      <c r="G50" s="2">
        <f>[1]道具!I90</f>
        <v>6</v>
      </c>
      <c r="H50" s="2">
        <v>2</v>
      </c>
      <c r="K50" s="2">
        <v>1</v>
      </c>
      <c r="L50" s="2">
        <v>1</v>
      </c>
      <c r="M50" s="2" t="str">
        <f t="shared" si="13"/>
        <v>4;4020006</v>
      </c>
      <c r="O50" s="2">
        <v>1</v>
      </c>
      <c r="P50" s="2" t="str">
        <f>P45</f>
        <v>item_4020001_name</v>
      </c>
      <c r="Q50" s="2" t="str">
        <f>Q45</f>
        <v>item_4020001_desc</v>
      </c>
      <c r="S50" s="2" t="str">
        <f t="shared" si="14"/>
        <v>icon_item_4020006</v>
      </c>
      <c r="V50" s="2" t="str">
        <f t="shared" si="12"/>
        <v/>
      </c>
      <c r="W50" s="2">
        <v>1</v>
      </c>
      <c r="X50" s="2">
        <v>1</v>
      </c>
      <c r="Y50" s="2">
        <v>720</v>
      </c>
    </row>
    <row r="51" spans="1:25">
      <c r="A51" s="6">
        <f>[1]道具!C91</f>
        <v>4030001</v>
      </c>
      <c r="B51" s="7" t="str">
        <f>_xlfn.XLOOKUP(A51,[1]道具!$C$45:$C$223,[1]道具!$D$45:$D$223,"×",0)</f>
        <v>角色自选</v>
      </c>
      <c r="C51" s="2">
        <f>_xlfn.XLOOKUP(A51,[1]道具!$C:$C,[1]道具!$E:$E)</f>
        <v>36000</v>
      </c>
      <c r="D51" s="2">
        <f>_xlfn.XLOOKUP(A51,[1]道具!$C:$C,[1]道具!$F:$F)</f>
        <v>0</v>
      </c>
      <c r="E51" s="2">
        <f>[1]道具!G91</f>
        <v>4</v>
      </c>
      <c r="F51" s="2">
        <f t="shared" si="10"/>
        <v>3</v>
      </c>
      <c r="G51" s="2">
        <f>[1]道具!I91</f>
        <v>5</v>
      </c>
      <c r="H51" s="2">
        <v>2</v>
      </c>
      <c r="K51" s="2">
        <v>1</v>
      </c>
      <c r="L51" s="2">
        <v>1</v>
      </c>
      <c r="M51" s="2" t="str">
        <f t="shared" si="13"/>
        <v>4;4030001</v>
      </c>
      <c r="O51" s="2">
        <v>1</v>
      </c>
      <c r="P51" s="2" t="str">
        <f>CONCATENATE("item_",A51,"_name")</f>
        <v>item_4030001_name</v>
      </c>
      <c r="Q51" s="2" t="str">
        <f>CONCATENATE("item_",A51,"_desc")</f>
        <v>item_4030001_desc</v>
      </c>
      <c r="S51" s="2" t="str">
        <f t="shared" si="14"/>
        <v>icon_item_4030001</v>
      </c>
      <c r="V51" s="2" t="str">
        <f t="shared" si="12"/>
        <v/>
      </c>
      <c r="W51" s="2">
        <v>1</v>
      </c>
      <c r="X51" s="2">
        <v>1</v>
      </c>
      <c r="Y51" s="2">
        <v>730</v>
      </c>
    </row>
    <row r="52" spans="1:25">
      <c r="A52" s="6">
        <f>[1]道具!C92</f>
        <v>4030002</v>
      </c>
      <c r="B52" s="7" t="str">
        <f>_xlfn.XLOOKUP(A52,[1]道具!$C$45:$C$223,[1]道具!$D$45:$D$223,"×",0)</f>
        <v>角色碎片自选</v>
      </c>
      <c r="C52" s="2">
        <f>_xlfn.XLOOKUP(A52,[1]道具!$C:$C,[1]道具!$E:$E)</f>
        <v>450</v>
      </c>
      <c r="D52" s="2">
        <f>_xlfn.XLOOKUP(A52,[1]道具!$C:$C,[1]道具!$F:$F)</f>
        <v>0</v>
      </c>
      <c r="E52" s="2">
        <f>[1]道具!G92</f>
        <v>4</v>
      </c>
      <c r="F52" s="2">
        <f t="shared" si="10"/>
        <v>3</v>
      </c>
      <c r="G52" s="2">
        <f>[1]道具!I92</f>
        <v>4</v>
      </c>
      <c r="H52" s="2">
        <v>2</v>
      </c>
      <c r="K52" s="2">
        <v>1</v>
      </c>
      <c r="L52" s="2">
        <v>1</v>
      </c>
      <c r="M52" s="2" t="str">
        <f t="shared" si="13"/>
        <v>4;4030002</v>
      </c>
      <c r="O52" s="2">
        <v>1</v>
      </c>
      <c r="P52" s="2" t="str">
        <f>CONCATENATE("item_",A52,"_name")</f>
        <v>item_4030002_name</v>
      </c>
      <c r="Q52" s="2" t="str">
        <f>CONCATENATE("item_",A52,"_desc")</f>
        <v>item_4030002_desc</v>
      </c>
      <c r="S52" s="2" t="str">
        <f t="shared" si="14"/>
        <v>icon_item_4030002</v>
      </c>
      <c r="V52" s="2" t="str">
        <f t="shared" si="12"/>
        <v/>
      </c>
      <c r="W52" s="2">
        <v>1</v>
      </c>
      <c r="X52" s="2">
        <v>1</v>
      </c>
      <c r="Y52" s="2">
        <v>730</v>
      </c>
    </row>
    <row r="53" spans="1:25">
      <c r="A53" s="2">
        <f>[1]道具!C93</f>
        <v>5010000</v>
      </c>
      <c r="B53" s="3" t="str">
        <f>_xlfn.XLOOKUP(A53,[1]道具!$C$45:$C$223,[1]道具!$D$45:$D$223,"×",0)</f>
        <v>随机装备盲盒</v>
      </c>
      <c r="C53" s="2">
        <f>_xlfn.XLOOKUP(A53,[1]道具!$C:$C,[1]道具!$E:$E)</f>
        <v>176</v>
      </c>
      <c r="D53" s="2">
        <f>_xlfn.XLOOKUP(A53,[1]道具!$C:$C,[1]道具!$F:$F)</f>
        <v>0</v>
      </c>
      <c r="E53" s="2">
        <f>[1]道具!G93</f>
        <v>5</v>
      </c>
      <c r="F53" s="2">
        <f t="shared" si="10"/>
        <v>1</v>
      </c>
      <c r="G53" s="2">
        <f>[1]道具!I93</f>
        <v>1</v>
      </c>
      <c r="H53" s="2">
        <v>2</v>
      </c>
      <c r="K53" s="2">
        <v>1</v>
      </c>
      <c r="L53" s="2">
        <v>1</v>
      </c>
      <c r="M53" s="2" t="str">
        <f t="shared" ref="M53:M71" si="15">CONCATENATE("5;",A53)</f>
        <v>5;5010000</v>
      </c>
      <c r="O53" s="2">
        <v>1</v>
      </c>
      <c r="P53" s="2" t="str">
        <f>CONCATENATE("item_",A53,"_name")</f>
        <v>item_5010000_name</v>
      </c>
      <c r="Q53" s="2" t="str">
        <f>CONCATENATE("item_",A53,"_desc")</f>
        <v>item_5010000_desc</v>
      </c>
      <c r="S53" s="2" t="str">
        <f t="shared" si="14"/>
        <v>icon_item_5010000</v>
      </c>
      <c r="V53" s="2" t="str">
        <f t="shared" ref="V53:V77" si="16">IF(J53="","",1)</f>
        <v/>
      </c>
      <c r="X53" s="2">
        <v>1</v>
      </c>
      <c r="Y53" s="2">
        <v>810</v>
      </c>
    </row>
    <row r="54" spans="1:25">
      <c r="A54" s="2">
        <f>[1]道具!C94</f>
        <v>5010001</v>
      </c>
      <c r="B54" s="3" t="str">
        <f>_xlfn.XLOOKUP(A54,[1]道具!$C$45:$C$223,[1]道具!$D$45:$D$223,"×",0)</f>
        <v>D阶装备随机盲盒</v>
      </c>
      <c r="C54" s="2">
        <f>_xlfn.XLOOKUP(A54,[1]道具!$C:$C,[1]道具!$E:$E)</f>
        <v>63</v>
      </c>
      <c r="D54" s="2">
        <f>_xlfn.XLOOKUP(A54,[1]道具!$C:$C,[1]道具!$F:$F)</f>
        <v>0</v>
      </c>
      <c r="E54" s="2">
        <f>[1]道具!G94</f>
        <v>5</v>
      </c>
      <c r="F54" s="2">
        <f t="shared" si="10"/>
        <v>1</v>
      </c>
      <c r="G54" s="2">
        <f>[1]道具!I94</f>
        <v>1</v>
      </c>
      <c r="H54" s="2">
        <v>2</v>
      </c>
      <c r="K54" s="2">
        <v>1</v>
      </c>
      <c r="L54" s="2">
        <v>1</v>
      </c>
      <c r="M54" s="2" t="str">
        <f t="shared" si="15"/>
        <v>5;5010001</v>
      </c>
      <c r="O54" s="2">
        <v>1</v>
      </c>
      <c r="P54" s="2" t="str">
        <f>CONCATENATE("item_",A54,"_name")</f>
        <v>item_5010001_name</v>
      </c>
      <c r="Q54" s="2" t="str">
        <f>CONCATENATE("item_",A54,"_desc")</f>
        <v>item_5010001_desc</v>
      </c>
      <c r="S54" s="2" t="str">
        <f t="shared" si="14"/>
        <v>icon_item_5010001</v>
      </c>
      <c r="V54" s="2" t="str">
        <f t="shared" si="16"/>
        <v/>
      </c>
      <c r="X54" s="2">
        <v>1</v>
      </c>
      <c r="Y54" s="2">
        <v>813</v>
      </c>
    </row>
    <row r="55" spans="1:25">
      <c r="A55" s="2">
        <f>[1]道具!C95</f>
        <v>5010002</v>
      </c>
      <c r="B55" s="3" t="str">
        <f>_xlfn.XLOOKUP(A55,[1]道具!$C$45:$C$223,[1]道具!$D$45:$D$223,"×",0)</f>
        <v>C阶装备随机盲盒</v>
      </c>
      <c r="C55" s="2">
        <f>_xlfn.XLOOKUP(A55,[1]道具!$C:$C,[1]道具!$E:$E)</f>
        <v>188</v>
      </c>
      <c r="D55" s="2">
        <f>_xlfn.XLOOKUP(A55,[1]道具!$C:$C,[1]道具!$F:$F)</f>
        <v>0</v>
      </c>
      <c r="E55" s="2">
        <f>[1]道具!G95</f>
        <v>5</v>
      </c>
      <c r="F55" s="2">
        <f t="shared" si="10"/>
        <v>1</v>
      </c>
      <c r="G55" s="2">
        <f>[1]道具!I95</f>
        <v>2</v>
      </c>
      <c r="H55" s="2">
        <v>2</v>
      </c>
      <c r="K55" s="2">
        <v>1</v>
      </c>
      <c r="L55" s="2">
        <v>1</v>
      </c>
      <c r="M55" s="2" t="str">
        <f t="shared" si="15"/>
        <v>5;5010002</v>
      </c>
      <c r="O55" s="2">
        <v>1</v>
      </c>
      <c r="P55" s="2" t="str">
        <f>P54</f>
        <v>item_5010001_name</v>
      </c>
      <c r="Q55" s="2" t="str">
        <f>Q54</f>
        <v>item_5010001_desc</v>
      </c>
      <c r="S55" s="2" t="str">
        <f t="shared" si="14"/>
        <v>icon_item_5010002</v>
      </c>
      <c r="V55" s="2" t="str">
        <f t="shared" si="16"/>
        <v/>
      </c>
      <c r="X55" s="2">
        <v>1</v>
      </c>
      <c r="Y55" s="2">
        <v>813</v>
      </c>
    </row>
    <row r="56" spans="1:25">
      <c r="A56" s="2">
        <f>[1]道具!C96</f>
        <v>5010003</v>
      </c>
      <c r="B56" s="3" t="str">
        <f>_xlfn.XLOOKUP(A56,[1]道具!$C$45:$C$223,[1]道具!$D$45:$D$223,"×",0)</f>
        <v>B阶装备随机盲盒</v>
      </c>
      <c r="C56" s="2">
        <f>_xlfn.XLOOKUP(A56,[1]道具!$C:$C,[1]道具!$E:$E)</f>
        <v>563</v>
      </c>
      <c r="D56" s="2">
        <f>_xlfn.XLOOKUP(A56,[1]道具!$C:$C,[1]道具!$F:$F)</f>
        <v>0</v>
      </c>
      <c r="E56" s="2">
        <f>[1]道具!G96</f>
        <v>5</v>
      </c>
      <c r="F56" s="2">
        <f t="shared" si="10"/>
        <v>1</v>
      </c>
      <c r="G56" s="2">
        <f>[1]道具!I96</f>
        <v>3</v>
      </c>
      <c r="H56" s="2">
        <v>2</v>
      </c>
      <c r="K56" s="2">
        <v>1</v>
      </c>
      <c r="L56" s="2">
        <v>1</v>
      </c>
      <c r="M56" s="2" t="str">
        <f t="shared" si="15"/>
        <v>5;5010003</v>
      </c>
      <c r="O56" s="2">
        <v>1</v>
      </c>
      <c r="P56" s="2" t="str">
        <f>P54</f>
        <v>item_5010001_name</v>
      </c>
      <c r="Q56" s="2" t="str">
        <f>Q54</f>
        <v>item_5010001_desc</v>
      </c>
      <c r="S56" s="2" t="str">
        <f t="shared" si="14"/>
        <v>icon_item_5010003</v>
      </c>
      <c r="V56" s="2" t="str">
        <f t="shared" si="16"/>
        <v/>
      </c>
      <c r="X56" s="2">
        <v>1</v>
      </c>
      <c r="Y56" s="2">
        <v>813</v>
      </c>
    </row>
    <row r="57" spans="1:25">
      <c r="A57" s="2">
        <f>[1]道具!C97</f>
        <v>5010004</v>
      </c>
      <c r="B57" s="3" t="str">
        <f>_xlfn.XLOOKUP(A57,[1]道具!$C$45:$C$223,[1]道具!$D$45:$D$223,"×",0)</f>
        <v>A阶装备随机盲盒</v>
      </c>
      <c r="C57" s="2">
        <f>_xlfn.XLOOKUP(A57,[1]道具!$C:$C,[1]道具!$E:$E)</f>
        <v>1688</v>
      </c>
      <c r="D57" s="2">
        <f>_xlfn.XLOOKUP(A57,[1]道具!$C:$C,[1]道具!$F:$F)</f>
        <v>0</v>
      </c>
      <c r="E57" s="2">
        <f>[1]道具!G97</f>
        <v>5</v>
      </c>
      <c r="F57" s="2">
        <f t="shared" si="10"/>
        <v>1</v>
      </c>
      <c r="G57" s="2">
        <f>[1]道具!I97</f>
        <v>4</v>
      </c>
      <c r="H57" s="2">
        <v>2</v>
      </c>
      <c r="K57" s="2">
        <v>1</v>
      </c>
      <c r="L57" s="2">
        <v>1</v>
      </c>
      <c r="M57" s="2" t="str">
        <f t="shared" si="15"/>
        <v>5;5010004</v>
      </c>
      <c r="O57" s="2">
        <v>1</v>
      </c>
      <c r="P57" s="2" t="str">
        <f>P54</f>
        <v>item_5010001_name</v>
      </c>
      <c r="Q57" s="2" t="str">
        <f>Q54</f>
        <v>item_5010001_desc</v>
      </c>
      <c r="S57" s="2" t="str">
        <f t="shared" si="14"/>
        <v>icon_item_5010004</v>
      </c>
      <c r="V57" s="2" t="str">
        <f t="shared" si="16"/>
        <v/>
      </c>
      <c r="X57" s="2">
        <v>1</v>
      </c>
      <c r="Y57" s="2">
        <v>813</v>
      </c>
    </row>
    <row r="58" spans="1:25">
      <c r="A58" s="2">
        <f>[1]道具!C98</f>
        <v>5010005</v>
      </c>
      <c r="B58" s="3" t="str">
        <f>_xlfn.XLOOKUP(A58,[1]道具!$C$45:$C$223,[1]道具!$D$45:$D$223,"×",0)</f>
        <v>S阶装备随机盲盒</v>
      </c>
      <c r="C58" s="2">
        <f>_xlfn.XLOOKUP(A58,[1]道具!$C:$C,[1]道具!$E:$E)</f>
        <v>13500</v>
      </c>
      <c r="D58" s="2">
        <f>_xlfn.XLOOKUP(A58,[1]道具!$C:$C,[1]道具!$F:$F)</f>
        <v>0</v>
      </c>
      <c r="E58" s="2">
        <f>[1]道具!G98</f>
        <v>5</v>
      </c>
      <c r="F58" s="2">
        <f t="shared" si="10"/>
        <v>1</v>
      </c>
      <c r="G58" s="2">
        <f>[1]道具!I98</f>
        <v>5</v>
      </c>
      <c r="H58" s="2">
        <v>2</v>
      </c>
      <c r="K58" s="2">
        <v>1</v>
      </c>
      <c r="L58" s="2">
        <v>1</v>
      </c>
      <c r="M58" s="2" t="str">
        <f t="shared" si="15"/>
        <v>5;5010005</v>
      </c>
      <c r="O58" s="2">
        <v>1</v>
      </c>
      <c r="P58" s="2" t="str">
        <f>P54</f>
        <v>item_5010001_name</v>
      </c>
      <c r="Q58" s="2" t="str">
        <f>Q54</f>
        <v>item_5010001_desc</v>
      </c>
      <c r="S58" s="2" t="str">
        <f t="shared" si="14"/>
        <v>icon_item_5010005</v>
      </c>
      <c r="V58" s="2" t="str">
        <f t="shared" si="16"/>
        <v/>
      </c>
      <c r="X58" s="2">
        <v>1</v>
      </c>
      <c r="Y58" s="2">
        <v>813</v>
      </c>
    </row>
    <row r="59" spans="1:25">
      <c r="A59" s="2">
        <f>[1]道具!C99</f>
        <v>5010006</v>
      </c>
      <c r="B59" s="3" t="str">
        <f>_xlfn.XLOOKUP(A59,[1]道具!$C$45:$C$223,[1]道具!$D$45:$D$223,"×",0)</f>
        <v>SS阶装备随机盲盒</v>
      </c>
      <c r="C59" s="2">
        <f>_xlfn.XLOOKUP(A59,[1]道具!$C:$C,[1]道具!$E:$E)</f>
        <v>162000</v>
      </c>
      <c r="D59" s="2">
        <f>_xlfn.XLOOKUP(A59,[1]道具!$C:$C,[1]道具!$F:$F)</f>
        <v>0</v>
      </c>
      <c r="E59" s="2">
        <f>[1]道具!G99</f>
        <v>5</v>
      </c>
      <c r="F59" s="2">
        <f t="shared" si="10"/>
        <v>1</v>
      </c>
      <c r="G59" s="2">
        <f>[1]道具!I99</f>
        <v>6</v>
      </c>
      <c r="H59" s="2">
        <v>2</v>
      </c>
      <c r="K59" s="2">
        <v>1</v>
      </c>
      <c r="L59" s="2">
        <v>1</v>
      </c>
      <c r="M59" s="2" t="str">
        <f t="shared" si="15"/>
        <v>5;5010006</v>
      </c>
      <c r="O59" s="2">
        <v>1</v>
      </c>
      <c r="P59" s="2" t="str">
        <f>P54</f>
        <v>item_5010001_name</v>
      </c>
      <c r="Q59" s="2" t="str">
        <f>Q54</f>
        <v>item_5010001_desc</v>
      </c>
      <c r="S59" s="2" t="str">
        <f t="shared" si="14"/>
        <v>icon_item_5010006</v>
      </c>
      <c r="V59" s="2" t="str">
        <f t="shared" si="16"/>
        <v/>
      </c>
      <c r="X59" s="2">
        <v>1</v>
      </c>
      <c r="Y59" s="2">
        <v>813</v>
      </c>
    </row>
    <row r="60" spans="1:25">
      <c r="A60" s="2">
        <f>[1]道具!C100</f>
        <v>5011001</v>
      </c>
      <c r="B60" s="3" t="str">
        <f>_xlfn.XLOOKUP(A60,[1]道具!$C$45:$C$223,[1]道具!$D$45:$D$223,"×",0)</f>
        <v>限量款A阶随机盲盒</v>
      </c>
      <c r="C60" s="2">
        <f>_xlfn.XLOOKUP(A60,[1]道具!$C:$C,[1]道具!$E:$E)</f>
        <v>13400</v>
      </c>
      <c r="D60" s="2">
        <f>_xlfn.XLOOKUP(A60,[1]道具!$C:$C,[1]道具!$F:$F)</f>
        <v>0</v>
      </c>
      <c r="E60" s="2">
        <f>[1]道具!G100</f>
        <v>5</v>
      </c>
      <c r="F60" s="2">
        <f t="shared" si="10"/>
        <v>1</v>
      </c>
      <c r="G60" s="2">
        <f>[1]道具!I100</f>
        <v>4</v>
      </c>
      <c r="H60" s="2">
        <v>2</v>
      </c>
      <c r="K60" s="2">
        <v>1</v>
      </c>
      <c r="L60" s="2">
        <v>1</v>
      </c>
      <c r="M60" s="2" t="str">
        <f t="shared" si="15"/>
        <v>5;5011001</v>
      </c>
      <c r="O60" s="2">
        <v>1</v>
      </c>
      <c r="P60" s="2" t="str">
        <f t="shared" ref="P60:P63" si="17">CONCATENATE("item_",A60,"_name")</f>
        <v>item_5011001_name</v>
      </c>
      <c r="Q60" s="2" t="str">
        <f t="shared" ref="Q60:Q63" si="18">CONCATENATE("item_",A60,"_desc")</f>
        <v>item_5011001_desc</v>
      </c>
      <c r="S60" s="2" t="str">
        <f t="shared" si="14"/>
        <v>icon_item_5011001</v>
      </c>
      <c r="V60" s="2" t="str">
        <f t="shared" si="16"/>
        <v/>
      </c>
      <c r="X60" s="2">
        <v>1</v>
      </c>
      <c r="Y60" s="2">
        <v>813</v>
      </c>
    </row>
    <row r="61" spans="1:25">
      <c r="A61" s="2">
        <f>[1]道具!C101</f>
        <v>5011002</v>
      </c>
      <c r="B61" s="3" t="str">
        <f>_xlfn.XLOOKUP(A61,[1]道具!$C$45:$C$223,[1]道具!$D$45:$D$223,"×",0)</f>
        <v>限量款S阶随机盲盒</v>
      </c>
      <c r="C61" s="2">
        <f>_xlfn.XLOOKUP(A61,[1]道具!$C:$C,[1]道具!$E:$E)</f>
        <v>36925</v>
      </c>
      <c r="D61" s="2">
        <f>_xlfn.XLOOKUP(A61,[1]道具!$C:$C,[1]道具!$F:$F)</f>
        <v>0</v>
      </c>
      <c r="E61" s="2">
        <f>[1]道具!G101</f>
        <v>5</v>
      </c>
      <c r="F61" s="2">
        <f t="shared" si="10"/>
        <v>1</v>
      </c>
      <c r="G61" s="2">
        <f>[1]道具!I101</f>
        <v>5</v>
      </c>
      <c r="H61" s="2">
        <v>2</v>
      </c>
      <c r="K61" s="2">
        <v>1</v>
      </c>
      <c r="L61" s="2">
        <v>1</v>
      </c>
      <c r="M61" s="2" t="str">
        <f t="shared" si="15"/>
        <v>5;5011002</v>
      </c>
      <c r="O61" s="2">
        <v>1</v>
      </c>
      <c r="P61" s="2" t="str">
        <f>P60</f>
        <v>item_5011001_name</v>
      </c>
      <c r="Q61" s="2" t="str">
        <f>Q60</f>
        <v>item_5011001_desc</v>
      </c>
      <c r="S61" s="2" t="str">
        <f t="shared" si="14"/>
        <v>icon_item_5011002</v>
      </c>
      <c r="V61" s="2" t="str">
        <f t="shared" si="16"/>
        <v/>
      </c>
      <c r="X61" s="2">
        <v>1</v>
      </c>
      <c r="Y61" s="2">
        <v>813</v>
      </c>
    </row>
    <row r="62" spans="1:25">
      <c r="A62" s="2">
        <f>[1]道具!C102</f>
        <v>5011003</v>
      </c>
      <c r="B62" s="3" t="str">
        <f>_xlfn.XLOOKUP(A62,[1]道具!$C$45:$C$223,[1]道具!$D$45:$D$223,"×",0)</f>
        <v>限量款SS阶随机盲盒</v>
      </c>
      <c r="C62" s="2">
        <f>_xlfn.XLOOKUP(A62,[1]道具!$C:$C,[1]道具!$E:$E)</f>
        <v>232275</v>
      </c>
      <c r="D62" s="2">
        <f>_xlfn.XLOOKUP(A62,[1]道具!$C:$C,[1]道具!$F:$F)</f>
        <v>0</v>
      </c>
      <c r="E62" s="2">
        <f>[1]道具!G102</f>
        <v>5</v>
      </c>
      <c r="F62" s="2">
        <f t="shared" si="10"/>
        <v>1</v>
      </c>
      <c r="G62" s="2">
        <f>[1]道具!I102</f>
        <v>6</v>
      </c>
      <c r="H62" s="2">
        <v>2</v>
      </c>
      <c r="K62" s="2">
        <v>1</v>
      </c>
      <c r="L62" s="2">
        <v>1</v>
      </c>
      <c r="M62" s="2" t="str">
        <f t="shared" si="15"/>
        <v>5;5011003</v>
      </c>
      <c r="O62" s="2">
        <v>1</v>
      </c>
      <c r="P62" s="2" t="str">
        <f>P60</f>
        <v>item_5011001_name</v>
      </c>
      <c r="Q62" s="2" t="str">
        <f>Q60</f>
        <v>item_5011001_desc</v>
      </c>
      <c r="S62" s="2" t="str">
        <f t="shared" si="14"/>
        <v>icon_item_5011003</v>
      </c>
      <c r="V62" s="2" t="str">
        <f t="shared" si="16"/>
        <v/>
      </c>
      <c r="X62" s="2">
        <v>1</v>
      </c>
      <c r="Y62" s="2">
        <v>813</v>
      </c>
    </row>
    <row r="63" spans="1:25">
      <c r="A63" s="2">
        <f>[1]道具!C103</f>
        <v>5011101</v>
      </c>
      <c r="B63" s="3" t="str">
        <f>_xlfn.XLOOKUP(A63,[1]道具!$C$45:$C$223,[1]道具!$D$45:$D$223,"×",0)</f>
        <v>夺命系列A阶随机盲盒</v>
      </c>
      <c r="C63" s="2">
        <f>_xlfn.XLOOKUP(A63,[1]道具!$C:$C,[1]道具!$E:$E)</f>
        <v>13400</v>
      </c>
      <c r="D63" s="2">
        <f>_xlfn.XLOOKUP(A63,[1]道具!$C:$C,[1]道具!$F:$F)</f>
        <v>0</v>
      </c>
      <c r="E63" s="2">
        <f>[1]道具!G103</f>
        <v>5</v>
      </c>
      <c r="F63" s="2">
        <f t="shared" si="10"/>
        <v>1</v>
      </c>
      <c r="G63" s="2">
        <f>[1]道具!I103</f>
        <v>4</v>
      </c>
      <c r="H63" s="2">
        <v>2</v>
      </c>
      <c r="K63" s="2">
        <v>1</v>
      </c>
      <c r="L63" s="2">
        <v>1</v>
      </c>
      <c r="M63" s="2" t="str">
        <f t="shared" si="15"/>
        <v>5;5011101</v>
      </c>
      <c r="O63" s="2">
        <v>1</v>
      </c>
      <c r="P63" s="2" t="str">
        <f t="shared" si="17"/>
        <v>item_5011101_name</v>
      </c>
      <c r="Q63" s="2" t="str">
        <f t="shared" si="18"/>
        <v>item_5011101_desc</v>
      </c>
      <c r="S63" s="2" t="str">
        <f t="shared" si="14"/>
        <v>icon_item_5011101</v>
      </c>
      <c r="V63" s="2" t="str">
        <f t="shared" si="16"/>
        <v/>
      </c>
      <c r="X63" s="2">
        <v>1</v>
      </c>
      <c r="Y63" s="2">
        <v>811</v>
      </c>
    </row>
    <row r="64" spans="1:25">
      <c r="A64" s="2">
        <f>[1]道具!C104</f>
        <v>5011102</v>
      </c>
      <c r="B64" s="3" t="str">
        <f>_xlfn.XLOOKUP(A64,[1]道具!$C$45:$C$223,[1]道具!$D$45:$D$223,"×",0)</f>
        <v>夺命系列S阶随机盲盒</v>
      </c>
      <c r="C64" s="2">
        <f>_xlfn.XLOOKUP(A64,[1]道具!$C:$C,[1]道具!$E:$E)</f>
        <v>36925</v>
      </c>
      <c r="D64" s="2">
        <f>_xlfn.XLOOKUP(A64,[1]道具!$C:$C,[1]道具!$F:$F)</f>
        <v>0</v>
      </c>
      <c r="E64" s="2">
        <f>[1]道具!G104</f>
        <v>5</v>
      </c>
      <c r="F64" s="2">
        <f t="shared" si="10"/>
        <v>1</v>
      </c>
      <c r="G64" s="2">
        <f>[1]道具!I104</f>
        <v>5</v>
      </c>
      <c r="H64" s="2">
        <v>2</v>
      </c>
      <c r="K64" s="2">
        <v>1</v>
      </c>
      <c r="L64" s="2">
        <v>1</v>
      </c>
      <c r="M64" s="2" t="str">
        <f t="shared" si="15"/>
        <v>5;5011102</v>
      </c>
      <c r="O64" s="2">
        <v>1</v>
      </c>
      <c r="P64" s="2" t="str">
        <f>P63</f>
        <v>item_5011101_name</v>
      </c>
      <c r="Q64" s="2" t="str">
        <f>Q63</f>
        <v>item_5011101_desc</v>
      </c>
      <c r="S64" s="2" t="str">
        <f t="shared" si="14"/>
        <v>icon_item_5011102</v>
      </c>
      <c r="V64" s="2" t="str">
        <f t="shared" si="16"/>
        <v/>
      </c>
      <c r="X64" s="2">
        <v>1</v>
      </c>
      <c r="Y64" s="2">
        <v>811</v>
      </c>
    </row>
    <row r="65" spans="1:25">
      <c r="A65" s="2">
        <f>[1]道具!C105</f>
        <v>5011103</v>
      </c>
      <c r="B65" s="3" t="str">
        <f>_xlfn.XLOOKUP(A65,[1]道具!$C$45:$C$223,[1]道具!$D$45:$D$223,"×",0)</f>
        <v>夺命系列SS阶随机盲盒</v>
      </c>
      <c r="C65" s="2">
        <f>_xlfn.XLOOKUP(A65,[1]道具!$C:$C,[1]道具!$E:$E)</f>
        <v>232275</v>
      </c>
      <c r="D65" s="2">
        <f>_xlfn.XLOOKUP(A65,[1]道具!$C:$C,[1]道具!$F:$F)</f>
        <v>0</v>
      </c>
      <c r="E65" s="2">
        <f>[1]道具!G105</f>
        <v>5</v>
      </c>
      <c r="F65" s="2">
        <f t="shared" si="10"/>
        <v>1</v>
      </c>
      <c r="G65" s="2">
        <f>[1]道具!I105</f>
        <v>6</v>
      </c>
      <c r="H65" s="2">
        <v>2</v>
      </c>
      <c r="K65" s="2">
        <v>1</v>
      </c>
      <c r="L65" s="2">
        <v>1</v>
      </c>
      <c r="M65" s="2" t="str">
        <f t="shared" si="15"/>
        <v>5;5011103</v>
      </c>
      <c r="O65" s="2">
        <v>1</v>
      </c>
      <c r="P65" s="2" t="str">
        <f>P63</f>
        <v>item_5011101_name</v>
      </c>
      <c r="Q65" s="2" t="str">
        <f>Q63</f>
        <v>item_5011101_desc</v>
      </c>
      <c r="S65" s="2" t="str">
        <f t="shared" si="14"/>
        <v>icon_item_5011103</v>
      </c>
      <c r="V65" s="2" t="str">
        <f t="shared" si="16"/>
        <v/>
      </c>
      <c r="X65" s="2">
        <v>1</v>
      </c>
      <c r="Y65" s="2">
        <v>811</v>
      </c>
    </row>
    <row r="66" spans="1:25">
      <c r="A66" s="6">
        <f>[1]道具!C106</f>
        <v>5011201</v>
      </c>
      <c r="B66" s="7" t="str">
        <f>_xlfn.XLOOKUP(A66,[1]道具!$C$45:$C$223,[1]道具!$D$45:$D$223,"×",0)</f>
        <v>B系列A阶随机盲盒</v>
      </c>
      <c r="C66" s="2">
        <f>_xlfn.XLOOKUP(A66,[1]道具!$C:$C,[1]道具!$E:$E)</f>
        <v>13400</v>
      </c>
      <c r="D66" s="2">
        <f>_xlfn.XLOOKUP(A66,[1]道具!$C:$C,[1]道具!$F:$F)</f>
        <v>0</v>
      </c>
      <c r="E66" s="2">
        <f>[1]道具!G106</f>
        <v>5</v>
      </c>
      <c r="F66" s="2">
        <f t="shared" si="10"/>
        <v>1</v>
      </c>
      <c r="G66" s="2">
        <f>[1]道具!I106</f>
        <v>4</v>
      </c>
      <c r="H66" s="2">
        <v>2</v>
      </c>
      <c r="K66" s="2">
        <v>1</v>
      </c>
      <c r="L66" s="2">
        <v>1</v>
      </c>
      <c r="M66" s="2" t="str">
        <f t="shared" si="15"/>
        <v>5;5011201</v>
      </c>
      <c r="O66" s="2">
        <v>1</v>
      </c>
      <c r="P66" s="2" t="str">
        <f>CONCATENATE("item_",A66,"_name")</f>
        <v>item_5011201_name</v>
      </c>
      <c r="Q66" s="2" t="str">
        <f>CONCATENATE("item_",A66,"_desc")</f>
        <v>item_5011201_desc</v>
      </c>
      <c r="S66" s="2" t="str">
        <f t="shared" si="14"/>
        <v>icon_item_5011201</v>
      </c>
      <c r="V66" s="2" t="str">
        <f t="shared" si="16"/>
        <v/>
      </c>
      <c r="X66" s="2">
        <v>1</v>
      </c>
      <c r="Y66" s="2">
        <v>811</v>
      </c>
    </row>
    <row r="67" spans="1:25">
      <c r="A67" s="6">
        <f>[1]道具!C107</f>
        <v>5011202</v>
      </c>
      <c r="B67" s="7" t="str">
        <f>_xlfn.XLOOKUP(A67,[1]道具!$C$45:$C$223,[1]道具!$D$45:$D$223,"×",0)</f>
        <v>B系列S阶随机盲盒</v>
      </c>
      <c r="C67" s="2">
        <f>_xlfn.XLOOKUP(A67,[1]道具!$C:$C,[1]道具!$E:$E)</f>
        <v>36925</v>
      </c>
      <c r="D67" s="2">
        <f>_xlfn.XLOOKUP(A67,[1]道具!$C:$C,[1]道具!$F:$F)</f>
        <v>0</v>
      </c>
      <c r="E67" s="2">
        <f>[1]道具!G107</f>
        <v>5</v>
      </c>
      <c r="F67" s="2">
        <f t="shared" si="10"/>
        <v>1</v>
      </c>
      <c r="G67" s="2">
        <f>[1]道具!I107</f>
        <v>5</v>
      </c>
      <c r="H67" s="2">
        <v>2</v>
      </c>
      <c r="K67" s="2">
        <v>1</v>
      </c>
      <c r="L67" s="2">
        <v>1</v>
      </c>
      <c r="M67" s="2" t="str">
        <f t="shared" si="15"/>
        <v>5;5011202</v>
      </c>
      <c r="O67" s="2">
        <v>1</v>
      </c>
      <c r="P67" s="2" t="str">
        <f>P66</f>
        <v>item_5011201_name</v>
      </c>
      <c r="Q67" s="2" t="str">
        <f>Q66</f>
        <v>item_5011201_desc</v>
      </c>
      <c r="S67" s="2" t="str">
        <f t="shared" si="14"/>
        <v>icon_item_5011202</v>
      </c>
      <c r="V67" s="2" t="str">
        <f t="shared" si="16"/>
        <v/>
      </c>
      <c r="X67" s="2">
        <v>1</v>
      </c>
      <c r="Y67" s="2">
        <v>811</v>
      </c>
    </row>
    <row r="68" spans="1:25">
      <c r="A68" s="6">
        <f>[1]道具!C108</f>
        <v>5011203</v>
      </c>
      <c r="B68" s="7" t="str">
        <f>_xlfn.XLOOKUP(A68,[1]道具!$C$45:$C$223,[1]道具!$D$45:$D$223,"×",0)</f>
        <v>B系列SS阶随机盲盒</v>
      </c>
      <c r="C68" s="2">
        <f>_xlfn.XLOOKUP(A68,[1]道具!$C:$C,[1]道具!$E:$E)</f>
        <v>232275</v>
      </c>
      <c r="D68" s="2">
        <f>_xlfn.XLOOKUP(A68,[1]道具!$C:$C,[1]道具!$F:$F)</f>
        <v>0</v>
      </c>
      <c r="E68" s="2">
        <f>[1]道具!G108</f>
        <v>5</v>
      </c>
      <c r="F68" s="2">
        <f t="shared" si="10"/>
        <v>1</v>
      </c>
      <c r="G68" s="2">
        <f>[1]道具!I108</f>
        <v>6</v>
      </c>
      <c r="H68" s="2">
        <v>2</v>
      </c>
      <c r="K68" s="2">
        <v>1</v>
      </c>
      <c r="L68" s="2">
        <v>1</v>
      </c>
      <c r="M68" s="2" t="str">
        <f t="shared" si="15"/>
        <v>5;5011203</v>
      </c>
      <c r="O68" s="2">
        <v>1</v>
      </c>
      <c r="P68" s="2" t="str">
        <f>P66</f>
        <v>item_5011201_name</v>
      </c>
      <c r="Q68" s="2" t="str">
        <f>Q66</f>
        <v>item_5011201_desc</v>
      </c>
      <c r="S68" s="2" t="str">
        <f t="shared" si="14"/>
        <v>icon_item_5011203</v>
      </c>
      <c r="V68" s="2" t="str">
        <f t="shared" si="16"/>
        <v/>
      </c>
      <c r="X68" s="2">
        <v>1</v>
      </c>
      <c r="Y68" s="2">
        <v>811</v>
      </c>
    </row>
    <row r="69" spans="1:25">
      <c r="A69" s="6">
        <f>[1]道具!C109</f>
        <v>5011301</v>
      </c>
      <c r="B69" s="7" t="str">
        <f>_xlfn.XLOOKUP(A69,[1]道具!$C$45:$C$223,[1]道具!$D$45:$D$223,"×",0)</f>
        <v>C系列A阶随机盲盒</v>
      </c>
      <c r="C69" s="2">
        <f>_xlfn.XLOOKUP(A69,[1]道具!$C:$C,[1]道具!$E:$E)</f>
        <v>13400</v>
      </c>
      <c r="D69" s="2">
        <f>_xlfn.XLOOKUP(A69,[1]道具!$C:$C,[1]道具!$F:$F)</f>
        <v>0</v>
      </c>
      <c r="E69" s="2">
        <f>[1]道具!G109</f>
        <v>5</v>
      </c>
      <c r="F69" s="2">
        <f t="shared" si="10"/>
        <v>1</v>
      </c>
      <c r="G69" s="2">
        <f>[1]道具!I109</f>
        <v>4</v>
      </c>
      <c r="H69" s="2">
        <v>2</v>
      </c>
      <c r="K69" s="2">
        <v>1</v>
      </c>
      <c r="L69" s="2">
        <v>1</v>
      </c>
      <c r="M69" s="2" t="str">
        <f t="shared" si="15"/>
        <v>5;5011301</v>
      </c>
      <c r="O69" s="2">
        <v>1</v>
      </c>
      <c r="P69" s="2" t="str">
        <f>CONCATENATE("item_",A69,"_name")</f>
        <v>item_5011301_name</v>
      </c>
      <c r="Q69" s="2" t="str">
        <f>CONCATENATE("item_",A69,"_desc")</f>
        <v>item_5011301_desc</v>
      </c>
      <c r="S69" s="2" t="str">
        <f t="shared" si="14"/>
        <v>icon_item_5011301</v>
      </c>
      <c r="V69" s="2" t="str">
        <f t="shared" si="16"/>
        <v/>
      </c>
      <c r="X69" s="2">
        <v>1</v>
      </c>
      <c r="Y69" s="2">
        <v>811</v>
      </c>
    </row>
    <row r="70" spans="1:25">
      <c r="A70" s="6">
        <f>[1]道具!C110</f>
        <v>5011302</v>
      </c>
      <c r="B70" s="7" t="str">
        <f>_xlfn.XLOOKUP(A70,[1]道具!$C$45:$C$223,[1]道具!$D$45:$D$223,"×",0)</f>
        <v>C系列S阶随机盲盒</v>
      </c>
      <c r="C70" s="2">
        <f>_xlfn.XLOOKUP(A70,[1]道具!$C:$C,[1]道具!$E:$E)</f>
        <v>36925</v>
      </c>
      <c r="D70" s="2">
        <f>_xlfn.XLOOKUP(A70,[1]道具!$C:$C,[1]道具!$F:$F)</f>
        <v>0</v>
      </c>
      <c r="E70" s="2">
        <f>[1]道具!G110</f>
        <v>5</v>
      </c>
      <c r="F70" s="2">
        <f t="shared" si="10"/>
        <v>1</v>
      </c>
      <c r="G70" s="2">
        <f>[1]道具!I110</f>
        <v>5</v>
      </c>
      <c r="H70" s="2">
        <v>2</v>
      </c>
      <c r="K70" s="2">
        <v>1</v>
      </c>
      <c r="L70" s="2">
        <v>1</v>
      </c>
      <c r="M70" s="2" t="str">
        <f t="shared" si="15"/>
        <v>5;5011302</v>
      </c>
      <c r="O70" s="2">
        <v>1</v>
      </c>
      <c r="P70" s="2" t="str">
        <f>P69</f>
        <v>item_5011301_name</v>
      </c>
      <c r="Q70" s="2" t="str">
        <f>Q69</f>
        <v>item_5011301_desc</v>
      </c>
      <c r="S70" s="2" t="str">
        <f t="shared" si="14"/>
        <v>icon_item_5011302</v>
      </c>
      <c r="V70" s="2" t="str">
        <f t="shared" si="16"/>
        <v/>
      </c>
      <c r="X70" s="2">
        <v>1</v>
      </c>
      <c r="Y70" s="2">
        <v>811</v>
      </c>
    </row>
    <row r="71" spans="1:25">
      <c r="A71" s="6">
        <f>[1]道具!C111</f>
        <v>5011303</v>
      </c>
      <c r="B71" s="7" t="str">
        <f>_xlfn.XLOOKUP(A71,[1]道具!$C$45:$C$223,[1]道具!$D$45:$D$223,"×",0)</f>
        <v>C系列SS阶随机盲盒</v>
      </c>
      <c r="C71" s="2">
        <f>_xlfn.XLOOKUP(A71,[1]道具!$C:$C,[1]道具!$E:$E)</f>
        <v>232275</v>
      </c>
      <c r="D71" s="2">
        <f>_xlfn.XLOOKUP(A71,[1]道具!$C:$C,[1]道具!$F:$F)</f>
        <v>0</v>
      </c>
      <c r="E71" s="2">
        <f>[1]道具!G111</f>
        <v>5</v>
      </c>
      <c r="F71" s="2">
        <f t="shared" si="10"/>
        <v>1</v>
      </c>
      <c r="G71" s="2">
        <f>[1]道具!I111</f>
        <v>6</v>
      </c>
      <c r="H71" s="2">
        <v>2</v>
      </c>
      <c r="K71" s="2">
        <v>1</v>
      </c>
      <c r="L71" s="2">
        <v>1</v>
      </c>
      <c r="M71" s="2" t="str">
        <f t="shared" si="15"/>
        <v>5;5011303</v>
      </c>
      <c r="O71" s="2">
        <v>1</v>
      </c>
      <c r="P71" s="2" t="str">
        <f>P69</f>
        <v>item_5011301_name</v>
      </c>
      <c r="Q71" s="2" t="str">
        <f>Q69</f>
        <v>item_5011301_desc</v>
      </c>
      <c r="S71" s="2" t="str">
        <f t="shared" si="14"/>
        <v>icon_item_5011303</v>
      </c>
      <c r="V71" s="2" t="str">
        <f t="shared" si="16"/>
        <v/>
      </c>
      <c r="X71" s="2">
        <v>1</v>
      </c>
      <c r="Y71" s="2">
        <v>811</v>
      </c>
    </row>
    <row r="72" spans="1:25">
      <c r="A72" s="2">
        <f>[1]道具!C112</f>
        <v>5012001</v>
      </c>
      <c r="B72" s="3" t="str">
        <f>_xlfn.XLOOKUP(A72,[1]道具!$C$45:$C$223,[1]道具!$D$45:$D$223,"×",0)</f>
        <v>D阶战利品</v>
      </c>
      <c r="C72" s="2">
        <f>_xlfn.XLOOKUP(A72,[1]道具!$C:$C,[1]道具!$E:$E)</f>
        <v>63</v>
      </c>
      <c r="D72" s="2">
        <f>_xlfn.XLOOKUP(A72,[1]道具!$C:$C,[1]道具!$F:$F)</f>
        <v>0</v>
      </c>
      <c r="E72" s="2">
        <f>[1]道具!G112</f>
        <v>5</v>
      </c>
      <c r="F72" s="2">
        <f t="shared" si="10"/>
        <v>1</v>
      </c>
      <c r="G72" s="2">
        <f>[1]道具!I112</f>
        <v>1</v>
      </c>
      <c r="H72" s="2">
        <v>2</v>
      </c>
      <c r="J72" s="2">
        <v>1</v>
      </c>
      <c r="K72" s="2">
        <v>1</v>
      </c>
      <c r="L72" s="2">
        <v>1</v>
      </c>
      <c r="M72" s="2" t="str">
        <f t="shared" ref="M71:M77" si="19">CONCATENATE("5;",A72)</f>
        <v>5;5012001</v>
      </c>
      <c r="O72" s="2">
        <v>1</v>
      </c>
      <c r="P72" s="2" t="str">
        <f>CONCATENATE("item_",A72,"_name")</f>
        <v>item_5012001_name</v>
      </c>
      <c r="Q72" s="2" t="str">
        <f>CONCATENATE("item_",A72,"_desc")</f>
        <v>item_5012001_desc</v>
      </c>
      <c r="S72" s="2" t="str">
        <f t="shared" si="14"/>
        <v>icon_item_5012001</v>
      </c>
      <c r="V72" s="2">
        <f t="shared" si="16"/>
        <v>1</v>
      </c>
      <c r="X72" s="2">
        <v>1</v>
      </c>
      <c r="Y72" s="2">
        <v>810</v>
      </c>
    </row>
    <row r="73" spans="1:25">
      <c r="A73" s="2">
        <f>[1]道具!C113</f>
        <v>5012002</v>
      </c>
      <c r="B73" s="3" t="str">
        <f>_xlfn.XLOOKUP(A73,[1]道具!$C$45:$C$223,[1]道具!$D$45:$D$223,"×",0)</f>
        <v>C阶战利品</v>
      </c>
      <c r="C73" s="2">
        <f>_xlfn.XLOOKUP(A73,[1]道具!$C:$C,[1]道具!$E:$E)</f>
        <v>94</v>
      </c>
      <c r="D73" s="2">
        <f>_xlfn.XLOOKUP(A73,[1]道具!$C:$C,[1]道具!$F:$F)</f>
        <v>0</v>
      </c>
      <c r="E73" s="2">
        <f>[1]道具!G113</f>
        <v>5</v>
      </c>
      <c r="F73" s="2">
        <f t="shared" si="10"/>
        <v>1</v>
      </c>
      <c r="G73" s="2">
        <f>[1]道具!I113</f>
        <v>2</v>
      </c>
      <c r="H73" s="2">
        <v>2</v>
      </c>
      <c r="J73" s="2">
        <v>1</v>
      </c>
      <c r="K73" s="2">
        <v>1</v>
      </c>
      <c r="L73" s="2">
        <v>1</v>
      </c>
      <c r="M73" s="2" t="str">
        <f t="shared" si="19"/>
        <v>5;5012002</v>
      </c>
      <c r="O73" s="2">
        <v>1</v>
      </c>
      <c r="P73" s="2" t="str">
        <f>P72</f>
        <v>item_5012001_name</v>
      </c>
      <c r="Q73" s="2" t="str">
        <f>Q72</f>
        <v>item_5012001_desc</v>
      </c>
      <c r="S73" s="2" t="str">
        <f t="shared" si="14"/>
        <v>icon_item_5012002</v>
      </c>
      <c r="V73" s="2">
        <f t="shared" si="16"/>
        <v>1</v>
      </c>
      <c r="X73" s="2">
        <v>1</v>
      </c>
      <c r="Y73" s="2">
        <v>810</v>
      </c>
    </row>
    <row r="74" spans="1:25">
      <c r="A74" s="2">
        <f>[1]道具!C114</f>
        <v>5012003</v>
      </c>
      <c r="B74" s="3" t="str">
        <f>_xlfn.XLOOKUP(A74,[1]道具!$C$45:$C$223,[1]道具!$D$45:$D$223,"×",0)</f>
        <v>B阶战利品</v>
      </c>
      <c r="C74" s="2">
        <f>_xlfn.XLOOKUP(A74,[1]道具!$C:$C,[1]道具!$E:$E)</f>
        <v>263</v>
      </c>
      <c r="D74" s="2">
        <f>_xlfn.XLOOKUP(A74,[1]道具!$C:$C,[1]道具!$F:$F)</f>
        <v>0</v>
      </c>
      <c r="E74" s="2">
        <f>[1]道具!G114</f>
        <v>5</v>
      </c>
      <c r="F74" s="2">
        <f t="shared" si="10"/>
        <v>1</v>
      </c>
      <c r="G74" s="2">
        <f>[1]道具!I114</f>
        <v>3</v>
      </c>
      <c r="H74" s="2">
        <v>2</v>
      </c>
      <c r="J74" s="2">
        <v>1</v>
      </c>
      <c r="K74" s="2">
        <v>1</v>
      </c>
      <c r="L74" s="2">
        <v>1</v>
      </c>
      <c r="M74" s="2" t="str">
        <f t="shared" si="19"/>
        <v>5;5012003</v>
      </c>
      <c r="O74" s="2">
        <v>1</v>
      </c>
      <c r="P74" s="2" t="str">
        <f>P72</f>
        <v>item_5012001_name</v>
      </c>
      <c r="Q74" s="2" t="str">
        <f>Q72</f>
        <v>item_5012001_desc</v>
      </c>
      <c r="S74" s="2" t="str">
        <f t="shared" si="14"/>
        <v>icon_item_5012003</v>
      </c>
      <c r="V74" s="2">
        <f t="shared" si="16"/>
        <v>1</v>
      </c>
      <c r="X74" s="2">
        <v>1</v>
      </c>
      <c r="Y74" s="2">
        <v>810</v>
      </c>
    </row>
    <row r="75" spans="1:25">
      <c r="A75" s="2">
        <f>[1]道具!C115</f>
        <v>5012004</v>
      </c>
      <c r="B75" s="3" t="str">
        <f>_xlfn.XLOOKUP(A75,[1]道具!$C$45:$C$223,[1]道具!$D$45:$D$223,"×",0)</f>
        <v>A阶战利品</v>
      </c>
      <c r="C75" s="2">
        <f>_xlfn.XLOOKUP(A75,[1]道具!$C:$C,[1]道具!$E:$E)</f>
        <v>731</v>
      </c>
      <c r="D75" s="2">
        <f>_xlfn.XLOOKUP(A75,[1]道具!$C:$C,[1]道具!$F:$F)</f>
        <v>0</v>
      </c>
      <c r="E75" s="2">
        <f>[1]道具!G115</f>
        <v>5</v>
      </c>
      <c r="F75" s="2">
        <f t="shared" si="10"/>
        <v>1</v>
      </c>
      <c r="G75" s="2">
        <f>[1]道具!I115</f>
        <v>4</v>
      </c>
      <c r="H75" s="2">
        <v>2</v>
      </c>
      <c r="J75" s="2">
        <v>1</v>
      </c>
      <c r="K75" s="2">
        <v>1</v>
      </c>
      <c r="L75" s="2">
        <v>1</v>
      </c>
      <c r="M75" s="2" t="str">
        <f t="shared" si="19"/>
        <v>5;5012004</v>
      </c>
      <c r="O75" s="2">
        <v>1</v>
      </c>
      <c r="P75" s="2" t="str">
        <f>P72</f>
        <v>item_5012001_name</v>
      </c>
      <c r="Q75" s="2" t="str">
        <f>Q72</f>
        <v>item_5012001_desc</v>
      </c>
      <c r="S75" s="2" t="str">
        <f t="shared" si="14"/>
        <v>icon_item_5012004</v>
      </c>
      <c r="V75" s="2">
        <f t="shared" si="16"/>
        <v>1</v>
      </c>
      <c r="X75" s="2">
        <v>1</v>
      </c>
      <c r="Y75" s="2">
        <v>810</v>
      </c>
    </row>
    <row r="76" spans="1:25">
      <c r="A76" s="2">
        <f>[1]道具!C116</f>
        <v>5012005</v>
      </c>
      <c r="B76" s="3" t="str">
        <f>_xlfn.XLOOKUP(A76,[1]道具!$C$45:$C$223,[1]道具!$D$45:$D$223,"×",0)</f>
        <v>S阶战利品</v>
      </c>
      <c r="C76" s="2">
        <f>_xlfn.XLOOKUP(A76,[1]道具!$C:$C,[1]道具!$E:$E)</f>
        <v>3459</v>
      </c>
      <c r="D76" s="2">
        <f>_xlfn.XLOOKUP(A76,[1]道具!$C:$C,[1]道具!$F:$F)</f>
        <v>0</v>
      </c>
      <c r="E76" s="2">
        <f>[1]道具!G116</f>
        <v>5</v>
      </c>
      <c r="F76" s="2">
        <f t="shared" si="10"/>
        <v>1</v>
      </c>
      <c r="G76" s="2">
        <f>[1]道具!I116</f>
        <v>5</v>
      </c>
      <c r="H76" s="2">
        <v>2</v>
      </c>
      <c r="J76" s="2">
        <v>1</v>
      </c>
      <c r="K76" s="2">
        <v>1</v>
      </c>
      <c r="L76" s="2">
        <v>1</v>
      </c>
      <c r="M76" s="2" t="str">
        <f t="shared" si="19"/>
        <v>5;5012005</v>
      </c>
      <c r="O76" s="2">
        <v>1</v>
      </c>
      <c r="P76" s="2" t="str">
        <f>P72</f>
        <v>item_5012001_name</v>
      </c>
      <c r="Q76" s="2" t="str">
        <f>Q72</f>
        <v>item_5012001_desc</v>
      </c>
      <c r="S76" s="2" t="str">
        <f t="shared" si="14"/>
        <v>icon_item_5012005</v>
      </c>
      <c r="V76" s="2">
        <f t="shared" si="16"/>
        <v>1</v>
      </c>
      <c r="X76" s="2">
        <v>1</v>
      </c>
      <c r="Y76" s="2">
        <v>810</v>
      </c>
    </row>
    <row r="77" spans="1:25">
      <c r="A77" s="2">
        <f>[1]道具!C117</f>
        <v>5012006</v>
      </c>
      <c r="B77" s="3" t="str">
        <f>_xlfn.XLOOKUP(A77,[1]道具!$C$45:$C$223,[1]道具!$D$45:$D$223,"×",0)</f>
        <v>SS阶战利品</v>
      </c>
      <c r="C77" s="2">
        <f>_xlfn.XLOOKUP(A77,[1]道具!$C:$C,[1]道具!$E:$E)</f>
        <v>35775</v>
      </c>
      <c r="D77" s="2">
        <f>_xlfn.XLOOKUP(A77,[1]道具!$C:$C,[1]道具!$F:$F)</f>
        <v>0</v>
      </c>
      <c r="E77" s="2">
        <f>[1]道具!G117</f>
        <v>5</v>
      </c>
      <c r="F77" s="2">
        <f t="shared" si="10"/>
        <v>1</v>
      </c>
      <c r="G77" s="2">
        <f>[1]道具!I117</f>
        <v>6</v>
      </c>
      <c r="H77" s="2">
        <v>2</v>
      </c>
      <c r="J77" s="2">
        <v>1</v>
      </c>
      <c r="K77" s="2">
        <v>1</v>
      </c>
      <c r="L77" s="2">
        <v>1</v>
      </c>
      <c r="M77" s="2" t="str">
        <f t="shared" si="19"/>
        <v>5;5012006</v>
      </c>
      <c r="O77" s="2">
        <v>1</v>
      </c>
      <c r="P77" s="2" t="str">
        <f>P72</f>
        <v>item_5012001_name</v>
      </c>
      <c r="Q77" s="2" t="str">
        <f>Q72</f>
        <v>item_5012001_desc</v>
      </c>
      <c r="S77" s="2" t="str">
        <f t="shared" si="14"/>
        <v>icon_item_5012006</v>
      </c>
      <c r="V77" s="2">
        <f t="shared" si="16"/>
        <v>1</v>
      </c>
      <c r="X77" s="2">
        <v>1</v>
      </c>
      <c r="Y77" s="2">
        <v>810</v>
      </c>
    </row>
    <row r="78" spans="1:25">
      <c r="A78" s="2">
        <f>[1]道具!C118</f>
        <v>5013001</v>
      </c>
      <c r="B78" s="3" t="str">
        <f>_xlfn.XLOOKUP(A78,[1]道具!$C$45:$C$223,[1]道具!$D$45:$D$223,"×",0)</f>
        <v>D阶武器盲盒</v>
      </c>
      <c r="C78" s="2">
        <f>_xlfn.XLOOKUP(A78,[1]道具!$C:$C,[1]道具!$E:$E)</f>
        <v>63</v>
      </c>
      <c r="D78" s="2">
        <f>_xlfn.XLOOKUP(A78,[1]道具!$C:$C,[1]道具!$F:$F)</f>
        <v>0</v>
      </c>
      <c r="E78" s="2">
        <f>[1]道具!G118</f>
        <v>5</v>
      </c>
      <c r="F78" s="2">
        <f t="shared" ref="F78:F103" si="20">ROUNDDOWN(A78/10000-E78*100,0)</f>
        <v>1</v>
      </c>
      <c r="G78" s="2">
        <f>[1]道具!I118</f>
        <v>1</v>
      </c>
      <c r="H78" s="2">
        <v>2</v>
      </c>
      <c r="K78" s="2">
        <v>1</v>
      </c>
      <c r="L78" s="2">
        <v>1</v>
      </c>
      <c r="M78" s="2" t="str">
        <f t="shared" ref="M78:M84" si="21">CONCATENATE("5;",A78)</f>
        <v>5;5013001</v>
      </c>
      <c r="O78" s="2">
        <v>1</v>
      </c>
      <c r="P78" s="2" t="str">
        <f t="shared" ref="P78:P83" si="22">CONCATENATE("item_",A78,"_name")</f>
        <v>item_5013001_name</v>
      </c>
      <c r="Q78" s="2" t="str">
        <f t="shared" ref="Q78:Q83" si="23">CONCATENATE("item_",A78,"_desc")</f>
        <v>item_5013001_desc</v>
      </c>
      <c r="S78" s="2" t="str">
        <f t="shared" ref="S78:S90" si="24">CONCATENATE("icon_item_",A78)</f>
        <v>icon_item_5013001</v>
      </c>
      <c r="V78" s="2">
        <v>1</v>
      </c>
      <c r="X78" s="2">
        <v>1</v>
      </c>
      <c r="Y78" s="2">
        <v>812</v>
      </c>
    </row>
    <row r="79" spans="1:25">
      <c r="A79" s="2">
        <f>[1]道具!C119</f>
        <v>5013002</v>
      </c>
      <c r="B79" s="3" t="str">
        <f>_xlfn.XLOOKUP(A79,[1]道具!$C$45:$C$223,[1]道具!$D$45:$D$223,"×",0)</f>
        <v>D阶衣服盲盒</v>
      </c>
      <c r="C79" s="2">
        <f>_xlfn.XLOOKUP(A79,[1]道具!$C:$C,[1]道具!$E:$E)</f>
        <v>63</v>
      </c>
      <c r="D79" s="2">
        <f>_xlfn.XLOOKUP(A79,[1]道具!$C:$C,[1]道具!$F:$F)</f>
        <v>0</v>
      </c>
      <c r="E79" s="2">
        <f>[1]道具!G119</f>
        <v>5</v>
      </c>
      <c r="F79" s="2">
        <f t="shared" si="20"/>
        <v>1</v>
      </c>
      <c r="G79" s="2">
        <f>[1]道具!I119</f>
        <v>1</v>
      </c>
      <c r="H79" s="2">
        <v>2</v>
      </c>
      <c r="K79" s="2">
        <v>1</v>
      </c>
      <c r="L79" s="2">
        <v>1</v>
      </c>
      <c r="M79" s="2" t="str">
        <f t="shared" si="21"/>
        <v>5;5013002</v>
      </c>
      <c r="O79" s="2">
        <v>1</v>
      </c>
      <c r="P79" s="2" t="str">
        <f t="shared" si="22"/>
        <v>item_5013002_name</v>
      </c>
      <c r="Q79" s="2" t="str">
        <f t="shared" si="23"/>
        <v>item_5013002_desc</v>
      </c>
      <c r="S79" s="2" t="str">
        <f t="shared" si="24"/>
        <v>icon_item_5013002</v>
      </c>
      <c r="V79" s="2">
        <v>1</v>
      </c>
      <c r="X79" s="2">
        <v>1</v>
      </c>
      <c r="Y79" s="2">
        <v>812</v>
      </c>
    </row>
    <row r="80" spans="1:25">
      <c r="A80" s="2">
        <f>[1]道具!C120</f>
        <v>5013003</v>
      </c>
      <c r="B80" s="3" t="str">
        <f>_xlfn.XLOOKUP(A80,[1]道具!$C$45:$C$223,[1]道具!$D$45:$D$223,"×",0)</f>
        <v>D阶手套盲盒</v>
      </c>
      <c r="C80" s="2">
        <f>_xlfn.XLOOKUP(A80,[1]道具!$C:$C,[1]道具!$E:$E)</f>
        <v>63</v>
      </c>
      <c r="D80" s="2">
        <f>_xlfn.XLOOKUP(A80,[1]道具!$C:$C,[1]道具!$F:$F)</f>
        <v>0</v>
      </c>
      <c r="E80" s="2">
        <f>[1]道具!G120</f>
        <v>5</v>
      </c>
      <c r="F80" s="2">
        <f t="shared" si="20"/>
        <v>1</v>
      </c>
      <c r="G80" s="2">
        <f>[1]道具!I120</f>
        <v>1</v>
      </c>
      <c r="H80" s="2">
        <v>2</v>
      </c>
      <c r="K80" s="2">
        <v>1</v>
      </c>
      <c r="L80" s="2">
        <v>1</v>
      </c>
      <c r="M80" s="2" t="str">
        <f t="shared" si="21"/>
        <v>5;5013003</v>
      </c>
      <c r="O80" s="2">
        <v>1</v>
      </c>
      <c r="P80" s="2" t="str">
        <f t="shared" si="22"/>
        <v>item_5013003_name</v>
      </c>
      <c r="Q80" s="2" t="str">
        <f t="shared" si="23"/>
        <v>item_5013003_desc</v>
      </c>
      <c r="S80" s="2" t="str">
        <f t="shared" si="24"/>
        <v>icon_item_5013003</v>
      </c>
      <c r="V80" s="2">
        <v>1</v>
      </c>
      <c r="X80" s="2">
        <v>1</v>
      </c>
      <c r="Y80" s="2">
        <v>812</v>
      </c>
    </row>
    <row r="81" spans="1:25">
      <c r="A81" s="2">
        <f>[1]道具!C121</f>
        <v>5013004</v>
      </c>
      <c r="B81" s="3" t="str">
        <f>_xlfn.XLOOKUP(A81,[1]道具!$C$45:$C$223,[1]道具!$D$45:$D$223,"×",0)</f>
        <v>D阶裤子盲盒</v>
      </c>
      <c r="C81" s="2">
        <f>_xlfn.XLOOKUP(A81,[1]道具!$C:$C,[1]道具!$E:$E)</f>
        <v>63</v>
      </c>
      <c r="D81" s="2">
        <f>_xlfn.XLOOKUP(A81,[1]道具!$C:$C,[1]道具!$F:$F)</f>
        <v>0</v>
      </c>
      <c r="E81" s="2">
        <f>[1]道具!G121</f>
        <v>5</v>
      </c>
      <c r="F81" s="2">
        <f t="shared" si="20"/>
        <v>1</v>
      </c>
      <c r="G81" s="2">
        <f>[1]道具!I121</f>
        <v>1</v>
      </c>
      <c r="H81" s="2">
        <v>2</v>
      </c>
      <c r="K81" s="2">
        <v>1</v>
      </c>
      <c r="L81" s="2">
        <v>1</v>
      </c>
      <c r="M81" s="2" t="str">
        <f t="shared" si="21"/>
        <v>5;5013004</v>
      </c>
      <c r="O81" s="2">
        <v>1</v>
      </c>
      <c r="P81" s="2" t="str">
        <f t="shared" si="22"/>
        <v>item_5013004_name</v>
      </c>
      <c r="Q81" s="2" t="str">
        <f t="shared" si="23"/>
        <v>item_5013004_desc</v>
      </c>
      <c r="S81" s="2" t="str">
        <f t="shared" si="24"/>
        <v>icon_item_5013004</v>
      </c>
      <c r="V81" s="2">
        <v>1</v>
      </c>
      <c r="X81" s="2">
        <v>1</v>
      </c>
      <c r="Y81" s="2">
        <v>812</v>
      </c>
    </row>
    <row r="82" spans="1:25">
      <c r="A82" s="2">
        <f>[1]道具!C122</f>
        <v>5013005</v>
      </c>
      <c r="B82" s="3" t="str">
        <f>_xlfn.XLOOKUP(A82,[1]道具!$C$45:$C$223,[1]道具!$D$45:$D$223,"×",0)</f>
        <v>D阶腰带盲盒</v>
      </c>
      <c r="C82" s="2">
        <f>_xlfn.XLOOKUP(A82,[1]道具!$C:$C,[1]道具!$E:$E)</f>
        <v>63</v>
      </c>
      <c r="D82" s="2">
        <f>_xlfn.XLOOKUP(A82,[1]道具!$C:$C,[1]道具!$F:$F)</f>
        <v>0</v>
      </c>
      <c r="E82" s="2">
        <f>[1]道具!G122</f>
        <v>5</v>
      </c>
      <c r="F82" s="2">
        <f t="shared" si="20"/>
        <v>1</v>
      </c>
      <c r="G82" s="2">
        <f>[1]道具!I122</f>
        <v>1</v>
      </c>
      <c r="H82" s="2">
        <v>2</v>
      </c>
      <c r="K82" s="2">
        <v>1</v>
      </c>
      <c r="L82" s="2">
        <v>1</v>
      </c>
      <c r="M82" s="2" t="str">
        <f t="shared" si="21"/>
        <v>5;5013005</v>
      </c>
      <c r="O82" s="2">
        <v>1</v>
      </c>
      <c r="P82" s="2" t="str">
        <f t="shared" si="22"/>
        <v>item_5013005_name</v>
      </c>
      <c r="Q82" s="2" t="str">
        <f t="shared" si="23"/>
        <v>item_5013005_desc</v>
      </c>
      <c r="S82" s="2" t="str">
        <f t="shared" si="24"/>
        <v>icon_item_5013005</v>
      </c>
      <c r="V82" s="2">
        <v>1</v>
      </c>
      <c r="X82" s="2">
        <v>1</v>
      </c>
      <c r="Y82" s="2">
        <v>812</v>
      </c>
    </row>
    <row r="83" spans="1:25">
      <c r="A83" s="2">
        <f>[1]道具!C123</f>
        <v>5013006</v>
      </c>
      <c r="B83" s="3" t="str">
        <f>_xlfn.XLOOKUP(A83,[1]道具!$C$45:$C$223,[1]道具!$D$45:$D$223,"×",0)</f>
        <v>D阶鞋子盲盒</v>
      </c>
      <c r="C83" s="2">
        <f>_xlfn.XLOOKUP(A83,[1]道具!$C:$C,[1]道具!$E:$E)</f>
        <v>63</v>
      </c>
      <c r="D83" s="2">
        <f>_xlfn.XLOOKUP(A83,[1]道具!$C:$C,[1]道具!$F:$F)</f>
        <v>0</v>
      </c>
      <c r="E83" s="2">
        <f>[1]道具!G123</f>
        <v>5</v>
      </c>
      <c r="F83" s="2">
        <f t="shared" si="20"/>
        <v>1</v>
      </c>
      <c r="G83" s="2">
        <f>[1]道具!I123</f>
        <v>1</v>
      </c>
      <c r="H83" s="2">
        <v>2</v>
      </c>
      <c r="K83" s="2">
        <v>1</v>
      </c>
      <c r="L83" s="2">
        <v>1</v>
      </c>
      <c r="M83" s="2" t="str">
        <f t="shared" si="21"/>
        <v>5;5013006</v>
      </c>
      <c r="O83" s="2">
        <v>1</v>
      </c>
      <c r="P83" s="2" t="str">
        <f t="shared" si="22"/>
        <v>item_5013006_name</v>
      </c>
      <c r="Q83" s="2" t="str">
        <f t="shared" si="23"/>
        <v>item_5013006_desc</v>
      </c>
      <c r="S83" s="2" t="str">
        <f t="shared" si="24"/>
        <v>icon_item_5013006</v>
      </c>
      <c r="V83" s="2">
        <v>1</v>
      </c>
      <c r="X83" s="2">
        <v>1</v>
      </c>
      <c r="Y83" s="2">
        <v>812</v>
      </c>
    </row>
    <row r="84" spans="1:25">
      <c r="A84" s="2">
        <f>[1]道具!C124</f>
        <v>5013101</v>
      </c>
      <c r="B84" s="3" t="str">
        <f>_xlfn.XLOOKUP(A84,[1]道具!$C$45:$C$223,[1]道具!$D$45:$D$223,"×",0)</f>
        <v>A阶武器盲盒</v>
      </c>
      <c r="C84" s="2">
        <f>_xlfn.XLOOKUP(A84,[1]道具!$C:$C,[1]道具!$E:$E)</f>
        <v>1688</v>
      </c>
      <c r="D84" s="2">
        <f>_xlfn.XLOOKUP(A84,[1]道具!$C:$C,[1]道具!$F:$F)</f>
        <v>0</v>
      </c>
      <c r="E84" s="2">
        <f>[1]道具!G124</f>
        <v>5</v>
      </c>
      <c r="F84" s="2">
        <f t="shared" si="20"/>
        <v>1</v>
      </c>
      <c r="G84" s="2">
        <f>[1]道具!I124</f>
        <v>4</v>
      </c>
      <c r="H84" s="2">
        <v>2</v>
      </c>
      <c r="K84" s="2">
        <v>1</v>
      </c>
      <c r="L84" s="2">
        <v>1</v>
      </c>
      <c r="M84" s="2" t="str">
        <f t="shared" si="21"/>
        <v>5;5013101</v>
      </c>
      <c r="O84" s="2">
        <v>1</v>
      </c>
      <c r="P84" s="2" t="str">
        <f t="shared" ref="P84:P89" si="25">P78</f>
        <v>item_5013001_name</v>
      </c>
      <c r="Q84" s="2" t="str">
        <f t="shared" ref="Q84:Q89" si="26">Q78</f>
        <v>item_5013001_desc</v>
      </c>
      <c r="S84" s="2" t="str">
        <f t="shared" si="24"/>
        <v>icon_item_5013101</v>
      </c>
      <c r="V84" s="2">
        <v>1</v>
      </c>
      <c r="X84" s="2">
        <v>1</v>
      </c>
      <c r="Y84" s="2">
        <v>812</v>
      </c>
    </row>
    <row r="85" spans="1:25">
      <c r="A85" s="2">
        <f>[1]道具!C125</f>
        <v>5013102</v>
      </c>
      <c r="B85" s="3" t="str">
        <f>_xlfn.XLOOKUP(A85,[1]道具!$C$45:$C$223,[1]道具!$D$45:$D$223,"×",0)</f>
        <v>A阶衣服盲盒</v>
      </c>
      <c r="C85" s="2">
        <f>_xlfn.XLOOKUP(A85,[1]道具!$C:$C,[1]道具!$E:$E)</f>
        <v>1688</v>
      </c>
      <c r="D85" s="2">
        <f>_xlfn.XLOOKUP(A85,[1]道具!$C:$C,[1]道具!$F:$F)</f>
        <v>0</v>
      </c>
      <c r="E85" s="2">
        <f>[1]道具!G125</f>
        <v>5</v>
      </c>
      <c r="F85" s="2">
        <f t="shared" si="20"/>
        <v>1</v>
      </c>
      <c r="G85" s="2">
        <f>[1]道具!I125</f>
        <v>4</v>
      </c>
      <c r="H85" s="2">
        <v>2</v>
      </c>
      <c r="K85" s="2">
        <v>1</v>
      </c>
      <c r="L85" s="2">
        <v>1</v>
      </c>
      <c r="M85" s="2" t="str">
        <f t="shared" ref="M85:M97" si="27">CONCATENATE("5;",A85)</f>
        <v>5;5013102</v>
      </c>
      <c r="O85" s="2">
        <v>1</v>
      </c>
      <c r="P85" s="2" t="str">
        <f t="shared" si="25"/>
        <v>item_5013002_name</v>
      </c>
      <c r="Q85" s="2" t="str">
        <f t="shared" si="26"/>
        <v>item_5013002_desc</v>
      </c>
      <c r="S85" s="2" t="str">
        <f t="shared" ref="S85:S107" si="28">CONCATENATE("icon_item_",A85)</f>
        <v>icon_item_5013102</v>
      </c>
      <c r="V85" s="2">
        <v>1</v>
      </c>
      <c r="X85" s="2">
        <v>1</v>
      </c>
      <c r="Y85" s="2">
        <v>812</v>
      </c>
    </row>
    <row r="86" spans="1:25">
      <c r="A86" s="2">
        <f>[1]道具!C126</f>
        <v>5013103</v>
      </c>
      <c r="B86" s="3" t="str">
        <f>_xlfn.XLOOKUP(A86,[1]道具!$C$45:$C$223,[1]道具!$D$45:$D$223,"×",0)</f>
        <v>A阶手套盲盒</v>
      </c>
      <c r="C86" s="2">
        <f>_xlfn.XLOOKUP(A86,[1]道具!$C:$C,[1]道具!$E:$E)</f>
        <v>1688</v>
      </c>
      <c r="D86" s="2">
        <f>_xlfn.XLOOKUP(A86,[1]道具!$C:$C,[1]道具!$F:$F)</f>
        <v>0</v>
      </c>
      <c r="E86" s="2">
        <f>[1]道具!G126</f>
        <v>5</v>
      </c>
      <c r="F86" s="2">
        <f t="shared" si="20"/>
        <v>1</v>
      </c>
      <c r="G86" s="2">
        <f>[1]道具!I126</f>
        <v>4</v>
      </c>
      <c r="H86" s="2">
        <v>2</v>
      </c>
      <c r="K86" s="2">
        <v>1</v>
      </c>
      <c r="L86" s="2">
        <v>1</v>
      </c>
      <c r="M86" s="2" t="str">
        <f t="shared" si="27"/>
        <v>5;5013103</v>
      </c>
      <c r="O86" s="2">
        <v>1</v>
      </c>
      <c r="P86" s="2" t="str">
        <f t="shared" si="25"/>
        <v>item_5013003_name</v>
      </c>
      <c r="Q86" s="2" t="str">
        <f t="shared" si="26"/>
        <v>item_5013003_desc</v>
      </c>
      <c r="S86" s="2" t="str">
        <f t="shared" si="28"/>
        <v>icon_item_5013103</v>
      </c>
      <c r="V86" s="2">
        <v>1</v>
      </c>
      <c r="X86" s="2">
        <v>1</v>
      </c>
      <c r="Y86" s="2">
        <v>812</v>
      </c>
    </row>
    <row r="87" spans="1:25">
      <c r="A87" s="2">
        <f>[1]道具!C127</f>
        <v>5013104</v>
      </c>
      <c r="B87" s="3" t="str">
        <f>_xlfn.XLOOKUP(A87,[1]道具!$C$45:$C$223,[1]道具!$D$45:$D$223,"×",0)</f>
        <v>A阶裤子盲盒</v>
      </c>
      <c r="C87" s="2">
        <f>_xlfn.XLOOKUP(A87,[1]道具!$C:$C,[1]道具!$E:$E)</f>
        <v>1688</v>
      </c>
      <c r="D87" s="2">
        <f>_xlfn.XLOOKUP(A87,[1]道具!$C:$C,[1]道具!$F:$F)</f>
        <v>0</v>
      </c>
      <c r="E87" s="2">
        <f>[1]道具!G127</f>
        <v>5</v>
      </c>
      <c r="F87" s="2">
        <f t="shared" si="20"/>
        <v>1</v>
      </c>
      <c r="G87" s="2">
        <f>[1]道具!I127</f>
        <v>4</v>
      </c>
      <c r="H87" s="2">
        <v>2</v>
      </c>
      <c r="K87" s="2">
        <v>1</v>
      </c>
      <c r="L87" s="2">
        <v>1</v>
      </c>
      <c r="M87" s="2" t="str">
        <f t="shared" si="27"/>
        <v>5;5013104</v>
      </c>
      <c r="O87" s="2">
        <v>1</v>
      </c>
      <c r="P87" s="2" t="str">
        <f t="shared" si="25"/>
        <v>item_5013004_name</v>
      </c>
      <c r="Q87" s="2" t="str">
        <f t="shared" si="26"/>
        <v>item_5013004_desc</v>
      </c>
      <c r="S87" s="2" t="str">
        <f t="shared" si="28"/>
        <v>icon_item_5013104</v>
      </c>
      <c r="V87" s="2">
        <v>1</v>
      </c>
      <c r="X87" s="2">
        <v>1</v>
      </c>
      <c r="Y87" s="2">
        <v>812</v>
      </c>
    </row>
    <row r="88" spans="1:25">
      <c r="A88" s="2">
        <f>[1]道具!C128</f>
        <v>5013105</v>
      </c>
      <c r="B88" s="3" t="str">
        <f>_xlfn.XLOOKUP(A88,[1]道具!$C$45:$C$223,[1]道具!$D$45:$D$223,"×",0)</f>
        <v>A阶腰带盲盒</v>
      </c>
      <c r="C88" s="2">
        <f>_xlfn.XLOOKUP(A88,[1]道具!$C:$C,[1]道具!$E:$E)</f>
        <v>1688</v>
      </c>
      <c r="D88" s="2">
        <f>_xlfn.XLOOKUP(A88,[1]道具!$C:$C,[1]道具!$F:$F)</f>
        <v>0</v>
      </c>
      <c r="E88" s="2">
        <f>[1]道具!G128</f>
        <v>5</v>
      </c>
      <c r="F88" s="2">
        <f t="shared" si="20"/>
        <v>1</v>
      </c>
      <c r="G88" s="2">
        <f>[1]道具!I128</f>
        <v>4</v>
      </c>
      <c r="H88" s="2">
        <v>2</v>
      </c>
      <c r="K88" s="2">
        <v>1</v>
      </c>
      <c r="L88" s="2">
        <v>1</v>
      </c>
      <c r="M88" s="2" t="str">
        <f t="shared" si="27"/>
        <v>5;5013105</v>
      </c>
      <c r="O88" s="2">
        <v>1</v>
      </c>
      <c r="P88" s="2" t="str">
        <f t="shared" si="25"/>
        <v>item_5013005_name</v>
      </c>
      <c r="Q88" s="2" t="str">
        <f t="shared" si="26"/>
        <v>item_5013005_desc</v>
      </c>
      <c r="S88" s="2" t="str">
        <f t="shared" si="28"/>
        <v>icon_item_5013105</v>
      </c>
      <c r="V88" s="2">
        <v>1</v>
      </c>
      <c r="X88" s="2">
        <v>1</v>
      </c>
      <c r="Y88" s="2">
        <v>812</v>
      </c>
    </row>
    <row r="89" spans="1:25">
      <c r="A89" s="2">
        <f>[1]道具!C129</f>
        <v>5013106</v>
      </c>
      <c r="B89" s="3" t="str">
        <f>_xlfn.XLOOKUP(A89,[1]道具!$C$45:$C$223,[1]道具!$D$45:$D$223,"×",0)</f>
        <v>A阶鞋子盲盒</v>
      </c>
      <c r="C89" s="2">
        <f>_xlfn.XLOOKUP(A89,[1]道具!$C:$C,[1]道具!$E:$E)</f>
        <v>1688</v>
      </c>
      <c r="D89" s="2">
        <f>_xlfn.XLOOKUP(A89,[1]道具!$C:$C,[1]道具!$F:$F)</f>
        <v>0</v>
      </c>
      <c r="E89" s="2">
        <f>[1]道具!G129</f>
        <v>5</v>
      </c>
      <c r="F89" s="2">
        <f t="shared" si="20"/>
        <v>1</v>
      </c>
      <c r="G89" s="2">
        <f>[1]道具!I129</f>
        <v>4</v>
      </c>
      <c r="H89" s="2">
        <v>2</v>
      </c>
      <c r="K89" s="2">
        <v>1</v>
      </c>
      <c r="L89" s="2">
        <v>1</v>
      </c>
      <c r="M89" s="2" t="str">
        <f t="shared" si="27"/>
        <v>5;5013106</v>
      </c>
      <c r="O89" s="2">
        <v>1</v>
      </c>
      <c r="P89" s="2" t="str">
        <f t="shared" si="25"/>
        <v>item_5013006_name</v>
      </c>
      <c r="Q89" s="2" t="str">
        <f t="shared" si="26"/>
        <v>item_5013006_desc</v>
      </c>
      <c r="S89" s="2" t="str">
        <f t="shared" si="28"/>
        <v>icon_item_5013106</v>
      </c>
      <c r="V89" s="2">
        <v>1</v>
      </c>
      <c r="X89" s="2">
        <v>1</v>
      </c>
      <c r="Y89" s="2">
        <v>812</v>
      </c>
    </row>
    <row r="90" spans="1:25">
      <c r="A90" s="6">
        <f>[1]道具!C130</f>
        <v>5020001</v>
      </c>
      <c r="B90" s="7" t="str">
        <f>_xlfn.XLOOKUP(A90,[1]道具!$C$45:$C$223,[1]道具!$D$45:$D$223,"×",0)</f>
        <v>D阶小弟随机</v>
      </c>
      <c r="C90" s="2">
        <f>_xlfn.XLOOKUP(A90,[1]道具!$C:$C,[1]道具!$E:$E)</f>
        <v>20</v>
      </c>
      <c r="D90" s="2">
        <f>_xlfn.XLOOKUP(A90,[1]道具!$C:$C,[1]道具!$F:$F)</f>
        <v>0</v>
      </c>
      <c r="E90" s="2">
        <f>[1]道具!G130</f>
        <v>5</v>
      </c>
      <c r="F90" s="2">
        <f t="shared" si="20"/>
        <v>2</v>
      </c>
      <c r="G90" s="2">
        <f>[1]道具!I130</f>
        <v>1</v>
      </c>
      <c r="H90" s="2">
        <v>2</v>
      </c>
      <c r="J90" s="2">
        <v>1</v>
      </c>
      <c r="K90" s="2">
        <v>1</v>
      </c>
      <c r="L90" s="2">
        <v>1</v>
      </c>
      <c r="M90" s="2" t="str">
        <f t="shared" si="27"/>
        <v>5;5020001</v>
      </c>
      <c r="O90" s="2">
        <v>1</v>
      </c>
      <c r="P90" s="2" t="str">
        <f>CONCATENATE("item_",A90,"_name")</f>
        <v>item_5020001_name</v>
      </c>
      <c r="Q90" s="2" t="str">
        <f>CONCATENATE("item_",A90,"_desc")</f>
        <v>item_5020001_desc</v>
      </c>
      <c r="S90" s="2" t="str">
        <f t="shared" si="28"/>
        <v>icon_item_5020001</v>
      </c>
      <c r="V90" s="2">
        <f t="shared" ref="V90:V97" si="29">IF(J90="","",1)</f>
        <v>1</v>
      </c>
      <c r="X90" s="2">
        <v>1</v>
      </c>
      <c r="Y90" s="2">
        <v>820</v>
      </c>
    </row>
    <row r="91" spans="1:25">
      <c r="A91" s="6">
        <f>[1]道具!C131</f>
        <v>5020002</v>
      </c>
      <c r="B91" s="7" t="str">
        <f>_xlfn.XLOOKUP(A91,[1]道具!$C$45:$C$223,[1]道具!$D$45:$D$223,"×",0)</f>
        <v>C阶小弟随机</v>
      </c>
      <c r="C91" s="2">
        <f>_xlfn.XLOOKUP(A91,[1]道具!$C:$C,[1]道具!$E:$E)</f>
        <v>60</v>
      </c>
      <c r="D91" s="2">
        <f>_xlfn.XLOOKUP(A91,[1]道具!$C:$C,[1]道具!$F:$F)</f>
        <v>0</v>
      </c>
      <c r="E91" s="2">
        <f>[1]道具!G131</f>
        <v>5</v>
      </c>
      <c r="F91" s="2">
        <f t="shared" si="20"/>
        <v>2</v>
      </c>
      <c r="G91" s="2">
        <f>[1]道具!I131</f>
        <v>2</v>
      </c>
      <c r="H91" s="2">
        <v>2</v>
      </c>
      <c r="J91" s="2">
        <v>1</v>
      </c>
      <c r="K91" s="2">
        <v>1</v>
      </c>
      <c r="L91" s="2">
        <v>1</v>
      </c>
      <c r="M91" s="2" t="str">
        <f t="shared" si="27"/>
        <v>5;5020002</v>
      </c>
      <c r="O91" s="2">
        <v>1</v>
      </c>
      <c r="P91" s="2" t="str">
        <f>P90</f>
        <v>item_5020001_name</v>
      </c>
      <c r="Q91" s="2" t="str">
        <f>Q90</f>
        <v>item_5020001_desc</v>
      </c>
      <c r="S91" s="2" t="str">
        <f t="shared" si="28"/>
        <v>icon_item_5020002</v>
      </c>
      <c r="V91" s="2">
        <f t="shared" si="29"/>
        <v>1</v>
      </c>
      <c r="X91" s="2">
        <v>1</v>
      </c>
      <c r="Y91" s="2">
        <v>820</v>
      </c>
    </row>
    <row r="92" spans="1:25">
      <c r="A92" s="6">
        <f>[1]道具!C132</f>
        <v>5020003</v>
      </c>
      <c r="B92" s="7" t="str">
        <f>_xlfn.XLOOKUP(A92,[1]道具!$C$45:$C$223,[1]道具!$D$45:$D$223,"×",0)</f>
        <v>B阶小弟随机</v>
      </c>
      <c r="C92" s="2">
        <f>_xlfn.XLOOKUP(A92,[1]道具!$C:$C,[1]道具!$E:$E)</f>
        <v>180</v>
      </c>
      <c r="D92" s="2">
        <f>_xlfn.XLOOKUP(A92,[1]道具!$C:$C,[1]道具!$F:$F)</f>
        <v>0</v>
      </c>
      <c r="E92" s="2">
        <f>[1]道具!G132</f>
        <v>5</v>
      </c>
      <c r="F92" s="2">
        <f t="shared" si="20"/>
        <v>2</v>
      </c>
      <c r="G92" s="2">
        <f>[1]道具!I132</f>
        <v>3</v>
      </c>
      <c r="H92" s="2">
        <v>2</v>
      </c>
      <c r="J92" s="2">
        <v>1</v>
      </c>
      <c r="K92" s="2">
        <v>1</v>
      </c>
      <c r="L92" s="2">
        <v>1</v>
      </c>
      <c r="M92" s="2" t="str">
        <f t="shared" si="27"/>
        <v>5;5020003</v>
      </c>
      <c r="O92" s="2">
        <v>1</v>
      </c>
      <c r="P92" s="2" t="str">
        <f>P90</f>
        <v>item_5020001_name</v>
      </c>
      <c r="Q92" s="2" t="str">
        <f>Q90</f>
        <v>item_5020001_desc</v>
      </c>
      <c r="S92" s="2" t="str">
        <f t="shared" si="28"/>
        <v>icon_item_5020003</v>
      </c>
      <c r="V92" s="2">
        <f t="shared" si="29"/>
        <v>1</v>
      </c>
      <c r="X92" s="2">
        <v>1</v>
      </c>
      <c r="Y92" s="2">
        <v>820</v>
      </c>
    </row>
    <row r="93" spans="1:25">
      <c r="A93" s="6">
        <f>[1]道具!C133</f>
        <v>5020004</v>
      </c>
      <c r="B93" s="7" t="str">
        <f>_xlfn.XLOOKUP(A93,[1]道具!$C$45:$C$223,[1]道具!$D$45:$D$223,"×",0)</f>
        <v>A阶小弟随机</v>
      </c>
      <c r="C93" s="2">
        <f>_xlfn.XLOOKUP(A93,[1]道具!$C:$C,[1]道具!$E:$E)</f>
        <v>540</v>
      </c>
      <c r="D93" s="2">
        <f>_xlfn.XLOOKUP(A93,[1]道具!$C:$C,[1]道具!$F:$F)</f>
        <v>0</v>
      </c>
      <c r="E93" s="2">
        <f>[1]道具!G133</f>
        <v>5</v>
      </c>
      <c r="F93" s="2">
        <f t="shared" si="20"/>
        <v>2</v>
      </c>
      <c r="G93" s="2">
        <f>[1]道具!I133</f>
        <v>4</v>
      </c>
      <c r="H93" s="2">
        <v>2</v>
      </c>
      <c r="J93" s="2">
        <v>1</v>
      </c>
      <c r="K93" s="2">
        <v>1</v>
      </c>
      <c r="L93" s="2">
        <v>1</v>
      </c>
      <c r="M93" s="2" t="str">
        <f t="shared" si="27"/>
        <v>5;5020004</v>
      </c>
      <c r="O93" s="2">
        <v>1</v>
      </c>
      <c r="P93" s="2" t="str">
        <f>P90</f>
        <v>item_5020001_name</v>
      </c>
      <c r="Q93" s="2" t="str">
        <f>Q90</f>
        <v>item_5020001_desc</v>
      </c>
      <c r="S93" s="2" t="str">
        <f t="shared" si="28"/>
        <v>icon_item_5020004</v>
      </c>
      <c r="V93" s="2">
        <f t="shared" si="29"/>
        <v>1</v>
      </c>
      <c r="X93" s="2">
        <v>1</v>
      </c>
      <c r="Y93" s="2">
        <v>820</v>
      </c>
    </row>
    <row r="94" spans="1:25">
      <c r="A94" s="6">
        <f>[1]道具!C134</f>
        <v>5020005</v>
      </c>
      <c r="B94" s="7" t="str">
        <f>_xlfn.XLOOKUP(A94,[1]道具!$C$45:$C$223,[1]道具!$D$45:$D$223,"×",0)</f>
        <v>S阶小弟随机</v>
      </c>
      <c r="C94" s="2">
        <f>_xlfn.XLOOKUP(A94,[1]道具!$C:$C,[1]道具!$E:$E)</f>
        <v>4320</v>
      </c>
      <c r="D94" s="2">
        <f>_xlfn.XLOOKUP(A94,[1]道具!$C:$C,[1]道具!$F:$F)</f>
        <v>0</v>
      </c>
      <c r="E94" s="2">
        <f>[1]道具!G134</f>
        <v>5</v>
      </c>
      <c r="F94" s="2">
        <f t="shared" si="20"/>
        <v>2</v>
      </c>
      <c r="G94" s="2">
        <f>[1]道具!I134</f>
        <v>5</v>
      </c>
      <c r="H94" s="2">
        <v>2</v>
      </c>
      <c r="J94" s="2">
        <v>1</v>
      </c>
      <c r="K94" s="2">
        <v>1</v>
      </c>
      <c r="L94" s="2">
        <v>1</v>
      </c>
      <c r="M94" s="2" t="str">
        <f t="shared" si="27"/>
        <v>5;5020005</v>
      </c>
      <c r="O94" s="2">
        <v>1</v>
      </c>
      <c r="P94" s="2" t="str">
        <f>P90</f>
        <v>item_5020001_name</v>
      </c>
      <c r="Q94" s="2" t="str">
        <f>Q90</f>
        <v>item_5020001_desc</v>
      </c>
      <c r="S94" s="2" t="str">
        <f t="shared" si="28"/>
        <v>icon_item_5020005</v>
      </c>
      <c r="V94" s="2">
        <f t="shared" si="29"/>
        <v>1</v>
      </c>
      <c r="X94" s="2">
        <v>1</v>
      </c>
      <c r="Y94" s="2">
        <v>820</v>
      </c>
    </row>
    <row r="95" spans="1:25">
      <c r="A95" s="6">
        <f>[1]道具!C135</f>
        <v>5020006</v>
      </c>
      <c r="B95" s="7" t="str">
        <f>_xlfn.XLOOKUP(A95,[1]道具!$C$45:$C$223,[1]道具!$D$45:$D$223,"×",0)</f>
        <v>SS阶小弟随机</v>
      </c>
      <c r="C95" s="2">
        <f>_xlfn.XLOOKUP(A95,[1]道具!$C:$C,[1]道具!$E:$E)</f>
        <v>25920</v>
      </c>
      <c r="D95" s="2">
        <f>_xlfn.XLOOKUP(A95,[1]道具!$C:$C,[1]道具!$F:$F)</f>
        <v>0</v>
      </c>
      <c r="E95" s="2">
        <f>[1]道具!G135</f>
        <v>5</v>
      </c>
      <c r="F95" s="2">
        <f t="shared" si="20"/>
        <v>2</v>
      </c>
      <c r="G95" s="2">
        <f>[1]道具!I135</f>
        <v>6</v>
      </c>
      <c r="H95" s="2">
        <v>2</v>
      </c>
      <c r="J95" s="2">
        <v>1</v>
      </c>
      <c r="K95" s="2">
        <v>1</v>
      </c>
      <c r="L95" s="2">
        <v>1</v>
      </c>
      <c r="M95" s="2" t="str">
        <f t="shared" si="27"/>
        <v>5;5020006</v>
      </c>
      <c r="O95" s="2">
        <v>1</v>
      </c>
      <c r="P95" s="2" t="str">
        <f>P90</f>
        <v>item_5020001_name</v>
      </c>
      <c r="Q95" s="2" t="str">
        <f>Q90</f>
        <v>item_5020001_desc</v>
      </c>
      <c r="S95" s="2" t="str">
        <f t="shared" si="28"/>
        <v>icon_item_5020006</v>
      </c>
      <c r="V95" s="2">
        <f t="shared" si="29"/>
        <v>1</v>
      </c>
      <c r="X95" s="2">
        <v>1</v>
      </c>
      <c r="Y95" s="2">
        <v>820</v>
      </c>
    </row>
    <row r="96" spans="1:25">
      <c r="A96" s="6">
        <f>[1]道具!C136</f>
        <v>5030001</v>
      </c>
      <c r="B96" s="7" t="str">
        <f>_xlfn.XLOOKUP(A96,[1]道具!$C$45:$C$223,[1]道具!$D$45:$D$223,"×",0)</f>
        <v>角色随机</v>
      </c>
      <c r="C96" s="2">
        <f>_xlfn.XLOOKUP(A96,[1]道具!$C:$C,[1]道具!$E:$E)</f>
        <v>24000</v>
      </c>
      <c r="D96" s="2">
        <f>_xlfn.XLOOKUP(A96,[1]道具!$C:$C,[1]道具!$F:$F)</f>
        <v>0</v>
      </c>
      <c r="E96" s="2">
        <f>[1]道具!G136</f>
        <v>5</v>
      </c>
      <c r="F96" s="2">
        <f t="shared" si="20"/>
        <v>3</v>
      </c>
      <c r="G96" s="2">
        <f>[1]道具!I136</f>
        <v>5</v>
      </c>
      <c r="H96" s="2">
        <v>2</v>
      </c>
      <c r="J96" s="2">
        <v>1</v>
      </c>
      <c r="K96" s="2">
        <v>1</v>
      </c>
      <c r="L96" s="2">
        <v>1</v>
      </c>
      <c r="M96" s="2" t="str">
        <f t="shared" si="27"/>
        <v>5;5030001</v>
      </c>
      <c r="O96" s="2">
        <v>1</v>
      </c>
      <c r="P96" s="2" t="str">
        <f>CONCATENATE("item_",A96,"_name")</f>
        <v>item_5030001_name</v>
      </c>
      <c r="Q96" s="2" t="str">
        <f>CONCATENATE("item_",A96,"_desc")</f>
        <v>item_5030001_desc</v>
      </c>
      <c r="S96" s="2" t="str">
        <f t="shared" si="28"/>
        <v>icon_item_5030001</v>
      </c>
      <c r="V96" s="2">
        <f t="shared" si="29"/>
        <v>1</v>
      </c>
      <c r="X96" s="2">
        <v>1</v>
      </c>
      <c r="Y96" s="2">
        <v>830</v>
      </c>
    </row>
    <row r="97" spans="1:25">
      <c r="A97" s="6">
        <f>[1]道具!C137</f>
        <v>5030002</v>
      </c>
      <c r="B97" s="7" t="str">
        <f>_xlfn.XLOOKUP(A97,[1]道具!$C$45:$C$223,[1]道具!$D$45:$D$223,"×",0)</f>
        <v>角色碎片随机</v>
      </c>
      <c r="C97" s="2">
        <f>_xlfn.XLOOKUP(A97,[1]道具!$C:$C,[1]道具!$E:$E)</f>
        <v>300</v>
      </c>
      <c r="D97" s="2">
        <f>_xlfn.XLOOKUP(A97,[1]道具!$C:$C,[1]道具!$F:$F)</f>
        <v>0</v>
      </c>
      <c r="E97" s="2">
        <f>[1]道具!G137</f>
        <v>5</v>
      </c>
      <c r="F97" s="2">
        <f t="shared" si="20"/>
        <v>3</v>
      </c>
      <c r="G97" s="2">
        <f>[1]道具!I137</f>
        <v>4</v>
      </c>
      <c r="H97" s="2">
        <v>2</v>
      </c>
      <c r="J97" s="2">
        <v>1</v>
      </c>
      <c r="K97" s="2">
        <v>1</v>
      </c>
      <c r="L97" s="2">
        <v>1</v>
      </c>
      <c r="M97" s="2" t="str">
        <f t="shared" si="27"/>
        <v>5;5030002</v>
      </c>
      <c r="O97" s="2">
        <v>1</v>
      </c>
      <c r="P97" s="2" t="str">
        <f>CONCATENATE("item_",A97,"_name")</f>
        <v>item_5030002_name</v>
      </c>
      <c r="Q97" s="2" t="str">
        <f>CONCATENATE("item_",A97,"_desc")</f>
        <v>item_5030002_desc</v>
      </c>
      <c r="S97" s="2" t="str">
        <f t="shared" si="28"/>
        <v>icon_item_5030002</v>
      </c>
      <c r="V97" s="2">
        <f t="shared" si="29"/>
        <v>1</v>
      </c>
      <c r="X97" s="2">
        <v>1</v>
      </c>
      <c r="Y97" s="2">
        <v>830</v>
      </c>
    </row>
    <row r="98" spans="1:25">
      <c r="A98" s="6">
        <f>[1]道具!C138</f>
        <v>6011001</v>
      </c>
      <c r="B98" s="7" t="str">
        <f>_xlfn.XLOOKUP(A98,[1]道具!$C$45:$C$223,[1]道具!$D$45:$D$223,"×",0)</f>
        <v>角色A-头-1</v>
      </c>
      <c r="C98" s="2">
        <f>_xlfn.XLOOKUP(A98,[1]道具!$C:$C,[1]道具!$E:$E)</f>
        <v>2000</v>
      </c>
      <c r="D98" s="2">
        <f>_xlfn.XLOOKUP(A98,[1]道具!$C:$C,[1]道具!$F:$F)</f>
        <v>0</v>
      </c>
      <c r="E98" s="2">
        <f>[1]道具!G138</f>
        <v>6</v>
      </c>
      <c r="F98" s="2">
        <f t="shared" ref="F98:F129" si="30">ROUNDDOWN(A98/10000-E98*100,0)</f>
        <v>1</v>
      </c>
      <c r="G98" s="2">
        <f>[1]道具!I138</f>
        <v>5</v>
      </c>
      <c r="H98" s="2">
        <v>2</v>
      </c>
      <c r="O98" s="2">
        <v>1</v>
      </c>
      <c r="P98" s="2" t="str">
        <f>CONCATENATE("item_",A98,"_name")</f>
        <v>item_6011001_name</v>
      </c>
      <c r="Q98" s="2" t="str">
        <f>CONCATENATE("item_",A98,"_desc")</f>
        <v>item_6011001_desc</v>
      </c>
      <c r="S98" s="2" t="str">
        <f t="shared" ref="S98:S135" si="31">CONCATENATE("icon_item_",A98)</f>
        <v>icon_item_6011001</v>
      </c>
      <c r="V98" s="2" t="str">
        <f t="shared" ref="V98:V116" si="32">IF(J98="","",1)</f>
        <v/>
      </c>
      <c r="X98" s="2">
        <v>1</v>
      </c>
      <c r="Y98" s="2">
        <v>900</v>
      </c>
    </row>
    <row r="99" spans="1:25">
      <c r="A99" s="6">
        <f>[1]道具!C139</f>
        <v>6011002</v>
      </c>
      <c r="B99" s="7" t="str">
        <f>_xlfn.XLOOKUP(A99,[1]道具!$C$45:$C$223,[1]道具!$D$45:$D$223,"×",0)</f>
        <v>角色A-头-2</v>
      </c>
      <c r="C99" s="2">
        <f>_xlfn.XLOOKUP(A99,[1]道具!$C:$C,[1]道具!$E:$E)</f>
        <v>2000</v>
      </c>
      <c r="D99" s="2">
        <f>_xlfn.XLOOKUP(A99,[1]道具!$C:$C,[1]道具!$F:$F)</f>
        <v>0</v>
      </c>
      <c r="E99" s="2">
        <f>[1]道具!G139</f>
        <v>6</v>
      </c>
      <c r="F99" s="2">
        <f t="shared" si="30"/>
        <v>1</v>
      </c>
      <c r="G99" s="2">
        <f>[1]道具!I139</f>
        <v>5</v>
      </c>
      <c r="H99" s="2">
        <v>2</v>
      </c>
      <c r="O99" s="2">
        <v>1</v>
      </c>
      <c r="P99" s="2" t="str">
        <f t="shared" ref="P99:P138" si="33">CONCATENATE("item_",A99,"_name")</f>
        <v>item_6011002_name</v>
      </c>
      <c r="Q99" s="2" t="str">
        <f t="shared" ref="Q99:Q138" si="34">CONCATENATE("item_",A99,"_desc")</f>
        <v>item_6011002_desc</v>
      </c>
      <c r="S99" s="2" t="str">
        <f t="shared" si="31"/>
        <v>icon_item_6011002</v>
      </c>
      <c r="V99" s="2" t="str">
        <f t="shared" si="32"/>
        <v/>
      </c>
      <c r="X99" s="2">
        <v>1</v>
      </c>
      <c r="Y99" s="2">
        <v>900</v>
      </c>
    </row>
    <row r="100" spans="1:25">
      <c r="A100" s="6">
        <f>[1]道具!C140</f>
        <v>6011003</v>
      </c>
      <c r="B100" s="7" t="str">
        <f>_xlfn.XLOOKUP(A100,[1]道具!$C$45:$C$223,[1]道具!$D$45:$D$223,"×",0)</f>
        <v>角色A-头-3</v>
      </c>
      <c r="C100" s="2">
        <f>_xlfn.XLOOKUP(A100,[1]道具!$C:$C,[1]道具!$E:$E)</f>
        <v>2000</v>
      </c>
      <c r="D100" s="2">
        <f>_xlfn.XLOOKUP(A100,[1]道具!$C:$C,[1]道具!$F:$F)</f>
        <v>0</v>
      </c>
      <c r="E100" s="2">
        <f>[1]道具!G140</f>
        <v>6</v>
      </c>
      <c r="F100" s="2">
        <f t="shared" si="30"/>
        <v>1</v>
      </c>
      <c r="G100" s="2">
        <f>[1]道具!I140</f>
        <v>5</v>
      </c>
      <c r="H100" s="2">
        <v>2</v>
      </c>
      <c r="O100" s="2">
        <v>1</v>
      </c>
      <c r="P100" s="2" t="str">
        <f t="shared" si="33"/>
        <v>item_6011003_name</v>
      </c>
      <c r="Q100" s="2" t="str">
        <f t="shared" si="34"/>
        <v>item_6011003_desc</v>
      </c>
      <c r="S100" s="2" t="str">
        <f t="shared" si="31"/>
        <v>icon_item_6011003</v>
      </c>
      <c r="V100" s="2" t="str">
        <f t="shared" si="32"/>
        <v/>
      </c>
      <c r="X100" s="2">
        <v>1</v>
      </c>
      <c r="Y100" s="2">
        <v>900</v>
      </c>
    </row>
    <row r="101" spans="1:25">
      <c r="A101" s="6">
        <f>[1]道具!C141</f>
        <v>6012001</v>
      </c>
      <c r="B101" s="7" t="str">
        <f>_xlfn.XLOOKUP(A101,[1]道具!$C$45:$C$223,[1]道具!$D$45:$D$223,"×",0)</f>
        <v>角色A-身体-1</v>
      </c>
      <c r="C101" s="2">
        <f>_xlfn.XLOOKUP(A101,[1]道具!$C:$C,[1]道具!$E:$E)</f>
        <v>2000</v>
      </c>
      <c r="D101" s="2">
        <f>_xlfn.XLOOKUP(A101,[1]道具!$C:$C,[1]道具!$F:$F)</f>
        <v>0</v>
      </c>
      <c r="E101" s="2">
        <f>[1]道具!G141</f>
        <v>6</v>
      </c>
      <c r="F101" s="2">
        <f t="shared" si="30"/>
        <v>1</v>
      </c>
      <c r="G101" s="2">
        <f>[1]道具!I141</f>
        <v>5</v>
      </c>
      <c r="H101" s="2">
        <v>2</v>
      </c>
      <c r="O101" s="2">
        <v>1</v>
      </c>
      <c r="P101" s="2" t="str">
        <f t="shared" si="33"/>
        <v>item_6012001_name</v>
      </c>
      <c r="Q101" s="2" t="str">
        <f t="shared" si="34"/>
        <v>item_6012001_desc</v>
      </c>
      <c r="S101" s="2" t="str">
        <f t="shared" si="31"/>
        <v>icon_item_6012001</v>
      </c>
      <c r="V101" s="2" t="str">
        <f t="shared" si="32"/>
        <v/>
      </c>
      <c r="X101" s="2">
        <v>1</v>
      </c>
      <c r="Y101" s="2">
        <v>900</v>
      </c>
    </row>
    <row r="102" spans="1:25">
      <c r="A102" s="6">
        <f>[1]道具!C142</f>
        <v>6012002</v>
      </c>
      <c r="B102" s="7" t="str">
        <f>_xlfn.XLOOKUP(A102,[1]道具!$C$45:$C$223,[1]道具!$D$45:$D$223,"×",0)</f>
        <v>角色A-身体-2</v>
      </c>
      <c r="C102" s="2">
        <f>_xlfn.XLOOKUP(A102,[1]道具!$C:$C,[1]道具!$E:$E)</f>
        <v>2000</v>
      </c>
      <c r="D102" s="2">
        <f>_xlfn.XLOOKUP(A102,[1]道具!$C:$C,[1]道具!$F:$F)</f>
        <v>0</v>
      </c>
      <c r="E102" s="2">
        <f>[1]道具!G142</f>
        <v>6</v>
      </c>
      <c r="F102" s="2">
        <f t="shared" si="30"/>
        <v>1</v>
      </c>
      <c r="G102" s="2">
        <f>[1]道具!I142</f>
        <v>5</v>
      </c>
      <c r="H102" s="2">
        <v>2</v>
      </c>
      <c r="O102" s="2">
        <v>1</v>
      </c>
      <c r="P102" s="2" t="str">
        <f t="shared" si="33"/>
        <v>item_6012002_name</v>
      </c>
      <c r="Q102" s="2" t="str">
        <f t="shared" si="34"/>
        <v>item_6012002_desc</v>
      </c>
      <c r="S102" s="2" t="str">
        <f t="shared" si="31"/>
        <v>icon_item_6012002</v>
      </c>
      <c r="V102" s="2" t="str">
        <f t="shared" si="32"/>
        <v/>
      </c>
      <c r="X102" s="2">
        <v>1</v>
      </c>
      <c r="Y102" s="2">
        <v>900</v>
      </c>
    </row>
    <row r="103" spans="1:25">
      <c r="A103" s="6">
        <f>[1]道具!C143</f>
        <v>6012003</v>
      </c>
      <c r="B103" s="7" t="str">
        <f>_xlfn.XLOOKUP(A103,[1]道具!$C$45:$C$223,[1]道具!$D$45:$D$223,"×",0)</f>
        <v>角色A-身体-3</v>
      </c>
      <c r="C103" s="2">
        <f>_xlfn.XLOOKUP(A103,[1]道具!$C:$C,[1]道具!$E:$E)</f>
        <v>2000</v>
      </c>
      <c r="D103" s="2">
        <f>_xlfn.XLOOKUP(A103,[1]道具!$C:$C,[1]道具!$F:$F)</f>
        <v>0</v>
      </c>
      <c r="E103" s="2">
        <f>[1]道具!G143</f>
        <v>6</v>
      </c>
      <c r="F103" s="2">
        <f t="shared" si="30"/>
        <v>1</v>
      </c>
      <c r="G103" s="2">
        <f>[1]道具!I143</f>
        <v>5</v>
      </c>
      <c r="H103" s="2">
        <v>2</v>
      </c>
      <c r="O103" s="2">
        <v>1</v>
      </c>
      <c r="P103" s="2" t="str">
        <f t="shared" si="33"/>
        <v>item_6012003_name</v>
      </c>
      <c r="Q103" s="2" t="str">
        <f t="shared" si="34"/>
        <v>item_6012003_desc</v>
      </c>
      <c r="S103" s="2" t="str">
        <f t="shared" si="31"/>
        <v>icon_item_6012003</v>
      </c>
      <c r="V103" s="2" t="str">
        <f t="shared" si="32"/>
        <v/>
      </c>
      <c r="X103" s="2">
        <v>1</v>
      </c>
      <c r="Y103" s="2">
        <v>900</v>
      </c>
    </row>
    <row r="104" spans="1:25">
      <c r="A104" s="6">
        <f>[1]道具!C144</f>
        <v>6013001</v>
      </c>
      <c r="B104" s="7" t="str">
        <f>_xlfn.XLOOKUP(A104,[1]道具!$C$45:$C$223,[1]道具!$D$45:$D$223,"×",0)</f>
        <v>角色A-配饰-1</v>
      </c>
      <c r="C104" s="2">
        <f>_xlfn.XLOOKUP(A104,[1]道具!$C:$C,[1]道具!$E:$E)</f>
        <v>2000</v>
      </c>
      <c r="D104" s="2">
        <f>_xlfn.XLOOKUP(A104,[1]道具!$C:$C,[1]道具!$F:$F)</f>
        <v>0</v>
      </c>
      <c r="E104" s="2">
        <f>[1]道具!G144</f>
        <v>6</v>
      </c>
      <c r="F104" s="2">
        <f t="shared" si="30"/>
        <v>1</v>
      </c>
      <c r="G104" s="2">
        <f>[1]道具!I144</f>
        <v>5</v>
      </c>
      <c r="H104" s="2">
        <v>2</v>
      </c>
      <c r="O104" s="2">
        <v>1</v>
      </c>
      <c r="P104" s="2" t="str">
        <f t="shared" si="33"/>
        <v>item_6013001_name</v>
      </c>
      <c r="Q104" s="2" t="str">
        <f t="shared" si="34"/>
        <v>item_6013001_desc</v>
      </c>
      <c r="S104" s="2" t="str">
        <f t="shared" si="31"/>
        <v>icon_item_6013001</v>
      </c>
      <c r="V104" s="2" t="str">
        <f t="shared" si="32"/>
        <v/>
      </c>
      <c r="X104" s="2">
        <v>1</v>
      </c>
      <c r="Y104" s="2">
        <v>900</v>
      </c>
    </row>
    <row r="105" spans="1:25">
      <c r="A105" s="6">
        <f>[1]道具!C145</f>
        <v>6013002</v>
      </c>
      <c r="B105" s="7" t="str">
        <f>_xlfn.XLOOKUP(A105,[1]道具!$C$45:$C$223,[1]道具!$D$45:$D$223,"×",0)</f>
        <v>角色A-配饰-2</v>
      </c>
      <c r="C105" s="2">
        <f>_xlfn.XLOOKUP(A105,[1]道具!$C:$C,[1]道具!$E:$E)</f>
        <v>2000</v>
      </c>
      <c r="D105" s="2">
        <f>_xlfn.XLOOKUP(A105,[1]道具!$C:$C,[1]道具!$F:$F)</f>
        <v>0</v>
      </c>
      <c r="E105" s="2">
        <f>[1]道具!G145</f>
        <v>6</v>
      </c>
      <c r="F105" s="2">
        <f t="shared" si="30"/>
        <v>1</v>
      </c>
      <c r="G105" s="2">
        <f>[1]道具!I145</f>
        <v>5</v>
      </c>
      <c r="H105" s="2">
        <v>2</v>
      </c>
      <c r="O105" s="2">
        <v>1</v>
      </c>
      <c r="P105" s="2" t="str">
        <f t="shared" si="33"/>
        <v>item_6013002_name</v>
      </c>
      <c r="Q105" s="2" t="str">
        <f t="shared" si="34"/>
        <v>item_6013002_desc</v>
      </c>
      <c r="S105" s="2" t="str">
        <f t="shared" si="31"/>
        <v>icon_item_6013002</v>
      </c>
      <c r="V105" s="2" t="str">
        <f t="shared" si="32"/>
        <v/>
      </c>
      <c r="X105" s="2">
        <v>1</v>
      </c>
      <c r="Y105" s="2">
        <v>900</v>
      </c>
    </row>
    <row r="106" spans="1:25">
      <c r="A106" s="6">
        <f>[1]道具!C146</f>
        <v>6013003</v>
      </c>
      <c r="B106" s="7" t="str">
        <f>_xlfn.XLOOKUP(A106,[1]道具!$C$45:$C$223,[1]道具!$D$45:$D$223,"×",0)</f>
        <v>角色A-配饰-3</v>
      </c>
      <c r="C106" s="2">
        <f>_xlfn.XLOOKUP(A106,[1]道具!$C:$C,[1]道具!$E:$E)</f>
        <v>2000</v>
      </c>
      <c r="D106" s="2">
        <f>_xlfn.XLOOKUP(A106,[1]道具!$C:$C,[1]道具!$F:$F)</f>
        <v>0</v>
      </c>
      <c r="E106" s="2">
        <f>[1]道具!G146</f>
        <v>6</v>
      </c>
      <c r="F106" s="2">
        <f t="shared" si="30"/>
        <v>1</v>
      </c>
      <c r="G106" s="2">
        <f>[1]道具!I146</f>
        <v>5</v>
      </c>
      <c r="H106" s="2">
        <v>2</v>
      </c>
      <c r="O106" s="2">
        <v>1</v>
      </c>
      <c r="P106" s="2" t="str">
        <f t="shared" si="33"/>
        <v>item_6013003_name</v>
      </c>
      <c r="Q106" s="2" t="str">
        <f t="shared" si="34"/>
        <v>item_6013003_desc</v>
      </c>
      <c r="S106" s="2" t="str">
        <f t="shared" si="31"/>
        <v>icon_item_6013003</v>
      </c>
      <c r="V106" s="2" t="str">
        <f t="shared" si="32"/>
        <v/>
      </c>
      <c r="X106" s="2">
        <v>1</v>
      </c>
      <c r="Y106" s="2">
        <v>900</v>
      </c>
    </row>
    <row r="107" spans="1:25">
      <c r="A107" s="6">
        <f>[1]道具!C147</f>
        <v>6021001</v>
      </c>
      <c r="B107" s="7" t="str">
        <f>_xlfn.XLOOKUP(A107,[1]道具!$C$45:$C$223,[1]道具!$D$45:$D$223,"×",0)</f>
        <v>角色B-头-1</v>
      </c>
      <c r="C107" s="2">
        <f>_xlfn.XLOOKUP(A107,[1]道具!$C:$C,[1]道具!$E:$E)</f>
        <v>2000</v>
      </c>
      <c r="D107" s="2">
        <f>_xlfn.XLOOKUP(A107,[1]道具!$C:$C,[1]道具!$F:$F)</f>
        <v>0</v>
      </c>
      <c r="E107" s="2">
        <f>[1]道具!G147</f>
        <v>6</v>
      </c>
      <c r="F107" s="2">
        <f t="shared" si="30"/>
        <v>2</v>
      </c>
      <c r="G107" s="2">
        <f>[1]道具!I147</f>
        <v>5</v>
      </c>
      <c r="H107" s="2">
        <v>2</v>
      </c>
      <c r="O107" s="2">
        <v>1</v>
      </c>
      <c r="P107" s="2" t="str">
        <f t="shared" si="33"/>
        <v>item_6021001_name</v>
      </c>
      <c r="Q107" s="2" t="str">
        <f t="shared" si="34"/>
        <v>item_6021001_desc</v>
      </c>
      <c r="S107" s="2" t="str">
        <f t="shared" si="31"/>
        <v>icon_item_6021001</v>
      </c>
      <c r="V107" s="2" t="str">
        <f t="shared" si="32"/>
        <v/>
      </c>
      <c r="X107" s="2">
        <v>1</v>
      </c>
      <c r="Y107" s="2">
        <v>900</v>
      </c>
    </row>
    <row r="108" spans="1:25">
      <c r="A108" s="6">
        <f>[1]道具!C148</f>
        <v>6021002</v>
      </c>
      <c r="B108" s="7" t="str">
        <f>_xlfn.XLOOKUP(A108,[1]道具!$C$45:$C$223,[1]道具!$D$45:$D$223,"×",0)</f>
        <v>角色B-头-2</v>
      </c>
      <c r="C108" s="2">
        <f>_xlfn.XLOOKUP(A108,[1]道具!$C:$C,[1]道具!$E:$E)</f>
        <v>2000</v>
      </c>
      <c r="D108" s="2">
        <f>_xlfn.XLOOKUP(A108,[1]道具!$C:$C,[1]道具!$F:$F)</f>
        <v>0</v>
      </c>
      <c r="E108" s="2">
        <f>[1]道具!G148</f>
        <v>6</v>
      </c>
      <c r="F108" s="2">
        <f t="shared" si="30"/>
        <v>2</v>
      </c>
      <c r="G108" s="2">
        <f>[1]道具!I148</f>
        <v>5</v>
      </c>
      <c r="H108" s="2">
        <v>2</v>
      </c>
      <c r="O108" s="2">
        <v>1</v>
      </c>
      <c r="P108" s="2" t="str">
        <f t="shared" si="33"/>
        <v>item_6021002_name</v>
      </c>
      <c r="Q108" s="2" t="str">
        <f t="shared" si="34"/>
        <v>item_6021002_desc</v>
      </c>
      <c r="S108" s="2" t="str">
        <f t="shared" si="31"/>
        <v>icon_item_6021002</v>
      </c>
      <c r="V108" s="2" t="str">
        <f t="shared" si="32"/>
        <v/>
      </c>
      <c r="X108" s="2">
        <v>1</v>
      </c>
      <c r="Y108" s="2">
        <v>900</v>
      </c>
    </row>
    <row r="109" spans="1:25">
      <c r="A109" s="6">
        <f>[1]道具!C149</f>
        <v>6021003</v>
      </c>
      <c r="B109" s="7" t="str">
        <f>_xlfn.XLOOKUP(A109,[1]道具!$C$45:$C$223,[1]道具!$D$45:$D$223,"×",0)</f>
        <v>角色B-头-3</v>
      </c>
      <c r="C109" s="2">
        <f>_xlfn.XLOOKUP(A109,[1]道具!$C:$C,[1]道具!$E:$E)</f>
        <v>2000</v>
      </c>
      <c r="D109" s="2">
        <f>_xlfn.XLOOKUP(A109,[1]道具!$C:$C,[1]道具!$F:$F)</f>
        <v>0</v>
      </c>
      <c r="E109" s="2">
        <f>[1]道具!G149</f>
        <v>6</v>
      </c>
      <c r="F109" s="2">
        <f t="shared" si="30"/>
        <v>2</v>
      </c>
      <c r="G109" s="2">
        <f>[1]道具!I149</f>
        <v>5</v>
      </c>
      <c r="H109" s="2">
        <v>2</v>
      </c>
      <c r="O109" s="2">
        <v>1</v>
      </c>
      <c r="P109" s="2" t="str">
        <f t="shared" si="33"/>
        <v>item_6021003_name</v>
      </c>
      <c r="Q109" s="2" t="str">
        <f t="shared" si="34"/>
        <v>item_6021003_desc</v>
      </c>
      <c r="S109" s="2" t="str">
        <f t="shared" si="31"/>
        <v>icon_item_6021003</v>
      </c>
      <c r="V109" s="2" t="str">
        <f t="shared" si="32"/>
        <v/>
      </c>
      <c r="X109" s="2">
        <v>1</v>
      </c>
      <c r="Y109" s="2">
        <v>900</v>
      </c>
    </row>
    <row r="110" spans="1:25">
      <c r="A110" s="6">
        <f>[1]道具!C150</f>
        <v>6022001</v>
      </c>
      <c r="B110" s="7" t="str">
        <f>_xlfn.XLOOKUP(A110,[1]道具!$C$45:$C$223,[1]道具!$D$45:$D$223,"×",0)</f>
        <v>角色B-身体-1</v>
      </c>
      <c r="C110" s="2">
        <f>_xlfn.XLOOKUP(A110,[1]道具!$C:$C,[1]道具!$E:$E)</f>
        <v>2000</v>
      </c>
      <c r="D110" s="2">
        <f>_xlfn.XLOOKUP(A110,[1]道具!$C:$C,[1]道具!$F:$F)</f>
        <v>0</v>
      </c>
      <c r="E110" s="2">
        <f>[1]道具!G150</f>
        <v>6</v>
      </c>
      <c r="F110" s="2">
        <f t="shared" si="30"/>
        <v>2</v>
      </c>
      <c r="G110" s="2">
        <f>[1]道具!I150</f>
        <v>5</v>
      </c>
      <c r="H110" s="2">
        <v>2</v>
      </c>
      <c r="O110" s="2">
        <v>1</v>
      </c>
      <c r="P110" s="2" t="str">
        <f t="shared" si="33"/>
        <v>item_6022001_name</v>
      </c>
      <c r="Q110" s="2" t="str">
        <f t="shared" si="34"/>
        <v>item_6022001_desc</v>
      </c>
      <c r="S110" s="2" t="str">
        <f t="shared" si="31"/>
        <v>icon_item_6022001</v>
      </c>
      <c r="V110" s="2" t="str">
        <f t="shared" si="32"/>
        <v/>
      </c>
      <c r="X110" s="2">
        <v>1</v>
      </c>
      <c r="Y110" s="2">
        <v>900</v>
      </c>
    </row>
    <row r="111" spans="1:25">
      <c r="A111" s="6">
        <f>[1]道具!C151</f>
        <v>6022002</v>
      </c>
      <c r="B111" s="7" t="str">
        <f>_xlfn.XLOOKUP(A111,[1]道具!$C$45:$C$223,[1]道具!$D$45:$D$223,"×",0)</f>
        <v>角色B-身体-2</v>
      </c>
      <c r="C111" s="2">
        <f>_xlfn.XLOOKUP(A111,[1]道具!$C:$C,[1]道具!$E:$E)</f>
        <v>2000</v>
      </c>
      <c r="D111" s="2">
        <f>_xlfn.XLOOKUP(A111,[1]道具!$C:$C,[1]道具!$F:$F)</f>
        <v>0</v>
      </c>
      <c r="E111" s="2">
        <f>[1]道具!G151</f>
        <v>6</v>
      </c>
      <c r="F111" s="2">
        <f t="shared" si="30"/>
        <v>2</v>
      </c>
      <c r="G111" s="2">
        <f>[1]道具!I151</f>
        <v>5</v>
      </c>
      <c r="H111" s="2">
        <v>2</v>
      </c>
      <c r="O111" s="2">
        <v>1</v>
      </c>
      <c r="P111" s="2" t="str">
        <f t="shared" si="33"/>
        <v>item_6022002_name</v>
      </c>
      <c r="Q111" s="2" t="str">
        <f t="shared" si="34"/>
        <v>item_6022002_desc</v>
      </c>
      <c r="S111" s="2" t="str">
        <f t="shared" si="31"/>
        <v>icon_item_6022002</v>
      </c>
      <c r="V111" s="2" t="str">
        <f t="shared" si="32"/>
        <v/>
      </c>
      <c r="X111" s="2">
        <v>1</v>
      </c>
      <c r="Y111" s="2">
        <v>900</v>
      </c>
    </row>
    <row r="112" spans="1:25">
      <c r="A112" s="6">
        <f>[1]道具!C152</f>
        <v>6022003</v>
      </c>
      <c r="B112" s="7" t="str">
        <f>_xlfn.XLOOKUP(A112,[1]道具!$C$45:$C$223,[1]道具!$D$45:$D$223,"×",0)</f>
        <v>角色B-身体-3</v>
      </c>
      <c r="C112" s="2">
        <f>_xlfn.XLOOKUP(A112,[1]道具!$C:$C,[1]道具!$E:$E)</f>
        <v>2000</v>
      </c>
      <c r="D112" s="2">
        <f>_xlfn.XLOOKUP(A112,[1]道具!$C:$C,[1]道具!$F:$F)</f>
        <v>0</v>
      </c>
      <c r="E112" s="2">
        <f>[1]道具!G152</f>
        <v>6</v>
      </c>
      <c r="F112" s="2">
        <f t="shared" si="30"/>
        <v>2</v>
      </c>
      <c r="G112" s="2">
        <f>[1]道具!I152</f>
        <v>5</v>
      </c>
      <c r="H112" s="2">
        <v>2</v>
      </c>
      <c r="O112" s="2">
        <v>1</v>
      </c>
      <c r="P112" s="2" t="str">
        <f t="shared" si="33"/>
        <v>item_6022003_name</v>
      </c>
      <c r="Q112" s="2" t="str">
        <f t="shared" si="34"/>
        <v>item_6022003_desc</v>
      </c>
      <c r="S112" s="2" t="str">
        <f t="shared" si="31"/>
        <v>icon_item_6022003</v>
      </c>
      <c r="V112" s="2" t="str">
        <f t="shared" si="32"/>
        <v/>
      </c>
      <c r="X112" s="2">
        <v>1</v>
      </c>
      <c r="Y112" s="2">
        <v>900</v>
      </c>
    </row>
    <row r="113" spans="1:25">
      <c r="A113" s="6">
        <f>[1]道具!C153</f>
        <v>6023001</v>
      </c>
      <c r="B113" s="7" t="str">
        <f>_xlfn.XLOOKUP(A113,[1]道具!$C$45:$C$223,[1]道具!$D$45:$D$223,"×",0)</f>
        <v>角色B-配饰-1</v>
      </c>
      <c r="C113" s="2">
        <f>_xlfn.XLOOKUP(A113,[1]道具!$C:$C,[1]道具!$E:$E)</f>
        <v>2000</v>
      </c>
      <c r="D113" s="2">
        <f>_xlfn.XLOOKUP(A113,[1]道具!$C:$C,[1]道具!$F:$F)</f>
        <v>0</v>
      </c>
      <c r="E113" s="2">
        <f>[1]道具!G153</f>
        <v>6</v>
      </c>
      <c r="F113" s="2">
        <f t="shared" si="30"/>
        <v>2</v>
      </c>
      <c r="G113" s="2">
        <f>[1]道具!I153</f>
        <v>5</v>
      </c>
      <c r="H113" s="2">
        <v>2</v>
      </c>
      <c r="O113" s="2">
        <v>1</v>
      </c>
      <c r="P113" s="2" t="str">
        <f t="shared" si="33"/>
        <v>item_6023001_name</v>
      </c>
      <c r="Q113" s="2" t="str">
        <f t="shared" si="34"/>
        <v>item_6023001_desc</v>
      </c>
      <c r="S113" s="2" t="str">
        <f t="shared" si="31"/>
        <v>icon_item_6023001</v>
      </c>
      <c r="V113" s="2" t="str">
        <f t="shared" si="32"/>
        <v/>
      </c>
      <c r="X113" s="2">
        <v>1</v>
      </c>
      <c r="Y113" s="2">
        <v>900</v>
      </c>
    </row>
    <row r="114" spans="1:25">
      <c r="A114" s="6">
        <f>[1]道具!C154</f>
        <v>6023002</v>
      </c>
      <c r="B114" s="7" t="str">
        <f>_xlfn.XLOOKUP(A114,[1]道具!$C$45:$C$223,[1]道具!$D$45:$D$223,"×",0)</f>
        <v>角色B-配饰-2</v>
      </c>
      <c r="C114" s="2">
        <f>_xlfn.XLOOKUP(A114,[1]道具!$C:$C,[1]道具!$E:$E)</f>
        <v>2000</v>
      </c>
      <c r="D114" s="2">
        <f>_xlfn.XLOOKUP(A114,[1]道具!$C:$C,[1]道具!$F:$F)</f>
        <v>0</v>
      </c>
      <c r="E114" s="2">
        <f>[1]道具!G154</f>
        <v>6</v>
      </c>
      <c r="F114" s="2">
        <f t="shared" si="30"/>
        <v>2</v>
      </c>
      <c r="G114" s="2">
        <f>[1]道具!I154</f>
        <v>5</v>
      </c>
      <c r="H114" s="2">
        <v>2</v>
      </c>
      <c r="O114" s="2">
        <v>1</v>
      </c>
      <c r="P114" s="2" t="str">
        <f t="shared" si="33"/>
        <v>item_6023002_name</v>
      </c>
      <c r="Q114" s="2" t="str">
        <f t="shared" si="34"/>
        <v>item_6023002_desc</v>
      </c>
      <c r="S114" s="2" t="str">
        <f t="shared" si="31"/>
        <v>icon_item_6023002</v>
      </c>
      <c r="V114" s="2" t="str">
        <f t="shared" si="32"/>
        <v/>
      </c>
      <c r="X114" s="2">
        <v>1</v>
      </c>
      <c r="Y114" s="2">
        <v>900</v>
      </c>
    </row>
    <row r="115" spans="1:25">
      <c r="A115" s="6">
        <f>[1]道具!C155</f>
        <v>6023003</v>
      </c>
      <c r="B115" s="7" t="str">
        <f>_xlfn.XLOOKUP(A115,[1]道具!$C$45:$C$223,[1]道具!$D$45:$D$223,"×",0)</f>
        <v>角色B-配饰-3</v>
      </c>
      <c r="C115" s="2">
        <f>_xlfn.XLOOKUP(A115,[1]道具!$C:$C,[1]道具!$E:$E)</f>
        <v>2000</v>
      </c>
      <c r="D115" s="2">
        <f>_xlfn.XLOOKUP(A115,[1]道具!$C:$C,[1]道具!$F:$F)</f>
        <v>0</v>
      </c>
      <c r="E115" s="2">
        <f>[1]道具!G155</f>
        <v>6</v>
      </c>
      <c r="F115" s="2">
        <f t="shared" si="30"/>
        <v>2</v>
      </c>
      <c r="G115" s="2">
        <f>[1]道具!I155</f>
        <v>5</v>
      </c>
      <c r="H115" s="2">
        <v>2</v>
      </c>
      <c r="O115" s="2">
        <v>1</v>
      </c>
      <c r="P115" s="2" t="str">
        <f t="shared" si="33"/>
        <v>item_6023003_name</v>
      </c>
      <c r="Q115" s="2" t="str">
        <f t="shared" si="34"/>
        <v>item_6023003_desc</v>
      </c>
      <c r="S115" s="2" t="str">
        <f t="shared" si="31"/>
        <v>icon_item_6023003</v>
      </c>
      <c r="V115" s="2" t="str">
        <f t="shared" si="32"/>
        <v/>
      </c>
      <c r="X115" s="2">
        <v>1</v>
      </c>
      <c r="Y115" s="2">
        <v>900</v>
      </c>
    </row>
    <row r="116" spans="1:25">
      <c r="A116" s="6">
        <f>[1]道具!C156</f>
        <v>7010001</v>
      </c>
      <c r="B116" s="7" t="str">
        <f>_xlfn.XLOOKUP(A116,[1]道具!$C$45:$C$223,[1]道具!$D$45:$D$223,"×",0)</f>
        <v>人物1</v>
      </c>
      <c r="C116" s="2">
        <f>_xlfn.XLOOKUP(A116,[1]道具!$C:$C,[1]道具!$E:$E)</f>
        <v>1000</v>
      </c>
      <c r="D116" s="2">
        <f>_xlfn.XLOOKUP(A116,[1]道具!$C:$C,[1]道具!$F:$F)</f>
        <v>0</v>
      </c>
      <c r="E116" s="2">
        <f>[1]道具!G156</f>
        <v>7</v>
      </c>
      <c r="F116" s="2">
        <f t="shared" si="30"/>
        <v>1</v>
      </c>
      <c r="G116" s="2">
        <f>[1]道具!I156</f>
        <v>5</v>
      </c>
      <c r="H116" s="2">
        <v>2</v>
      </c>
      <c r="O116" s="2">
        <v>0</v>
      </c>
      <c r="P116" s="2" t="str">
        <f t="shared" si="33"/>
        <v>item_7010001_name</v>
      </c>
      <c r="Q116" s="2" t="str">
        <f t="shared" si="34"/>
        <v>item_7010001_desc</v>
      </c>
      <c r="S116" s="2" t="str">
        <f t="shared" si="31"/>
        <v>icon_item_7010001</v>
      </c>
      <c r="V116" s="2" t="str">
        <f t="shared" si="32"/>
        <v/>
      </c>
      <c r="X116" s="2">
        <v>1</v>
      </c>
      <c r="Y116" s="2">
        <v>900</v>
      </c>
    </row>
    <row r="117" spans="1:25">
      <c r="A117" s="6">
        <f>[1]道具!C157</f>
        <v>7010002</v>
      </c>
      <c r="B117" s="7" t="str">
        <f>_xlfn.XLOOKUP(A117,[1]道具!$C$45:$C$223,[1]道具!$D$45:$D$223,"×",0)</f>
        <v>人物2</v>
      </c>
      <c r="C117" s="2">
        <f>_xlfn.XLOOKUP(A117,[1]道具!$C:$C,[1]道具!$E:$E)</f>
        <v>1000</v>
      </c>
      <c r="D117" s="2">
        <f>_xlfn.XLOOKUP(A117,[1]道具!$C:$C,[1]道具!$F:$F)</f>
        <v>0</v>
      </c>
      <c r="E117" s="2">
        <f>[1]道具!G157</f>
        <v>7</v>
      </c>
      <c r="F117" s="2">
        <f t="shared" si="30"/>
        <v>1</v>
      </c>
      <c r="G117" s="2">
        <f>[1]道具!I157</f>
        <v>5</v>
      </c>
      <c r="H117" s="2">
        <v>2</v>
      </c>
      <c r="O117" s="2">
        <v>0</v>
      </c>
      <c r="P117" s="2" t="str">
        <f t="shared" si="33"/>
        <v>item_7010002_name</v>
      </c>
      <c r="Q117" s="2" t="str">
        <f t="shared" si="34"/>
        <v>item_7010002_desc</v>
      </c>
      <c r="S117" s="2" t="str">
        <f t="shared" si="31"/>
        <v>icon_item_7010002</v>
      </c>
      <c r="V117" s="2" t="str">
        <f t="shared" ref="V117:V133" si="35">IF(J117="","",1)</f>
        <v/>
      </c>
      <c r="X117" s="2">
        <v>1</v>
      </c>
      <c r="Y117" s="2">
        <v>900</v>
      </c>
    </row>
    <row r="118" spans="1:25">
      <c r="A118" s="6">
        <f>[1]道具!C158</f>
        <v>7010003</v>
      </c>
      <c r="B118" s="7" t="str">
        <f>_xlfn.XLOOKUP(A118,[1]道具!$C$45:$C$223,[1]道具!$D$45:$D$223,"×",0)</f>
        <v>人物3</v>
      </c>
      <c r="C118" s="2">
        <f>_xlfn.XLOOKUP(A118,[1]道具!$C:$C,[1]道具!$E:$E)</f>
        <v>1000</v>
      </c>
      <c r="D118" s="2">
        <f>_xlfn.XLOOKUP(A118,[1]道具!$C:$C,[1]道具!$F:$F)</f>
        <v>0</v>
      </c>
      <c r="E118" s="2">
        <f>[1]道具!G158</f>
        <v>7</v>
      </c>
      <c r="F118" s="2">
        <f t="shared" si="30"/>
        <v>1</v>
      </c>
      <c r="G118" s="2">
        <f>[1]道具!I158</f>
        <v>5</v>
      </c>
      <c r="H118" s="2">
        <v>2</v>
      </c>
      <c r="O118" s="2">
        <v>0</v>
      </c>
      <c r="P118" s="2" t="str">
        <f t="shared" si="33"/>
        <v>item_7010003_name</v>
      </c>
      <c r="Q118" s="2" t="str">
        <f t="shared" si="34"/>
        <v>item_7010003_desc</v>
      </c>
      <c r="S118" s="2" t="str">
        <f t="shared" si="31"/>
        <v>icon_item_7010003</v>
      </c>
      <c r="V118" s="2" t="str">
        <f t="shared" si="35"/>
        <v/>
      </c>
      <c r="X118" s="2">
        <v>1</v>
      </c>
      <c r="Y118" s="2">
        <v>900</v>
      </c>
    </row>
    <row r="119" spans="1:25">
      <c r="A119" s="6">
        <f>[1]道具!C159</f>
        <v>7020001</v>
      </c>
      <c r="B119" s="7" t="str">
        <f>_xlfn.XLOOKUP(A119,[1]道具!$C$45:$C$223,[1]道具!$D$45:$D$223,"×",0)</f>
        <v>背景1</v>
      </c>
      <c r="C119" s="2">
        <f>_xlfn.XLOOKUP(A119,[1]道具!$C:$C,[1]道具!$E:$E)</f>
        <v>800</v>
      </c>
      <c r="D119" s="2">
        <f>_xlfn.XLOOKUP(A119,[1]道具!$C:$C,[1]道具!$F:$F)</f>
        <v>0</v>
      </c>
      <c r="E119" s="2">
        <f>[1]道具!G159</f>
        <v>7</v>
      </c>
      <c r="F119" s="2">
        <f t="shared" si="30"/>
        <v>2</v>
      </c>
      <c r="G119" s="2">
        <f>[1]道具!I159</f>
        <v>5</v>
      </c>
      <c r="H119" s="2">
        <v>2</v>
      </c>
      <c r="O119" s="2">
        <v>0</v>
      </c>
      <c r="P119" s="2" t="str">
        <f t="shared" si="33"/>
        <v>item_7020001_name</v>
      </c>
      <c r="Q119" s="2" t="str">
        <f t="shared" si="34"/>
        <v>item_7020001_desc</v>
      </c>
      <c r="S119" s="2" t="str">
        <f t="shared" si="31"/>
        <v>icon_item_7020001</v>
      </c>
      <c r="V119" s="2" t="str">
        <f t="shared" si="35"/>
        <v/>
      </c>
      <c r="X119" s="2">
        <v>1</v>
      </c>
      <c r="Y119" s="2">
        <v>900</v>
      </c>
    </row>
    <row r="120" spans="1:25">
      <c r="A120" s="6">
        <f>[1]道具!C160</f>
        <v>7020002</v>
      </c>
      <c r="B120" s="7" t="str">
        <f>_xlfn.XLOOKUP(A120,[1]道具!$C$45:$C$223,[1]道具!$D$45:$D$223,"×",0)</f>
        <v>背景2</v>
      </c>
      <c r="C120" s="2">
        <f>_xlfn.XLOOKUP(A120,[1]道具!$C:$C,[1]道具!$E:$E)</f>
        <v>800</v>
      </c>
      <c r="D120" s="2">
        <f>_xlfn.XLOOKUP(A120,[1]道具!$C:$C,[1]道具!$F:$F)</f>
        <v>0</v>
      </c>
      <c r="E120" s="2">
        <f>[1]道具!G160</f>
        <v>7</v>
      </c>
      <c r="F120" s="2">
        <f t="shared" si="30"/>
        <v>2</v>
      </c>
      <c r="G120" s="2">
        <f>[1]道具!I160</f>
        <v>5</v>
      </c>
      <c r="H120" s="2">
        <v>2</v>
      </c>
      <c r="O120" s="2">
        <v>0</v>
      </c>
      <c r="P120" s="2" t="str">
        <f t="shared" si="33"/>
        <v>item_7020002_name</v>
      </c>
      <c r="Q120" s="2" t="str">
        <f t="shared" si="34"/>
        <v>item_7020002_desc</v>
      </c>
      <c r="S120" s="2" t="str">
        <f t="shared" si="31"/>
        <v>icon_item_7020002</v>
      </c>
      <c r="V120" s="2" t="str">
        <f t="shared" si="35"/>
        <v/>
      </c>
      <c r="X120" s="2">
        <v>1</v>
      </c>
      <c r="Y120" s="2">
        <v>900</v>
      </c>
    </row>
    <row r="121" spans="1:25">
      <c r="A121" s="6">
        <f>[1]道具!C161</f>
        <v>7020003</v>
      </c>
      <c r="B121" s="7" t="str">
        <f>_xlfn.XLOOKUP(A121,[1]道具!$C$45:$C$223,[1]道具!$D$45:$D$223,"×",0)</f>
        <v>背景3</v>
      </c>
      <c r="C121" s="2">
        <f>_xlfn.XLOOKUP(A121,[1]道具!$C:$C,[1]道具!$E:$E)</f>
        <v>800</v>
      </c>
      <c r="D121" s="2">
        <f>_xlfn.XLOOKUP(A121,[1]道具!$C:$C,[1]道具!$F:$F)</f>
        <v>0</v>
      </c>
      <c r="E121" s="2">
        <f>[1]道具!G161</f>
        <v>7</v>
      </c>
      <c r="F121" s="2">
        <f t="shared" si="30"/>
        <v>2</v>
      </c>
      <c r="G121" s="2">
        <f>[1]道具!I161</f>
        <v>5</v>
      </c>
      <c r="H121" s="2">
        <v>2</v>
      </c>
      <c r="O121" s="2">
        <v>0</v>
      </c>
      <c r="P121" s="2" t="str">
        <f t="shared" si="33"/>
        <v>item_7020003_name</v>
      </c>
      <c r="Q121" s="2" t="str">
        <f t="shared" si="34"/>
        <v>item_7020003_desc</v>
      </c>
      <c r="S121" s="2" t="str">
        <f t="shared" si="31"/>
        <v>icon_item_7020003</v>
      </c>
      <c r="V121" s="2" t="str">
        <f t="shared" si="35"/>
        <v/>
      </c>
      <c r="X121" s="2">
        <v>1</v>
      </c>
      <c r="Y121" s="2">
        <v>900</v>
      </c>
    </row>
    <row r="122" spans="1:25">
      <c r="A122" s="6">
        <f>[1]道具!C162</f>
        <v>7030101</v>
      </c>
      <c r="B122" s="7" t="str">
        <f>_xlfn.XLOOKUP(A122,[1]道具!$C$45:$C$223,[1]道具!$D$45:$D$223,"×",0)</f>
        <v>技能1-外观1</v>
      </c>
      <c r="C122" s="2">
        <f>_xlfn.XLOOKUP(A122,[1]道具!$C:$C,[1]道具!$E:$E)</f>
        <v>3000</v>
      </c>
      <c r="D122" s="2">
        <f>_xlfn.XLOOKUP(A122,[1]道具!$C:$C,[1]道具!$F:$F)</f>
        <v>0</v>
      </c>
      <c r="E122" s="2">
        <f>[1]道具!G162</f>
        <v>7</v>
      </c>
      <c r="F122" s="2">
        <f t="shared" si="30"/>
        <v>3</v>
      </c>
      <c r="G122" s="2">
        <f>[1]道具!I162</f>
        <v>5</v>
      </c>
      <c r="H122" s="2">
        <v>2</v>
      </c>
      <c r="O122" s="2">
        <v>0</v>
      </c>
      <c r="P122" s="2" t="str">
        <f t="shared" si="33"/>
        <v>item_7030101_name</v>
      </c>
      <c r="Q122" s="2" t="str">
        <f t="shared" si="34"/>
        <v>item_7030101_desc</v>
      </c>
      <c r="S122" s="2" t="str">
        <f t="shared" si="31"/>
        <v>icon_item_7030101</v>
      </c>
      <c r="V122" s="2" t="str">
        <f t="shared" si="35"/>
        <v/>
      </c>
      <c r="X122" s="2">
        <v>1</v>
      </c>
      <c r="Y122" s="2">
        <v>900</v>
      </c>
    </row>
    <row r="123" spans="1:25">
      <c r="A123" s="6">
        <f>[1]道具!C163</f>
        <v>7030102</v>
      </c>
      <c r="B123" s="7" t="str">
        <f>_xlfn.XLOOKUP(A123,[1]道具!$C$45:$C$223,[1]道具!$D$45:$D$223,"×",0)</f>
        <v>技能1-外观2</v>
      </c>
      <c r="C123" s="2">
        <f>_xlfn.XLOOKUP(A123,[1]道具!$C:$C,[1]道具!$E:$E)</f>
        <v>3000</v>
      </c>
      <c r="D123" s="2">
        <f>_xlfn.XLOOKUP(A123,[1]道具!$C:$C,[1]道具!$F:$F)</f>
        <v>0</v>
      </c>
      <c r="E123" s="2">
        <f>[1]道具!G163</f>
        <v>7</v>
      </c>
      <c r="F123" s="2">
        <f t="shared" si="30"/>
        <v>3</v>
      </c>
      <c r="G123" s="2">
        <f>[1]道具!I163</f>
        <v>5</v>
      </c>
      <c r="H123" s="2">
        <v>2</v>
      </c>
      <c r="O123" s="2">
        <v>0</v>
      </c>
      <c r="P123" s="2" t="str">
        <f t="shared" si="33"/>
        <v>item_7030102_name</v>
      </c>
      <c r="Q123" s="2" t="str">
        <f t="shared" si="34"/>
        <v>item_7030102_desc</v>
      </c>
      <c r="S123" s="2" t="str">
        <f t="shared" si="31"/>
        <v>icon_item_7030102</v>
      </c>
      <c r="V123" s="2" t="str">
        <f t="shared" si="35"/>
        <v/>
      </c>
      <c r="X123" s="2">
        <v>1</v>
      </c>
      <c r="Y123" s="2">
        <v>900</v>
      </c>
    </row>
    <row r="124" spans="1:25">
      <c r="A124" s="6">
        <f>[1]道具!C164</f>
        <v>7030103</v>
      </c>
      <c r="B124" s="7" t="str">
        <f>_xlfn.XLOOKUP(A124,[1]道具!$C$45:$C$223,[1]道具!$D$45:$D$223,"×",0)</f>
        <v>技能1-外观3</v>
      </c>
      <c r="C124" s="2">
        <f>_xlfn.XLOOKUP(A124,[1]道具!$C:$C,[1]道具!$E:$E)</f>
        <v>3000</v>
      </c>
      <c r="D124" s="2">
        <f>_xlfn.XLOOKUP(A124,[1]道具!$C:$C,[1]道具!$F:$F)</f>
        <v>0</v>
      </c>
      <c r="E124" s="2">
        <f>[1]道具!G164</f>
        <v>7</v>
      </c>
      <c r="F124" s="2">
        <f t="shared" si="30"/>
        <v>3</v>
      </c>
      <c r="G124" s="2">
        <f>[1]道具!I164</f>
        <v>5</v>
      </c>
      <c r="H124" s="2">
        <v>2</v>
      </c>
      <c r="O124" s="2">
        <v>0</v>
      </c>
      <c r="P124" s="2" t="str">
        <f t="shared" si="33"/>
        <v>item_7030103_name</v>
      </c>
      <c r="Q124" s="2" t="str">
        <f t="shared" si="34"/>
        <v>item_7030103_desc</v>
      </c>
      <c r="S124" s="2" t="str">
        <f t="shared" si="31"/>
        <v>icon_item_7030103</v>
      </c>
      <c r="V124" s="2" t="str">
        <f t="shared" si="35"/>
        <v/>
      </c>
      <c r="X124" s="2">
        <v>1</v>
      </c>
      <c r="Y124" s="2">
        <v>900</v>
      </c>
    </row>
    <row r="125" spans="1:25">
      <c r="A125" s="6">
        <f>[1]道具!C165</f>
        <v>7030201</v>
      </c>
      <c r="B125" s="7" t="str">
        <f>_xlfn.XLOOKUP(A125,[1]道具!$C$45:$C$223,[1]道具!$D$45:$D$223,"×",0)</f>
        <v>技能2-外观1</v>
      </c>
      <c r="C125" s="2">
        <f>_xlfn.XLOOKUP(A125,[1]道具!$C:$C,[1]道具!$E:$E)</f>
        <v>3000</v>
      </c>
      <c r="D125" s="2">
        <f>_xlfn.XLOOKUP(A125,[1]道具!$C:$C,[1]道具!$F:$F)</f>
        <v>0</v>
      </c>
      <c r="E125" s="2">
        <f>[1]道具!G165</f>
        <v>7</v>
      </c>
      <c r="F125" s="2">
        <f t="shared" si="30"/>
        <v>3</v>
      </c>
      <c r="G125" s="2">
        <f>[1]道具!I165</f>
        <v>5</v>
      </c>
      <c r="H125" s="2">
        <v>2</v>
      </c>
      <c r="O125" s="2">
        <v>0</v>
      </c>
      <c r="P125" s="2" t="str">
        <f t="shared" si="33"/>
        <v>item_7030201_name</v>
      </c>
      <c r="Q125" s="2" t="str">
        <f t="shared" si="34"/>
        <v>item_7030201_desc</v>
      </c>
      <c r="S125" s="2" t="str">
        <f t="shared" si="31"/>
        <v>icon_item_7030201</v>
      </c>
      <c r="V125" s="2" t="str">
        <f t="shared" si="35"/>
        <v/>
      </c>
      <c r="X125" s="2">
        <v>1</v>
      </c>
      <c r="Y125" s="2">
        <v>900</v>
      </c>
    </row>
    <row r="126" spans="1:25">
      <c r="A126" s="6">
        <f>[1]道具!C166</f>
        <v>7030202</v>
      </c>
      <c r="B126" s="7" t="str">
        <f>_xlfn.XLOOKUP(A126,[1]道具!$C$45:$C$223,[1]道具!$D$45:$D$223,"×",0)</f>
        <v>技能2-外观2</v>
      </c>
      <c r="C126" s="2">
        <f>_xlfn.XLOOKUP(A126,[1]道具!$C:$C,[1]道具!$E:$E)</f>
        <v>3000</v>
      </c>
      <c r="D126" s="2">
        <f>_xlfn.XLOOKUP(A126,[1]道具!$C:$C,[1]道具!$F:$F)</f>
        <v>0</v>
      </c>
      <c r="E126" s="2">
        <f>[1]道具!G166</f>
        <v>7</v>
      </c>
      <c r="F126" s="2">
        <f t="shared" si="30"/>
        <v>3</v>
      </c>
      <c r="G126" s="2">
        <f>[1]道具!I166</f>
        <v>5</v>
      </c>
      <c r="H126" s="2">
        <v>2</v>
      </c>
      <c r="O126" s="2">
        <v>0</v>
      </c>
      <c r="P126" s="2" t="str">
        <f t="shared" si="33"/>
        <v>item_7030202_name</v>
      </c>
      <c r="Q126" s="2" t="str">
        <f t="shared" si="34"/>
        <v>item_7030202_desc</v>
      </c>
      <c r="S126" s="2" t="str">
        <f t="shared" si="31"/>
        <v>icon_item_7030202</v>
      </c>
      <c r="V126" s="2" t="str">
        <f t="shared" si="35"/>
        <v/>
      </c>
      <c r="X126" s="2">
        <v>1</v>
      </c>
      <c r="Y126" s="2">
        <v>900</v>
      </c>
    </row>
    <row r="127" spans="1:25">
      <c r="A127" s="6">
        <f>[1]道具!C167</f>
        <v>7030203</v>
      </c>
      <c r="B127" s="7" t="str">
        <f>_xlfn.XLOOKUP(A127,[1]道具!$C$45:$C$223,[1]道具!$D$45:$D$223,"×",0)</f>
        <v>技能2-外观3</v>
      </c>
      <c r="C127" s="2">
        <f>_xlfn.XLOOKUP(A127,[1]道具!$C:$C,[1]道具!$E:$E)</f>
        <v>3000</v>
      </c>
      <c r="D127" s="2">
        <f>_xlfn.XLOOKUP(A127,[1]道具!$C:$C,[1]道具!$F:$F)</f>
        <v>0</v>
      </c>
      <c r="E127" s="2">
        <f>[1]道具!G167</f>
        <v>7</v>
      </c>
      <c r="F127" s="2">
        <f t="shared" si="30"/>
        <v>3</v>
      </c>
      <c r="G127" s="2">
        <f>[1]道具!I167</f>
        <v>5</v>
      </c>
      <c r="H127" s="2">
        <v>2</v>
      </c>
      <c r="O127" s="2">
        <v>0</v>
      </c>
      <c r="P127" s="2" t="str">
        <f t="shared" si="33"/>
        <v>item_7030203_name</v>
      </c>
      <c r="Q127" s="2" t="str">
        <f t="shared" si="34"/>
        <v>item_7030203_desc</v>
      </c>
      <c r="S127" s="2" t="str">
        <f t="shared" si="31"/>
        <v>icon_item_7030203</v>
      </c>
      <c r="V127" s="2" t="str">
        <f t="shared" si="35"/>
        <v/>
      </c>
      <c r="X127" s="2">
        <v>1</v>
      </c>
      <c r="Y127" s="2">
        <v>900</v>
      </c>
    </row>
    <row r="128" spans="1:25">
      <c r="A128" s="2">
        <f>[1]道具!C168</f>
        <v>8010001</v>
      </c>
      <c r="B128" s="3" t="str">
        <f>_xlfn.XLOOKUP(A128,[1]道具!$C$45:$C$223,[1]道具!$D$45:$D$223,"×",0)</f>
        <v>免广告卡-永久</v>
      </c>
      <c r="C128" s="2">
        <f>_xlfn.XLOOKUP(A128,[1]道具!$C:$C,[1]道具!$E:$E)</f>
        <v>500</v>
      </c>
      <c r="D128" s="2">
        <f>_xlfn.XLOOKUP(A128,[1]道具!$C:$C,[1]道具!$F:$F)</f>
        <v>0</v>
      </c>
      <c r="E128" s="2">
        <f>[1]道具!G168</f>
        <v>8</v>
      </c>
      <c r="F128" s="2">
        <f t="shared" si="30"/>
        <v>1</v>
      </c>
      <c r="G128" s="2">
        <f>[1]道具!I168</f>
        <v>5</v>
      </c>
      <c r="H128" s="2">
        <v>2</v>
      </c>
      <c r="K128" s="2">
        <v>1</v>
      </c>
      <c r="L128" s="2">
        <v>1</v>
      </c>
      <c r="M128" s="2" t="s">
        <v>61</v>
      </c>
      <c r="O128" s="2">
        <v>1</v>
      </c>
      <c r="P128" s="2" t="str">
        <f t="shared" si="33"/>
        <v>item_8010001_name</v>
      </c>
      <c r="Q128" s="2" t="str">
        <f t="shared" si="34"/>
        <v>item_8010001_desc</v>
      </c>
      <c r="S128" s="2" t="str">
        <f t="shared" si="31"/>
        <v>icon_item_8010001</v>
      </c>
      <c r="U128" s="2" t="s">
        <v>62</v>
      </c>
      <c r="V128" s="2">
        <v>1</v>
      </c>
      <c r="Y128" s="2">
        <v>1000</v>
      </c>
    </row>
    <row r="129" spans="1:25">
      <c r="A129" s="2">
        <f>[1]道具!C169</f>
        <v>8010002</v>
      </c>
      <c r="B129" s="3" t="str">
        <f>_xlfn.XLOOKUP(A129,[1]道具!$C$45:$C$223,[1]道具!$D$45:$D$223,"×",0)</f>
        <v>月卡-3天</v>
      </c>
      <c r="C129" s="2">
        <f>_xlfn.XLOOKUP(A129,[1]道具!$C:$C,[1]道具!$E:$E)</f>
        <v>40</v>
      </c>
      <c r="D129" s="2">
        <f>_xlfn.XLOOKUP(A129,[1]道具!$C:$C,[1]道具!$F:$F)</f>
        <v>0</v>
      </c>
      <c r="E129" s="2">
        <f>[1]道具!G168</f>
        <v>8</v>
      </c>
      <c r="F129" s="2">
        <f t="shared" si="30"/>
        <v>1</v>
      </c>
      <c r="G129" s="2">
        <f>[1]道具!I168</f>
        <v>5</v>
      </c>
      <c r="H129" s="2">
        <v>2</v>
      </c>
      <c r="K129" s="2">
        <v>1</v>
      </c>
      <c r="L129" s="2">
        <v>1</v>
      </c>
      <c r="M129" s="2" t="s">
        <v>63</v>
      </c>
      <c r="O129" s="2">
        <v>1</v>
      </c>
      <c r="P129" s="2" t="str">
        <f t="shared" si="33"/>
        <v>item_8010002_name</v>
      </c>
      <c r="Q129" s="2" t="str">
        <f t="shared" si="34"/>
        <v>item_8010002_desc</v>
      </c>
      <c r="S129" s="2" t="str">
        <f t="shared" si="31"/>
        <v>icon_item_8010002</v>
      </c>
      <c r="V129" s="2">
        <v>1</v>
      </c>
      <c r="Y129" s="2">
        <v>1000</v>
      </c>
    </row>
    <row r="130" spans="1:25">
      <c r="A130" s="2">
        <f>[1]道具!C170</f>
        <v>8010003</v>
      </c>
      <c r="B130" s="3" t="str">
        <f>_xlfn.XLOOKUP(A130,[1]道具!$C$45:$C$223,[1]道具!$D$45:$D$223,"×",0)</f>
        <v>月卡-7天</v>
      </c>
      <c r="C130" s="2">
        <f>_xlfn.XLOOKUP(A130,[1]道具!$C:$C,[1]道具!$E:$E)</f>
        <v>120</v>
      </c>
      <c r="D130" s="2">
        <f>_xlfn.XLOOKUP(A130,[1]道具!$C:$C,[1]道具!$F:$F)</f>
        <v>0</v>
      </c>
      <c r="E130" s="2">
        <f>[1]道具!G169</f>
        <v>8</v>
      </c>
      <c r="F130" s="2">
        <f t="shared" ref="F130:F135" si="36">ROUNDDOWN(A130/10000-E130*100,0)</f>
        <v>1</v>
      </c>
      <c r="G130" s="2">
        <f>[1]道具!I169</f>
        <v>4</v>
      </c>
      <c r="H130" s="2">
        <v>2</v>
      </c>
      <c r="K130" s="2">
        <v>1</v>
      </c>
      <c r="L130" s="2">
        <v>1</v>
      </c>
      <c r="M130" s="2" t="s">
        <v>64</v>
      </c>
      <c r="O130" s="2">
        <v>1</v>
      </c>
      <c r="P130" s="2" t="str">
        <f t="shared" si="33"/>
        <v>item_8010003_name</v>
      </c>
      <c r="Q130" s="2" t="str">
        <f t="shared" si="34"/>
        <v>item_8010003_desc</v>
      </c>
      <c r="S130" s="2" t="str">
        <f t="shared" si="31"/>
        <v>icon_item_8010003</v>
      </c>
      <c r="V130" s="2">
        <v>1</v>
      </c>
      <c r="Y130" s="2">
        <v>1000</v>
      </c>
    </row>
    <row r="131" spans="1:25">
      <c r="A131" s="2">
        <f>[1]道具!C171</f>
        <v>8010004</v>
      </c>
      <c r="B131" s="3" t="str">
        <f>_xlfn.XLOOKUP(A131,[1]道具!$C$45:$C$223,[1]道具!$D$45:$D$223,"×",0)</f>
        <v>月卡-30天</v>
      </c>
      <c r="C131" s="2">
        <f>_xlfn.XLOOKUP(A131,[1]道具!$C:$C,[1]道具!$E:$E)</f>
        <v>500</v>
      </c>
      <c r="D131" s="2">
        <f>_xlfn.XLOOKUP(A131,[1]道具!$C:$C,[1]道具!$F:$F)</f>
        <v>0</v>
      </c>
      <c r="E131" s="2">
        <f>[1]道具!G171</f>
        <v>8</v>
      </c>
      <c r="F131" s="2">
        <f t="shared" si="36"/>
        <v>1</v>
      </c>
      <c r="G131" s="2">
        <f>[1]道具!I171</f>
        <v>5</v>
      </c>
      <c r="H131" s="2">
        <v>2</v>
      </c>
      <c r="K131" s="2">
        <v>1</v>
      </c>
      <c r="L131" s="2">
        <v>1</v>
      </c>
      <c r="M131" s="2" t="s">
        <v>65</v>
      </c>
      <c r="O131" s="2">
        <v>1</v>
      </c>
      <c r="P131" s="2" t="str">
        <f t="shared" si="33"/>
        <v>item_8010004_name</v>
      </c>
      <c r="Q131" s="2" t="str">
        <f t="shared" si="34"/>
        <v>item_8010004_desc</v>
      </c>
      <c r="S131" s="2" t="str">
        <f t="shared" si="31"/>
        <v>icon_item_8010004</v>
      </c>
      <c r="V131" s="2">
        <v>1</v>
      </c>
      <c r="Y131" s="2">
        <v>1000</v>
      </c>
    </row>
    <row r="132" spans="1:25">
      <c r="A132" s="2">
        <f>[1]道具!C172</f>
        <v>8010101</v>
      </c>
      <c r="B132" s="3" t="str">
        <f>_xlfn.XLOOKUP(A132,[1]道具!$C$45:$C$223,[1]道具!$D$45:$D$223,"×",0)</f>
        <v>小红包</v>
      </c>
      <c r="C132" s="2">
        <f>_xlfn.XLOOKUP(A132,[1]道具!$C:$C,[1]道具!$E:$E)</f>
        <v>20</v>
      </c>
      <c r="D132" s="2">
        <f>_xlfn.XLOOKUP(A132,[1]道具!$C:$C,[1]道具!$F:$F)</f>
        <v>0</v>
      </c>
      <c r="E132" s="2">
        <f>[1]道具!G172</f>
        <v>8</v>
      </c>
      <c r="F132" s="2">
        <f t="shared" si="36"/>
        <v>1</v>
      </c>
      <c r="G132" s="2">
        <f>[1]道具!I172</f>
        <v>4</v>
      </c>
      <c r="H132" s="2">
        <v>2</v>
      </c>
      <c r="K132" s="2">
        <v>1</v>
      </c>
      <c r="L132" s="2">
        <v>1</v>
      </c>
      <c r="N132" s="2" t="str">
        <f>CONCATENATE("2;0;",C132)</f>
        <v>2;0;20</v>
      </c>
      <c r="O132" s="2">
        <v>1</v>
      </c>
      <c r="P132" s="2" t="str">
        <f t="shared" si="33"/>
        <v>item_8010101_name</v>
      </c>
      <c r="Q132" s="2" t="str">
        <f t="shared" si="34"/>
        <v>item_8010101_desc</v>
      </c>
      <c r="S132" s="2" t="str">
        <f t="shared" si="31"/>
        <v>icon_item_8010101</v>
      </c>
      <c r="V132" s="2">
        <v>1</v>
      </c>
      <c r="W132" s="2">
        <v>2</v>
      </c>
      <c r="Y132" s="2">
        <v>1000</v>
      </c>
    </row>
    <row r="133" spans="1:25">
      <c r="A133" s="2">
        <f>[1]道具!C173</f>
        <v>8010102</v>
      </c>
      <c r="B133" s="3" t="str">
        <f>_xlfn.XLOOKUP(A133,[1]道具!$C$45:$C$223,[1]道具!$D$45:$D$223,"×",0)</f>
        <v>中红包</v>
      </c>
      <c r="C133" s="2">
        <f>_xlfn.XLOOKUP(A133,[1]道具!$C:$C,[1]道具!$E:$E)</f>
        <v>50</v>
      </c>
      <c r="D133" s="2">
        <f>_xlfn.XLOOKUP(A133,[1]道具!$C:$C,[1]道具!$F:$F)</f>
        <v>0</v>
      </c>
      <c r="E133" s="2">
        <f>[1]道具!G173</f>
        <v>8</v>
      </c>
      <c r="F133" s="2">
        <f t="shared" si="36"/>
        <v>1</v>
      </c>
      <c r="G133" s="2">
        <f>[1]道具!I173</f>
        <v>4</v>
      </c>
      <c r="H133" s="2">
        <v>2</v>
      </c>
      <c r="K133" s="2">
        <v>1</v>
      </c>
      <c r="L133" s="2">
        <v>1</v>
      </c>
      <c r="N133" s="2" t="str">
        <f>CONCATENATE("2;0;",C133)</f>
        <v>2;0;50</v>
      </c>
      <c r="O133" s="2">
        <v>1</v>
      </c>
      <c r="P133" s="2" t="str">
        <f t="shared" si="33"/>
        <v>item_8010102_name</v>
      </c>
      <c r="Q133" s="2" t="str">
        <f t="shared" si="34"/>
        <v>item_8010102_desc</v>
      </c>
      <c r="S133" s="2" t="str">
        <f t="shared" si="31"/>
        <v>icon_item_8010102</v>
      </c>
      <c r="V133" s="2">
        <v>1</v>
      </c>
      <c r="W133" s="2">
        <v>2</v>
      </c>
      <c r="Y133" s="2">
        <v>1000</v>
      </c>
    </row>
    <row r="134" spans="1:25">
      <c r="A134" s="2">
        <f>[1]道具!C174</f>
        <v>8010103</v>
      </c>
      <c r="B134" s="3" t="str">
        <f>_xlfn.XLOOKUP(A134,[1]道具!$C$45:$C$223,[1]道具!$D$45:$D$223,"×",0)</f>
        <v>大红包</v>
      </c>
      <c r="C134" s="2">
        <f>_xlfn.XLOOKUP(A134,[1]道具!$C:$C,[1]道具!$E:$E)</f>
        <v>200</v>
      </c>
      <c r="D134" s="2">
        <f>_xlfn.XLOOKUP(A134,[1]道具!$C:$C,[1]道具!$F:$F)</f>
        <v>0</v>
      </c>
      <c r="E134" s="2">
        <f>[1]道具!G174</f>
        <v>8</v>
      </c>
      <c r="F134" s="2">
        <f t="shared" si="36"/>
        <v>1</v>
      </c>
      <c r="G134" s="2">
        <f>[1]道具!I174</f>
        <v>4</v>
      </c>
      <c r="H134" s="2">
        <v>2</v>
      </c>
      <c r="K134" s="2">
        <v>1</v>
      </c>
      <c r="L134" s="2">
        <v>1</v>
      </c>
      <c r="N134" s="2" t="str">
        <f>CONCATENATE("2;0;",C134)</f>
        <v>2;0;200</v>
      </c>
      <c r="O134" s="2">
        <v>1</v>
      </c>
      <c r="P134" s="2" t="str">
        <f t="shared" si="33"/>
        <v>item_8010103_name</v>
      </c>
      <c r="Q134" s="2" t="str">
        <f t="shared" si="34"/>
        <v>item_8010103_desc</v>
      </c>
      <c r="S134" s="2" t="str">
        <f t="shared" si="31"/>
        <v>icon_item_8010103</v>
      </c>
      <c r="V134" s="2">
        <v>1</v>
      </c>
      <c r="W134" s="2">
        <v>2</v>
      </c>
      <c r="Y134" s="2">
        <v>1000</v>
      </c>
    </row>
    <row r="135" spans="1:25">
      <c r="A135" s="2">
        <f>[1]道具!C175</f>
        <v>8010104</v>
      </c>
      <c r="B135" s="3" t="str">
        <f>_xlfn.XLOOKUP(A135,[1]道具!$C$45:$C$223,[1]道具!$D$45:$D$223,"×",0)</f>
        <v>特大红包</v>
      </c>
      <c r="C135" s="2">
        <f>_xlfn.XLOOKUP(A135,[1]道具!$C:$C,[1]道具!$E:$E)</f>
        <v>500</v>
      </c>
      <c r="D135" s="2">
        <f>_xlfn.XLOOKUP(A135,[1]道具!$C:$C,[1]道具!$F:$F)</f>
        <v>0</v>
      </c>
      <c r="E135" s="2">
        <f>[1]道具!G175</f>
        <v>8</v>
      </c>
      <c r="F135" s="2">
        <f t="shared" si="36"/>
        <v>1</v>
      </c>
      <c r="G135" s="2">
        <f>[1]道具!I175</f>
        <v>5</v>
      </c>
      <c r="H135" s="2">
        <v>2</v>
      </c>
      <c r="K135" s="2">
        <v>1</v>
      </c>
      <c r="L135" s="2">
        <v>1</v>
      </c>
      <c r="N135" s="2" t="str">
        <f>CONCATENATE("2;0;",C135)</f>
        <v>2;0;500</v>
      </c>
      <c r="O135" s="2">
        <v>1</v>
      </c>
      <c r="P135" s="2" t="str">
        <f t="shared" si="33"/>
        <v>item_8010104_name</v>
      </c>
      <c r="Q135" s="2" t="str">
        <f t="shared" si="34"/>
        <v>item_8010104_desc</v>
      </c>
      <c r="S135" s="2" t="str">
        <f t="shared" si="31"/>
        <v>icon_item_8010104</v>
      </c>
      <c r="V135" s="2">
        <v>1</v>
      </c>
      <c r="W135" s="2">
        <v>2</v>
      </c>
      <c r="Y135" s="2">
        <v>1000</v>
      </c>
    </row>
    <row r="136" spans="1:25">
      <c r="A136" s="2">
        <f>[1]道具!C176</f>
        <v>8020011</v>
      </c>
      <c r="B136" s="3" t="str">
        <f>_xlfn.XLOOKUP(A136,[1]道具!$C$45:$C$223,[1]道具!$D$45:$D$223,"×",0)</f>
        <v>骰子</v>
      </c>
      <c r="C136" s="2">
        <f>_xlfn.XLOOKUP(A136,[1]道具!$C:$C,[1]道具!$E:$E)</f>
        <v>300</v>
      </c>
      <c r="D136" s="2">
        <v>0</v>
      </c>
      <c r="E136" s="2">
        <f>[1]道具!G176</f>
        <v>8</v>
      </c>
      <c r="F136" s="2">
        <f t="shared" ref="F136:F153" si="37">ROUNDDOWN(A136/10000-E136*100,0)</f>
        <v>2</v>
      </c>
      <c r="G136" s="2">
        <f>[1]道具!I176</f>
        <v>5</v>
      </c>
      <c r="H136" s="2">
        <v>2</v>
      </c>
      <c r="I136" s="2">
        <v>1</v>
      </c>
      <c r="O136" s="2">
        <v>1</v>
      </c>
      <c r="P136" s="2" t="str">
        <f t="shared" si="33"/>
        <v>item_8020011_name</v>
      </c>
      <c r="Q136" s="2" t="str">
        <f t="shared" si="34"/>
        <v>item_8020011_desc</v>
      </c>
      <c r="S136" s="2" t="str">
        <f t="shared" ref="S136:S153" si="38">CONCATENATE("icon_item_",A136)</f>
        <v>icon_item_8020011</v>
      </c>
      <c r="U136" s="2" t="s">
        <v>66</v>
      </c>
      <c r="V136" s="2">
        <v>1</v>
      </c>
      <c r="Y136" s="2">
        <v>1100</v>
      </c>
    </row>
    <row r="137" spans="1:25">
      <c r="A137" s="2">
        <f>[1]道具!C177</f>
        <v>8030011</v>
      </c>
      <c r="B137" s="3" t="str">
        <f>_xlfn.XLOOKUP(A137,[1]道具!$C$45:$C$223,[1]道具!$D$45:$D$223,"×",0)</f>
        <v>大富翁代币</v>
      </c>
      <c r="C137" s="2">
        <v>1</v>
      </c>
      <c r="D137" s="2">
        <v>0</v>
      </c>
      <c r="E137" s="2">
        <f>[1]道具!G177</f>
        <v>8</v>
      </c>
      <c r="F137" s="2">
        <f t="shared" si="37"/>
        <v>3</v>
      </c>
      <c r="G137" s="2">
        <f>[1]道具!I177</f>
        <v>4</v>
      </c>
      <c r="H137" s="2">
        <v>2</v>
      </c>
      <c r="I137" s="2">
        <v>1</v>
      </c>
      <c r="O137" s="2">
        <v>1</v>
      </c>
      <c r="P137" s="2" t="str">
        <f t="shared" si="33"/>
        <v>item_8030011_name</v>
      </c>
      <c r="Q137" s="2" t="str">
        <f t="shared" si="34"/>
        <v>item_8030011_desc</v>
      </c>
      <c r="S137" s="2" t="str">
        <f t="shared" si="38"/>
        <v>icon_item_8030011</v>
      </c>
      <c r="U137" s="2" t="s">
        <v>67</v>
      </c>
      <c r="V137" s="2">
        <v>1</v>
      </c>
      <c r="Y137" s="2">
        <v>1200</v>
      </c>
    </row>
    <row r="138" spans="1:25">
      <c r="A138" s="2">
        <f>[1]道具!C178</f>
        <v>8030021</v>
      </c>
      <c r="B138" s="3" t="str">
        <f>_xlfn.XLOOKUP(A138,[1]道具!$C$45:$C$223,[1]道具!$D$45:$D$223,"×",0)</f>
        <v>体力兑换代币</v>
      </c>
      <c r="C138" s="2">
        <v>1</v>
      </c>
      <c r="D138" s="2">
        <v>0</v>
      </c>
      <c r="E138" s="2">
        <f>[1]道具!G178</f>
        <v>8</v>
      </c>
      <c r="F138" s="2">
        <f t="shared" si="37"/>
        <v>3</v>
      </c>
      <c r="G138" s="2">
        <f>[1]道具!I178</f>
        <v>4</v>
      </c>
      <c r="H138" s="2">
        <v>2</v>
      </c>
      <c r="I138" s="2">
        <v>1</v>
      </c>
      <c r="O138" s="2">
        <v>1</v>
      </c>
      <c r="P138" s="2" t="str">
        <f t="shared" si="33"/>
        <v>item_8030021_name</v>
      </c>
      <c r="Q138" s="2" t="str">
        <f t="shared" si="34"/>
        <v>item_8030021_desc</v>
      </c>
      <c r="S138" s="2" t="str">
        <f t="shared" si="38"/>
        <v>icon_item_8030021</v>
      </c>
      <c r="U138" s="2" t="s">
        <v>68</v>
      </c>
      <c r="V138" s="2">
        <v>1</v>
      </c>
      <c r="Y138" s="2">
        <v>1200</v>
      </c>
    </row>
  </sheetData>
  <autoFilter xmlns:etc="http://www.wps.cn/officeDocument/2017/etCustomData" ref="A4:Z13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item|道具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2023-07-06T02:18:00Z</dcterms:created>
  <dcterms:modified xsi:type="dcterms:W3CDTF">2025-06-25T08:28:41Z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