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task|任务" sheetId="1" r:id="rId1"/>
    <sheet name="task_type|任务类型" sheetId="3" r:id="rId2"/>
    <sheet name="task_group|任务组" sheetId="4" r:id="rId3"/>
    <sheet name="task_score|任务点数" sheetId="5" r:id="rId4"/>
  </sheets>
  <externalReferences>
    <externalReference r:id="rId5"/>
  </externalReferences>
  <definedNames>
    <definedName name="_xlnm._FilterDatabase" localSheetId="0" hidden="1">'task|任务'!$A$4:$L$612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冷淡雾峰</author>
    <author>蓝霸符</author>
  </authors>
  <commentList>
    <comment ref="A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任务id至少为6位</t>
        </r>
      </text>
    </comment>
    <comment ref="C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关联task_group表id
分组长度至少为3位</t>
        </r>
      </text>
    </comment>
    <comment ref="E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待设计</t>
        </r>
      </text>
    </comment>
    <comment ref="I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关联task_type表id</t>
        </r>
      </text>
    </comment>
    <comment ref="L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日常、周常、活动生效</t>
        </r>
      </text>
    </comment>
  </commentList>
</comments>
</file>

<file path=xl/comments2.xml><?xml version="1.0" encoding="utf-8"?>
<comments xmlns="http://schemas.openxmlformats.org/spreadsheetml/2006/main">
  <authors>
    <author>蓝霸符</author>
    <author>冷淡雾峰</author>
  </authors>
  <commentLis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0-可以
1-不可以</t>
        </r>
      </text>
    </comment>
    <comment ref="E5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B8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解锁模块</t>
        </r>
      </text>
    </comment>
    <comment ref="E8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E17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关联chapter表name显示章节名称</t>
        </r>
      </text>
    </comment>
    <comment ref="B2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活动关卡</t>
        </r>
      </text>
    </comment>
    <comment ref="F2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显示活动名称</t>
        </r>
      </text>
    </comment>
    <comment ref="B26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活动关卡</t>
        </r>
      </text>
    </comment>
    <comment ref="E42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进度条显示：历史全部为穿戴过的装备的最低等级，若新值小于当前值，则不变更。
假设2部位 
武器15级、衣服16级
显示15级
武器换为18级、衣服16级
显示16级</t>
        </r>
      </text>
    </comment>
    <comment ref="E43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5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6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E47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7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E48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8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关联_quality表品质id实现，再关联quality表显示品质文本及颜色。</t>
        </r>
      </text>
    </comment>
    <comment ref="E49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9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关联_quality表品质id实现，再关联quality表显示品质文本及颜色。</t>
        </r>
      </text>
    </comment>
    <comment ref="E5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必填</t>
        </r>
      </text>
    </comment>
    <comment ref="E55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必填</t>
        </r>
      </text>
    </comment>
  </commentList>
</comments>
</file>

<file path=xl/comments3.xml><?xml version="1.0" encoding="utf-8"?>
<comments xmlns="http://schemas.openxmlformats.org/spreadsheetml/2006/main">
  <authors>
    <author>冷淡雾峰</author>
    <author>蓝霸符</author>
  </authors>
  <commentList>
    <comment ref="A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1开头代表日常
2开头代表周常
3开头代表成就
4开头代表活动</t>
        </r>
      </text>
    </comment>
    <comment ref="C4" authorId="1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</commentList>
</comments>
</file>

<file path=xl/comments4.xml><?xml version="1.0" encoding="utf-8"?>
<comments xmlns="http://schemas.openxmlformats.org/spreadsheetml/2006/main">
  <authors>
    <author>蓝霸符</author>
  </authors>
  <commentList>
    <comment ref="B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</commentList>
</comments>
</file>

<file path=xl/sharedStrings.xml><?xml version="1.0" encoding="utf-8"?>
<sst xmlns="http://schemas.openxmlformats.org/spreadsheetml/2006/main" count="457" uniqueCount="335">
  <si>
    <t>id</t>
  </si>
  <si>
    <t>group</t>
  </si>
  <si>
    <t>sort</t>
  </si>
  <si>
    <t>condition</t>
  </si>
  <si>
    <t>pre</t>
  </si>
  <si>
    <t>reward</t>
  </si>
  <si>
    <t>type</t>
  </si>
  <si>
    <t>para</t>
  </si>
  <si>
    <t>score</t>
  </si>
  <si>
    <t>int</t>
  </si>
  <si>
    <t>array3_int</t>
  </si>
  <si>
    <t>array_int</t>
  </si>
  <si>
    <t>all</t>
  </si>
  <si>
    <t>client</t>
  </si>
  <si>
    <t>任务id</t>
  </si>
  <si>
    <t>备注</t>
  </si>
  <si>
    <t>所属组</t>
  </si>
  <si>
    <t>组内排序</t>
  </si>
  <si>
    <t>任务接取条件</t>
  </si>
  <si>
    <t>前置任务id</t>
  </si>
  <si>
    <t>任务奖励</t>
  </si>
  <si>
    <t>比特币值</t>
  </si>
  <si>
    <t>任务类型</t>
  </si>
  <si>
    <t>任务参数</t>
  </si>
  <si>
    <t>参数备注</t>
  </si>
  <si>
    <t>点数</t>
  </si>
  <si>
    <t>成就-获得品质装备-普通</t>
  </si>
  <si>
    <t>成就-获得品质装备-精良</t>
  </si>
  <si>
    <t>成就-获得品质装备-优秀</t>
  </si>
  <si>
    <t>成就-获得品质装备-杰出</t>
  </si>
  <si>
    <t>成就-获得品质装备-史诗</t>
  </si>
  <si>
    <t>成就-获得品质装备-传说</t>
  </si>
  <si>
    <t>成就-获得品质配件-普通</t>
  </si>
  <si>
    <t>成就-获得品质配件-精良</t>
  </si>
  <si>
    <t>成就-获得品质配件-优秀</t>
  </si>
  <si>
    <t>成就-获得品质配件-杰出</t>
  </si>
  <si>
    <t>成就-获得品质配件-史诗</t>
  </si>
  <si>
    <t>成就-获得品质配件-传说</t>
  </si>
  <si>
    <t>成就-获得品质小弟-普通</t>
  </si>
  <si>
    <t>成就-获得品质小弟-精良</t>
  </si>
  <si>
    <t>成就-获得品质小弟-优秀</t>
  </si>
  <si>
    <t>成就-获得品质小弟-杰出</t>
  </si>
  <si>
    <t>成就-获得品质小弟-史诗</t>
  </si>
  <si>
    <t>成就-获得品质小弟-传说</t>
  </si>
  <si>
    <t>登录游戏1天</t>
  </si>
  <si>
    <t>通关主线关卡第2章</t>
  </si>
  <si>
    <t>玩家等级达到3级</t>
  </si>
  <si>
    <t>天赋属性达到5级</t>
  </si>
  <si>
    <t>学习1个天赋技能</t>
  </si>
  <si>
    <t>获取1件普通以上装备</t>
  </si>
  <si>
    <t>单件装备等级达到2级</t>
  </si>
  <si>
    <t>击败怪物1000个</t>
  </si>
  <si>
    <t>累计获取50000钞票</t>
  </si>
  <si>
    <t>累计获取200比特币</t>
  </si>
  <si>
    <t>开任意宝箱1次</t>
  </si>
  <si>
    <t>登录游戏2天</t>
  </si>
  <si>
    <t>通关主线关卡第4章</t>
  </si>
  <si>
    <t>玩家等级达到8级</t>
  </si>
  <si>
    <t>天赋属性达到10级</t>
  </si>
  <si>
    <t>学习2个天赋技能</t>
  </si>
  <si>
    <t>获取1件精良以上装备</t>
  </si>
  <si>
    <t>全身装备达到普通品质</t>
  </si>
  <si>
    <t>单件装备等级达到5级</t>
  </si>
  <si>
    <t>全身装备等级达到3级</t>
  </si>
  <si>
    <t>击败怪物10000个</t>
  </si>
  <si>
    <t>累计获取100000钞票</t>
  </si>
  <si>
    <t>累计获取500比特币</t>
  </si>
  <si>
    <t>开任意宝箱3次</t>
  </si>
  <si>
    <t>登录游戏3天</t>
  </si>
  <si>
    <t>通关主线关卡第5章</t>
  </si>
  <si>
    <t>玩家等级达到11级</t>
  </si>
  <si>
    <t>天赋属性达到20级</t>
  </si>
  <si>
    <t>学习3个天赋技能</t>
  </si>
  <si>
    <t>获取1件优秀以上装备</t>
  </si>
  <si>
    <t>全身装备达到精良品质</t>
  </si>
  <si>
    <t>单件装备等级达到8级</t>
  </si>
  <si>
    <t>全身装备等级达到5级</t>
  </si>
  <si>
    <t>击败怪物30000个</t>
  </si>
  <si>
    <t>累计获取200000钞票</t>
  </si>
  <si>
    <t>累计获取1000比特币</t>
  </si>
  <si>
    <t>开任意宝箱5次</t>
  </si>
  <si>
    <t>登录游戏4天</t>
  </si>
  <si>
    <t>通关主线关卡第6章</t>
  </si>
  <si>
    <t>玩家等级达到14级</t>
  </si>
  <si>
    <t>天赋属性达到30级</t>
  </si>
  <si>
    <t>学习4个天赋技能</t>
  </si>
  <si>
    <t>获取1件杰出以上装备</t>
  </si>
  <si>
    <t>全身装备达到优秀品质</t>
  </si>
  <si>
    <t>单件装备等级达到10级</t>
  </si>
  <si>
    <t>全身装备等级达到8级</t>
  </si>
  <si>
    <t>击败怪物50000个</t>
  </si>
  <si>
    <t>累计获取300000钞票</t>
  </si>
  <si>
    <t>累计获取2000比特币</t>
  </si>
  <si>
    <t>开任意宝箱10次</t>
  </si>
  <si>
    <t>登录游戏5天</t>
  </si>
  <si>
    <t>通关主线关卡第7章</t>
  </si>
  <si>
    <t>玩家等级达到16级</t>
  </si>
  <si>
    <t>天赋属性达到40级</t>
  </si>
  <si>
    <t>学习6个天赋技能</t>
  </si>
  <si>
    <t>全身装备达到杰出品质</t>
  </si>
  <si>
    <t>单件装备等级达到15级</t>
  </si>
  <si>
    <t>全身装备等级达到10级</t>
  </si>
  <si>
    <t>击败怪物100000个</t>
  </si>
  <si>
    <t>累计获取400000钞票</t>
  </si>
  <si>
    <t>累计获取3000比特币</t>
  </si>
  <si>
    <t>开任意宝箱20次</t>
  </si>
  <si>
    <t>登录游戏6天</t>
  </si>
  <si>
    <t>通关主线关卡第8章</t>
  </si>
  <si>
    <t>玩家等级达到18级</t>
  </si>
  <si>
    <t>天赋属性达到50级</t>
  </si>
  <si>
    <t>学习7个天赋技能</t>
  </si>
  <si>
    <t>获取1件史诗以上装备</t>
  </si>
  <si>
    <t>单件装备等级达到20级</t>
  </si>
  <si>
    <t>全身装备等级达到18级</t>
  </si>
  <si>
    <t>击败怪物200000个</t>
  </si>
  <si>
    <t>累计获取500000钞票</t>
  </si>
  <si>
    <t>累计获取800000钞票</t>
  </si>
  <si>
    <t>累计获取5000比特币</t>
  </si>
  <si>
    <t>累计获取7000比特币</t>
  </si>
  <si>
    <t>开任意宝箱30次</t>
  </si>
  <si>
    <t>登录游戏7天</t>
  </si>
  <si>
    <t>通关主线关卡第10章</t>
  </si>
  <si>
    <t>玩家等级达到20级</t>
  </si>
  <si>
    <t>天赋属性达到60级</t>
  </si>
  <si>
    <t>学习8个天赋技能</t>
  </si>
  <si>
    <t>单件装备等级达到25级</t>
  </si>
  <si>
    <t>全身装备等级达到20级</t>
  </si>
  <si>
    <t>击败怪物300000个</t>
  </si>
  <si>
    <t>击败怪物500000个</t>
  </si>
  <si>
    <t>累计获取1200000钞票</t>
  </si>
  <si>
    <t>累计获取1500000钞票</t>
  </si>
  <si>
    <t>累计获取10000比特币</t>
  </si>
  <si>
    <t>累计获取15000比特币</t>
  </si>
  <si>
    <t>累计获取20000比特币</t>
  </si>
  <si>
    <t>开任意宝箱40次</t>
  </si>
  <si>
    <t>开任意宝箱50次</t>
  </si>
  <si>
    <t>登录1天</t>
  </si>
  <si>
    <t>登录2天</t>
  </si>
  <si>
    <t>登录3天</t>
  </si>
  <si>
    <t>登录4天</t>
  </si>
  <si>
    <t>登录5天</t>
  </si>
  <si>
    <t>登录6天</t>
  </si>
  <si>
    <t>登录7天</t>
  </si>
  <si>
    <t>打开任意盲盒350次</t>
  </si>
  <si>
    <t>5;8020011;2</t>
  </si>
  <si>
    <t>打开任意盲盒{0}次</t>
  </si>
  <si>
    <t>once_yn</t>
  </si>
  <si>
    <t>icon</t>
  </si>
  <si>
    <t>desc</t>
  </si>
  <si>
    <t>goto</t>
  </si>
  <si>
    <t>string</t>
  </si>
  <si>
    <t>array_string</t>
  </si>
  <si>
    <t>server</t>
  </si>
  <si>
    <t>是否一次性</t>
  </si>
  <si>
    <t>参数数量</t>
  </si>
  <si>
    <t>参数1备注</t>
  </si>
  <si>
    <t>参数2备注</t>
  </si>
  <si>
    <t>图标(图片资源)</t>
  </si>
  <si>
    <t>多语言文本</t>
  </si>
  <si>
    <t>跳转</t>
  </si>
  <si>
    <t>登录游戏</t>
  </si>
  <si>
    <t>type=1;para=[311]</t>
  </si>
  <si>
    <t>登录游戏{0}天</t>
  </si>
  <si>
    <t>天数</t>
  </si>
  <si>
    <t>解锁天赋</t>
  </si>
  <si>
    <t>天赋数量</t>
  </si>
  <si>
    <t>type=2;para=[31101]</t>
  </si>
  <si>
    <t>解锁{0}</t>
  </si>
  <si>
    <t>模块id</t>
  </si>
  <si>
    <t>玩家等级达到{0}级</t>
  </si>
  <si>
    <t>玩家等级</t>
  </si>
  <si>
    <t>领取定期分红{0}次</t>
  </si>
  <si>
    <t>领取定期分红次数(不含快速)</t>
  </si>
  <si>
    <t>type=1;para=[321]</t>
  </si>
  <si>
    <t>通过分红获得{0}钞票</t>
  </si>
  <si>
    <t>金币数量(计数转换)</t>
  </si>
  <si>
    <t>快速分红{0}次</t>
  </si>
  <si>
    <t>快速巡逻次数</t>
  </si>
  <si>
    <t>购买或看视频获得体力{0}次</t>
  </si>
  <si>
    <t>体力-购买+广告 次数</t>
  </si>
  <si>
    <t>type=1;para=[391]</t>
  </si>
  <si>
    <t>任意充值{0}次</t>
  </si>
  <si>
    <t>充值次数</t>
  </si>
  <si>
    <t>type=1;para=[141]</t>
  </si>
  <si>
    <t>每日特供购买物品{0}次</t>
  </si>
  <si>
    <t>购买次数</t>
  </si>
  <si>
    <t>type=1;para=[121]</t>
  </si>
  <si>
    <t>开盲盒次数</t>
  </si>
  <si>
    <t>type=1;para=[111]</t>
  </si>
  <si>
    <t>通关主线关卡第{0}章</t>
  </si>
  <si>
    <t>chapter表id</t>
  </si>
  <si>
    <t>通关挑战关卡{0}次</t>
  </si>
  <si>
    <t>通关次数</t>
  </si>
  <si>
    <t>type=1;para=[411]</t>
  </si>
  <si>
    <t>通关日常关卡{0}次</t>
  </si>
  <si>
    <t>通关每日挑战{0}次</t>
  </si>
  <si>
    <t>通关{1}{0}次</t>
  </si>
  <si>
    <t>活动关卡id</t>
  </si>
  <si>
    <t>参与主线关卡{0}次</t>
  </si>
  <si>
    <t>参与次数</t>
  </si>
  <si>
    <t>参与挑战关卡{0}次</t>
  </si>
  <si>
    <t>参与日常关卡{0}次</t>
  </si>
  <si>
    <t>参与每日挑战{0}次</t>
  </si>
  <si>
    <t>参与{1}{0}次</t>
  </si>
  <si>
    <t>击败敌对势力{0}人</t>
  </si>
  <si>
    <t>数量</t>
  </si>
  <si>
    <t>击败敌对骨干{0}人</t>
  </si>
  <si>
    <t>击败敌对头目{0}人</t>
  </si>
  <si>
    <t>解锁敌对势力图鉴{0}个</t>
  </si>
  <si>
    <t>敌对势力个数</t>
  </si>
  <si>
    <t>解锁武器图鉴{0}个</t>
  </si>
  <si>
    <t>武器个数</t>
  </si>
  <si>
    <t>购买体力{0}次</t>
  </si>
  <si>
    <t>消耗{0}体力</t>
  </si>
  <si>
    <t>体力值</t>
  </si>
  <si>
    <t>消耗{0}比特币</t>
  </si>
  <si>
    <t>钻石数量(计数转换)</t>
  </si>
  <si>
    <t>累计获取{0}比特币</t>
  </si>
  <si>
    <t>消耗{0}钞票</t>
  </si>
  <si>
    <t>累计获取{0}钞票</t>
  </si>
  <si>
    <t>强化装备{0}次</t>
  </si>
  <si>
    <t>强化次数</t>
  </si>
  <si>
    <t>type=1;para=[211]</t>
  </si>
  <si>
    <t>合成装备{0}次</t>
  </si>
  <si>
    <t>合成次数</t>
  </si>
  <si>
    <t>单件装备等级达到{0}级</t>
  </si>
  <si>
    <t>装备等级</t>
  </si>
  <si>
    <t>{0}件装备等级达到{1}级</t>
  </si>
  <si>
    <t>目标件数</t>
  </si>
  <si>
    <t>全身装备等级达到{0}级</t>
  </si>
  <si>
    <t>目标等级</t>
  </si>
  <si>
    <t>全身装备达到{0}</t>
  </si>
  <si>
    <t>品质id</t>
  </si>
  <si>
    <t>获得{1}装备{0}件</t>
  </si>
  <si>
    <t>获得{1}配件{0}个</t>
  </si>
  <si>
    <t>获得{1}小弟{0}个</t>
  </si>
  <si>
    <t>获得{1}装备</t>
  </si>
  <si>
    <t>获得{1}配件</t>
  </si>
  <si>
    <t>获得{1}小弟</t>
  </si>
  <si>
    <t>获得装备{0}件</t>
  </si>
  <si>
    <t>获得配件{0}个</t>
  </si>
  <si>
    <t>获得小弟{0}个</t>
  </si>
  <si>
    <t>获得装扮{0}件</t>
  </si>
  <si>
    <t>健身升级{0}次</t>
  </si>
  <si>
    <t>等级</t>
  </si>
  <si>
    <t>type=1;para=[221]</t>
  </si>
  <si>
    <t>通过健身获得{0}个技能</t>
  </si>
  <si>
    <t>个数</t>
  </si>
  <si>
    <t>tag_func</t>
  </si>
  <si>
    <t>name</t>
  </si>
  <si>
    <t>day</t>
  </si>
  <si>
    <t>任务组id</t>
  </si>
  <si>
    <t>所属模块id</t>
  </si>
  <si>
    <t>名称</t>
  </si>
  <si>
    <t>描述</t>
  </si>
  <si>
    <t>排序</t>
  </si>
  <si>
    <t>日常</t>
  </si>
  <si>
    <t>周常</t>
  </si>
  <si>
    <t>成就-登录游戏</t>
  </si>
  <si>
    <t>成就-玩家等级</t>
  </si>
  <si>
    <t>成就-主线关卡</t>
  </si>
  <si>
    <t>成就-解锁健身房技能</t>
  </si>
  <si>
    <t>成就-地盘获得钞票</t>
  </si>
  <si>
    <t>成就-消耗比特币</t>
  </si>
  <si>
    <t>成就-击败敌对势力人数</t>
  </si>
  <si>
    <t>成就-击败头目</t>
  </si>
  <si>
    <t>成就-单件装备等级</t>
  </si>
  <si>
    <t>成就-全身装备等级</t>
  </si>
  <si>
    <t>成就-合成装备</t>
  </si>
  <si>
    <t>成就-获得A级装备件数</t>
  </si>
  <si>
    <t>成就-获得品质装备</t>
  </si>
  <si>
    <t>成就-获得品质小弟</t>
  </si>
  <si>
    <t>成就-获得装备</t>
  </si>
  <si>
    <t>成就-获得小弟</t>
  </si>
  <si>
    <t>成就-获得装扮</t>
  </si>
  <si>
    <t>成就-主线关卡挑战</t>
  </si>
  <si>
    <t>成就-参与每日挑战</t>
  </si>
  <si>
    <t>成就-购买体力</t>
  </si>
  <si>
    <t>成就-开盲盒</t>
  </si>
  <si>
    <t>成就-充值</t>
  </si>
  <si>
    <t>成就-解锁敌对势力图鉴</t>
  </si>
  <si>
    <t>成就-解锁武器图鉴</t>
  </si>
  <si>
    <t>成就-解锁佩里尼黑手党图鉴</t>
  </si>
  <si>
    <t>成就-解锁堕落摩托帮图鉴</t>
  </si>
  <si>
    <t>成就-解锁沃森家族图鉴</t>
  </si>
  <si>
    <t>成就-测试品质</t>
  </si>
  <si>
    <t>开服七日挑战-1</t>
  </si>
  <si>
    <t>开服七日挑战-2</t>
  </si>
  <si>
    <t>开服七日挑战-3</t>
  </si>
  <si>
    <t>开服七日挑战-4</t>
  </si>
  <si>
    <t>开服七日挑战-5</t>
  </si>
  <si>
    <t>开服七日挑战-6</t>
  </si>
  <si>
    <t>开服七日挑战-7</t>
  </si>
  <si>
    <t>开服签到-1</t>
  </si>
  <si>
    <t>开服签到-2</t>
  </si>
  <si>
    <t>开服签到-3</t>
  </si>
  <si>
    <t>开服签到-4</t>
  </si>
  <si>
    <t>开服签到-5</t>
  </si>
  <si>
    <t>开服签到-6</t>
  </si>
  <si>
    <t>开服签到-7</t>
  </si>
  <si>
    <t>大富翁活动1</t>
  </si>
  <si>
    <t>大富翁活动2</t>
  </si>
  <si>
    <t>体力兑换</t>
  </si>
  <si>
    <t>宝箱id</t>
  </si>
  <si>
    <t>奖励</t>
  </si>
  <si>
    <t>20日常宝箱</t>
  </si>
  <si>
    <t>6;0;1|5;1020000;2</t>
  </si>
  <si>
    <t>40日常宝箱</t>
  </si>
  <si>
    <t>6;0;1|5;1020000;3</t>
  </si>
  <si>
    <t>60日常宝箱</t>
  </si>
  <si>
    <t>6;0;1|2;0;30</t>
  </si>
  <si>
    <t>80日常宝箱</t>
  </si>
  <si>
    <t>6;0;1|5;1010002;2</t>
  </si>
  <si>
    <t>100日常宝箱</t>
  </si>
  <si>
    <t>6;0;1|2;0;50|5;2010001;1</t>
  </si>
  <si>
    <t>20周常宝箱</t>
  </si>
  <si>
    <t>6;0;2|5;1020000;5</t>
  </si>
  <si>
    <t>40周常宝箱</t>
  </si>
  <si>
    <t>6;0;2|5;1020000;10</t>
  </si>
  <si>
    <t>60周常宝箱</t>
  </si>
  <si>
    <t>6;0;3|2;0;150</t>
  </si>
  <si>
    <t>80周常宝箱</t>
  </si>
  <si>
    <t>6;0;4|5;1010002;3</t>
  </si>
  <si>
    <t>100周常宝箱</t>
  </si>
  <si>
    <t>6;0;5|2;0;300|5;2010002;1</t>
  </si>
  <si>
    <t>100活跃度</t>
  </si>
  <si>
    <t>2;0;500</t>
  </si>
  <si>
    <t>200活跃度</t>
  </si>
  <si>
    <t>300活跃度</t>
  </si>
  <si>
    <t>400活跃度</t>
  </si>
  <si>
    <t>500活跃度</t>
  </si>
  <si>
    <t>700活跃度</t>
  </si>
  <si>
    <t>11;15104;10</t>
  </si>
  <si>
    <t>1200活跃度</t>
  </si>
  <si>
    <t>1500活跃度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</si>
</sst>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>
      <alignment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2" fillId="8" borderId="1" xfId="0" applyFont="1" applyFill="1" applyBorder="1" applyAlignment="1">
      <alignment horizontal="center" vertical="center" wrapText="1"/>
    </xf>
    <xf numFmtId="0" fontId="1" fillId="9" borderId="0" xfId="0" applyFont="1" applyFill="1">
      <alignment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C5" t="str">
            <v>编号</v>
          </cell>
          <cell r="D5" t="str">
            <v>类型</v>
          </cell>
        </row>
        <row r="5">
          <cell r="G5" t="str">
            <v>参数值</v>
          </cell>
        </row>
        <row r="5">
          <cell r="J5" t="str">
            <v>活跃度</v>
          </cell>
        </row>
        <row r="6">
          <cell r="C6">
            <v>100001</v>
          </cell>
          <cell r="D6" t="str">
            <v>登录游戏</v>
          </cell>
        </row>
        <row r="6">
          <cell r="G6">
            <v>1</v>
          </cell>
        </row>
        <row r="6">
          <cell r="J6">
            <v>10</v>
          </cell>
        </row>
        <row r="7">
          <cell r="C7">
            <v>100002</v>
          </cell>
          <cell r="D7" t="str">
            <v>参与主线关卡1次</v>
          </cell>
        </row>
        <row r="7">
          <cell r="G7">
            <v>1</v>
          </cell>
        </row>
        <row r="7">
          <cell r="J7">
            <v>10</v>
          </cell>
        </row>
        <row r="8">
          <cell r="C8">
            <v>100003</v>
          </cell>
          <cell r="D8" t="str">
            <v>参与日常关卡1次</v>
          </cell>
        </row>
        <row r="8">
          <cell r="G8">
            <v>1</v>
          </cell>
        </row>
        <row r="8">
          <cell r="J8">
            <v>10</v>
          </cell>
        </row>
        <row r="9">
          <cell r="C9">
            <v>100004</v>
          </cell>
          <cell r="D9" t="str">
            <v>每日特供购买物品1次</v>
          </cell>
        </row>
        <row r="9">
          <cell r="G9">
            <v>1</v>
          </cell>
        </row>
        <row r="9">
          <cell r="J9">
            <v>10</v>
          </cell>
        </row>
        <row r="10">
          <cell r="C10">
            <v>100005</v>
          </cell>
          <cell r="D10" t="str">
            <v>强化装备1次</v>
          </cell>
        </row>
        <row r="10">
          <cell r="G10">
            <v>1</v>
          </cell>
        </row>
        <row r="10">
          <cell r="J10">
            <v>10</v>
          </cell>
        </row>
        <row r="11">
          <cell r="C11">
            <v>100006</v>
          </cell>
          <cell r="D11" t="str">
            <v>打开任意盲盒1次</v>
          </cell>
        </row>
        <row r="11">
          <cell r="G11">
            <v>1</v>
          </cell>
        </row>
        <row r="11">
          <cell r="J11">
            <v>20</v>
          </cell>
        </row>
        <row r="12">
          <cell r="C12">
            <v>100007</v>
          </cell>
          <cell r="D12" t="str">
            <v>领取定期分红3次</v>
          </cell>
        </row>
        <row r="12">
          <cell r="G12">
            <v>3</v>
          </cell>
        </row>
        <row r="12">
          <cell r="J12">
            <v>20</v>
          </cell>
        </row>
        <row r="13">
          <cell r="C13">
            <v>100008</v>
          </cell>
          <cell r="D13" t="str">
            <v>快速分红2次</v>
          </cell>
        </row>
        <row r="13">
          <cell r="G13">
            <v>2</v>
          </cell>
        </row>
        <row r="13">
          <cell r="J13">
            <v>20</v>
          </cell>
        </row>
        <row r="14">
          <cell r="C14">
            <v>100009</v>
          </cell>
          <cell r="D14" t="str">
            <v>购买或看视频获得体力1次</v>
          </cell>
        </row>
        <row r="14">
          <cell r="G14">
            <v>1</v>
          </cell>
        </row>
        <row r="14">
          <cell r="J14">
            <v>10</v>
          </cell>
        </row>
        <row r="15">
          <cell r="C15">
            <v>100010</v>
          </cell>
          <cell r="D15" t="str">
            <v>任意充值1次</v>
          </cell>
        </row>
        <row r="15">
          <cell r="G15">
            <v>1</v>
          </cell>
        </row>
        <row r="15">
          <cell r="J15">
            <v>20</v>
          </cell>
        </row>
        <row r="16">
          <cell r="C16">
            <v>100011</v>
          </cell>
          <cell r="D16" t="str">
            <v>参与每日挑战1次</v>
          </cell>
        </row>
        <row r="16">
          <cell r="G16">
            <v>1</v>
          </cell>
        </row>
        <row r="16">
          <cell r="J16">
            <v>10</v>
          </cell>
        </row>
        <row r="18">
          <cell r="C18" t="str">
            <v>编号</v>
          </cell>
          <cell r="D18" t="str">
            <v>阶段宝箱</v>
          </cell>
        </row>
        <row r="18">
          <cell r="G18" t="str">
            <v>参数值</v>
          </cell>
        </row>
        <row r="18">
          <cell r="J18" t="str">
            <v>奖励</v>
          </cell>
        </row>
        <row r="19">
          <cell r="C19">
            <v>1</v>
          </cell>
          <cell r="D19" t="str">
            <v>20活跃度</v>
          </cell>
        </row>
        <row r="19">
          <cell r="G19">
            <v>20</v>
          </cell>
        </row>
        <row r="19">
          <cell r="J19" t="str">
            <v>1小时钞票分红+2随机零件</v>
          </cell>
        </row>
        <row r="20">
          <cell r="C20">
            <v>2</v>
          </cell>
          <cell r="D20" t="str">
            <v>40活跃度</v>
          </cell>
        </row>
        <row r="20">
          <cell r="G20">
            <v>40</v>
          </cell>
        </row>
        <row r="20">
          <cell r="J20" t="str">
            <v>1小时钞票分红+3随机零件</v>
          </cell>
        </row>
        <row r="21">
          <cell r="C21">
            <v>3</v>
          </cell>
          <cell r="D21" t="str">
            <v>60活跃度</v>
          </cell>
        </row>
        <row r="21">
          <cell r="G21">
            <v>60</v>
          </cell>
        </row>
        <row r="21">
          <cell r="J21" t="str">
            <v>1小时钞票分红+30比特币</v>
          </cell>
        </row>
        <row r="22">
          <cell r="C22">
            <v>4</v>
          </cell>
          <cell r="D22" t="str">
            <v>80活跃度</v>
          </cell>
        </row>
        <row r="22">
          <cell r="G22">
            <v>80</v>
          </cell>
        </row>
        <row r="22">
          <cell r="J22" t="str">
            <v>1小时钞票分红+1急救包</v>
          </cell>
        </row>
        <row r="23">
          <cell r="C23">
            <v>5</v>
          </cell>
          <cell r="D23" t="str">
            <v>100活跃度</v>
          </cell>
        </row>
        <row r="23">
          <cell r="G23">
            <v>100</v>
          </cell>
        </row>
        <row r="23">
          <cell r="J23" t="str">
            <v>1小时钞票分红+50比特币+1普通盲盒币</v>
          </cell>
        </row>
        <row r="27">
          <cell r="C27" t="str">
            <v>编号</v>
          </cell>
          <cell r="D27" t="str">
            <v>类型</v>
          </cell>
        </row>
        <row r="27">
          <cell r="G27" t="str">
            <v>参数值</v>
          </cell>
        </row>
        <row r="27">
          <cell r="J27" t="str">
            <v>活跃度</v>
          </cell>
        </row>
        <row r="28">
          <cell r="C28">
            <v>200001</v>
          </cell>
          <cell r="D28" t="str">
            <v>合成装备2次</v>
          </cell>
        </row>
        <row r="28">
          <cell r="G28">
            <v>2</v>
          </cell>
        </row>
        <row r="28">
          <cell r="J28">
            <v>20</v>
          </cell>
        </row>
        <row r="29">
          <cell r="C29">
            <v>200002</v>
          </cell>
          <cell r="D29" t="str">
            <v>击败敌对势力500000人</v>
          </cell>
        </row>
        <row r="29">
          <cell r="G29">
            <v>500000</v>
          </cell>
        </row>
        <row r="29">
          <cell r="J29">
            <v>20</v>
          </cell>
        </row>
        <row r="30">
          <cell r="C30">
            <v>200003</v>
          </cell>
          <cell r="D30" t="str">
            <v>击败头目50人</v>
          </cell>
        </row>
        <row r="30">
          <cell r="G30">
            <v>50</v>
          </cell>
        </row>
        <row r="30">
          <cell r="J30">
            <v>20</v>
          </cell>
        </row>
        <row r="31">
          <cell r="C31">
            <v>200004</v>
          </cell>
          <cell r="D31" t="str">
            <v>每日特供购买物品10次</v>
          </cell>
        </row>
        <row r="31">
          <cell r="G31">
            <v>10</v>
          </cell>
        </row>
        <row r="31">
          <cell r="J31">
            <v>20</v>
          </cell>
        </row>
        <row r="32">
          <cell r="C32">
            <v>200005</v>
          </cell>
          <cell r="D32" t="str">
            <v>通关挑战关卡3次</v>
          </cell>
        </row>
        <row r="32">
          <cell r="G32">
            <v>3</v>
          </cell>
        </row>
        <row r="32">
          <cell r="J32">
            <v>20</v>
          </cell>
        </row>
        <row r="33">
          <cell r="C33">
            <v>200006</v>
          </cell>
          <cell r="D33" t="str">
            <v>打开任意盲盒20次</v>
          </cell>
        </row>
        <row r="33">
          <cell r="G33">
            <v>20</v>
          </cell>
        </row>
        <row r="33">
          <cell r="J33">
            <v>20</v>
          </cell>
        </row>
        <row r="35">
          <cell r="C35" t="str">
            <v>编号</v>
          </cell>
          <cell r="D35" t="str">
            <v>阶段宝箱</v>
          </cell>
        </row>
        <row r="35">
          <cell r="G35" t="str">
            <v>参数值</v>
          </cell>
        </row>
        <row r="35">
          <cell r="J35" t="str">
            <v>奖励</v>
          </cell>
        </row>
        <row r="36">
          <cell r="C36">
            <v>1</v>
          </cell>
          <cell r="D36" t="str">
            <v>20活跃度</v>
          </cell>
        </row>
        <row r="36">
          <cell r="G36">
            <v>20</v>
          </cell>
        </row>
        <row r="36">
          <cell r="J36" t="str">
            <v>2小时钞票分红+5随机零件</v>
          </cell>
        </row>
        <row r="37">
          <cell r="C37">
            <v>2</v>
          </cell>
          <cell r="D37" t="str">
            <v>40活跃度</v>
          </cell>
        </row>
        <row r="37">
          <cell r="G37">
            <v>40</v>
          </cell>
        </row>
        <row r="37">
          <cell r="J37" t="str">
            <v>2小时钞票分红+10随机零件</v>
          </cell>
        </row>
        <row r="38">
          <cell r="C38">
            <v>3</v>
          </cell>
          <cell r="D38" t="str">
            <v>60活跃度</v>
          </cell>
        </row>
        <row r="38">
          <cell r="G38">
            <v>60</v>
          </cell>
        </row>
        <row r="38">
          <cell r="J38" t="str">
            <v>3小时钞票分红+150比特币</v>
          </cell>
        </row>
        <row r="39">
          <cell r="C39">
            <v>4</v>
          </cell>
          <cell r="D39" t="str">
            <v>80活跃度</v>
          </cell>
        </row>
        <row r="39">
          <cell r="G39">
            <v>80</v>
          </cell>
        </row>
        <row r="39">
          <cell r="J39" t="str">
            <v>4小时钞票分红+3急救包</v>
          </cell>
        </row>
        <row r="40">
          <cell r="C40">
            <v>5</v>
          </cell>
          <cell r="D40" t="str">
            <v>100活跃度</v>
          </cell>
        </row>
        <row r="40">
          <cell r="G40">
            <v>100</v>
          </cell>
        </row>
        <row r="40">
          <cell r="J40" t="str">
            <v>5小时钞票分红+300比特币+1高级盲盒币</v>
          </cell>
        </row>
        <row r="44">
          <cell r="C44" t="str">
            <v>编号</v>
          </cell>
          <cell r="D44" t="str">
            <v>类型</v>
          </cell>
        </row>
        <row r="44">
          <cell r="G44" t="str">
            <v>单位</v>
          </cell>
        </row>
        <row r="45">
          <cell r="C45">
            <v>1</v>
          </cell>
          <cell r="D45" t="str">
            <v>进行{0}次健身</v>
          </cell>
        </row>
        <row r="45">
          <cell r="G45">
            <v>20</v>
          </cell>
        </row>
        <row r="46">
          <cell r="C46">
            <v>2</v>
          </cell>
          <cell r="D46" t="str">
            <v>通关主线关卡第1关</v>
          </cell>
        </row>
        <row r="46">
          <cell r="G46">
            <v>1</v>
          </cell>
        </row>
        <row r="47">
          <cell r="C47">
            <v>3</v>
          </cell>
          <cell r="D47" t="str">
            <v>获得D阶装备</v>
          </cell>
        </row>
        <row r="47">
          <cell r="G47">
            <v>1</v>
          </cell>
        </row>
        <row r="48">
          <cell r="C48">
            <v>4</v>
          </cell>
          <cell r="D48" t="str">
            <v>累计击败头目10人</v>
          </cell>
        </row>
        <row r="48">
          <cell r="G48" t="str">
            <v>10;20;50;100;200;500;1000;2000;5000;10000</v>
          </cell>
        </row>
        <row r="49">
          <cell r="C49">
            <v>5</v>
          </cell>
          <cell r="D49" t="str">
            <v>累计获得装备10件</v>
          </cell>
        </row>
        <row r="49">
          <cell r="G49" t="str">
            <v>10;20;50;100;200;500;1000;2000;5000;10000</v>
          </cell>
        </row>
        <row r="50">
          <cell r="C50">
            <v>6</v>
          </cell>
          <cell r="D50" t="str">
            <v>累计登录游戏3天</v>
          </cell>
        </row>
        <row r="50">
          <cell r="G50" t="str">
            <v>3;7;15;30;60;90;120;150;180;210;240;270;300;330;360;390;420;450;480;510;540;570;600</v>
          </cell>
        </row>
        <row r="51">
          <cell r="C51">
            <v>7</v>
          </cell>
          <cell r="D51" t="str">
            <v>累计消耗1000比特币</v>
          </cell>
        </row>
        <row r="51">
          <cell r="G51" t="str">
            <v>1000;2000;5000;10000;20000;50000;100000;200000;500000</v>
          </cell>
        </row>
        <row r="52">
          <cell r="C52">
            <v>8</v>
          </cell>
          <cell r="D52" t="str">
            <v>玩家等级达到5级</v>
          </cell>
        </row>
        <row r="52">
          <cell r="G52">
            <v>5</v>
          </cell>
        </row>
        <row r="53">
          <cell r="C53">
            <v>9</v>
          </cell>
          <cell r="D53" t="str">
            <v>单件装备等级达到10级</v>
          </cell>
        </row>
        <row r="53">
          <cell r="G53">
            <v>10</v>
          </cell>
        </row>
        <row r="54">
          <cell r="C54">
            <v>10</v>
          </cell>
          <cell r="D54" t="str">
            <v>通过分红累计获得50000钞票</v>
          </cell>
        </row>
        <row r="54">
          <cell r="G54" t="str">
            <v>50000;100000;200000;500000;1000000;2000000;5000000;10000000;20000000;50000000</v>
          </cell>
        </row>
        <row r="55">
          <cell r="C55">
            <v>11</v>
          </cell>
          <cell r="D55" t="str">
            <v>获得普通品质的配件</v>
          </cell>
        </row>
        <row r="55">
          <cell r="G55">
            <v>1</v>
          </cell>
        </row>
        <row r="56">
          <cell r="C56">
            <v>12</v>
          </cell>
          <cell r="D56" t="str">
            <v>全身装备等级达到10级</v>
          </cell>
        </row>
        <row r="56">
          <cell r="G56">
            <v>10</v>
          </cell>
        </row>
        <row r="57">
          <cell r="C57">
            <v>13</v>
          </cell>
          <cell r="D57" t="str">
            <v>累计购买体力5次</v>
          </cell>
        </row>
        <row r="57">
          <cell r="G57" t="str">
            <v>5;10;20;50;100;200;500;1000;2000</v>
          </cell>
        </row>
        <row r="58">
          <cell r="C58">
            <v>14</v>
          </cell>
          <cell r="D58" t="str">
            <v>累计获得配件10个</v>
          </cell>
        </row>
        <row r="58">
          <cell r="G58" t="str">
            <v>10;20;50;100;200;500;1000;2000;5000;10000</v>
          </cell>
        </row>
        <row r="59">
          <cell r="C59">
            <v>15</v>
          </cell>
          <cell r="D59" t="str">
            <v>累计打开盲盒5次</v>
          </cell>
        </row>
        <row r="59">
          <cell r="G59" t="str">
            <v>5;10;20;50;100;200;500;1000;2000;5000</v>
          </cell>
        </row>
        <row r="60">
          <cell r="C60">
            <v>16</v>
          </cell>
          <cell r="D60" t="str">
            <v>累计充值1次</v>
          </cell>
        </row>
        <row r="60">
          <cell r="G60" t="str">
            <v>1;5;10;20;50;100</v>
          </cell>
        </row>
        <row r="61">
          <cell r="C61">
            <v>17</v>
          </cell>
          <cell r="D61" t="str">
            <v>累计每日挑战参与5次</v>
          </cell>
        </row>
        <row r="61">
          <cell r="G61" t="str">
            <v>5;10;20;50;100;200;500;1000;2000</v>
          </cell>
        </row>
        <row r="62">
          <cell r="C62">
            <v>18</v>
          </cell>
          <cell r="D62" t="str">
            <v>累计获得宠物10只</v>
          </cell>
        </row>
        <row r="62">
          <cell r="G62" t="str">
            <v>10;20;30;50;100</v>
          </cell>
        </row>
        <row r="63">
          <cell r="C63">
            <v>20</v>
          </cell>
          <cell r="D63" t="str">
            <v>累计主线关卡挑战10次</v>
          </cell>
        </row>
        <row r="63">
          <cell r="G63" t="str">
            <v>10;20;50;100;200;500;1000;2000;5000</v>
          </cell>
        </row>
        <row r="64">
          <cell r="C64">
            <v>21</v>
          </cell>
          <cell r="D64" t="str">
            <v>累计击败敌对势力100000人</v>
          </cell>
        </row>
        <row r="64">
          <cell r="G64" t="str">
            <v>100000;200000;500000;1000000;2000000;5000000;10000000;20000000;50000000</v>
          </cell>
        </row>
        <row r="65">
          <cell r="C65">
            <v>22</v>
          </cell>
          <cell r="D65" t="str">
            <v>累计获得A阶装备1件</v>
          </cell>
        </row>
        <row r="65">
          <cell r="G65" t="str">
            <v>10;20;50;100;200;500;1000;2000;5000;10000</v>
          </cell>
        </row>
        <row r="66">
          <cell r="C66">
            <v>23</v>
          </cell>
          <cell r="D66" t="str">
            <v>累计合成装备10次</v>
          </cell>
        </row>
        <row r="66">
          <cell r="G66" t="str">
            <v>10;20;50;100;200;500;1000;2000;5000;10000</v>
          </cell>
        </row>
        <row r="67">
          <cell r="C67">
            <v>24</v>
          </cell>
          <cell r="D67" t="str">
            <v>累计获得装扮1件</v>
          </cell>
        </row>
        <row r="67">
          <cell r="G67">
            <v>1</v>
          </cell>
        </row>
        <row r="68">
          <cell r="C68">
            <v>25</v>
          </cell>
          <cell r="D68" t="str">
            <v>获得普通品质的宠物</v>
          </cell>
        </row>
        <row r="68">
          <cell r="G68">
            <v>1</v>
          </cell>
        </row>
        <row r="72">
          <cell r="C72" t="str">
            <v>周期id</v>
          </cell>
          <cell r="D72" t="str">
            <v>类型</v>
          </cell>
        </row>
        <row r="72">
          <cell r="G72" t="str">
            <v>奖励</v>
          </cell>
        </row>
        <row r="73">
          <cell r="C73">
            <v>1</v>
          </cell>
          <cell r="D73" t="str">
            <v>第1天</v>
          </cell>
        </row>
        <row r="73">
          <cell r="G73" t="str">
            <v>1急救包</v>
          </cell>
        </row>
        <row r="74">
          <cell r="C74">
            <v>2</v>
          </cell>
          <cell r="D74" t="str">
            <v>第2天</v>
          </cell>
        </row>
        <row r="74">
          <cell r="G74" t="str">
            <v>50比特币</v>
          </cell>
        </row>
        <row r="75">
          <cell r="C75">
            <v>3</v>
          </cell>
          <cell r="D75" t="str">
            <v>第3天</v>
          </cell>
        </row>
        <row r="75">
          <cell r="G75" t="str">
            <v>1急救包</v>
          </cell>
        </row>
        <row r="76">
          <cell r="C76">
            <v>4</v>
          </cell>
          <cell r="D76" t="str">
            <v>第4天</v>
          </cell>
        </row>
        <row r="76">
          <cell r="G76" t="str">
            <v>50比特币</v>
          </cell>
        </row>
        <row r="77">
          <cell r="C77">
            <v>5</v>
          </cell>
          <cell r="D77" t="str">
            <v>第5天</v>
          </cell>
        </row>
        <row r="77">
          <cell r="G77" t="str">
            <v>1急救包</v>
          </cell>
        </row>
        <row r="78">
          <cell r="C78">
            <v>6</v>
          </cell>
          <cell r="D78" t="str">
            <v>第6天</v>
          </cell>
        </row>
        <row r="78">
          <cell r="G78" t="str">
            <v>50比特币</v>
          </cell>
        </row>
        <row r="79">
          <cell r="C79">
            <v>7</v>
          </cell>
          <cell r="D79" t="str">
            <v>第7天</v>
          </cell>
        </row>
        <row r="79">
          <cell r="G79" t="str">
            <v>100比特币+6小时钞票分红+1高级盲盒币+1急救包</v>
          </cell>
        </row>
        <row r="81">
          <cell r="C81" t="str">
            <v>编号</v>
          </cell>
          <cell r="D81" t="str">
            <v>阶段宝箱</v>
          </cell>
        </row>
        <row r="81">
          <cell r="G81" t="str">
            <v>参数值</v>
          </cell>
        </row>
        <row r="82">
          <cell r="C82">
            <v>1</v>
          </cell>
          <cell r="D82" t="str">
            <v>2天</v>
          </cell>
        </row>
        <row r="82">
          <cell r="G82" t="str">
            <v>1急救包</v>
          </cell>
        </row>
        <row r="83">
          <cell r="C83">
            <v>2</v>
          </cell>
          <cell r="D83" t="str">
            <v>4天</v>
          </cell>
        </row>
        <row r="83">
          <cell r="G83" t="str">
            <v>50比特币</v>
          </cell>
        </row>
        <row r="84">
          <cell r="C84">
            <v>3</v>
          </cell>
          <cell r="D84" t="str">
            <v>6天</v>
          </cell>
        </row>
        <row r="84">
          <cell r="G84" t="str">
            <v>5小时钞票分红</v>
          </cell>
        </row>
        <row r="85">
          <cell r="C85">
            <v>4</v>
          </cell>
          <cell r="D85" t="str">
            <v>8天</v>
          </cell>
        </row>
        <row r="85">
          <cell r="G85" t="str">
            <v>100比特币</v>
          </cell>
        </row>
        <row r="86">
          <cell r="C86">
            <v>5</v>
          </cell>
          <cell r="D86" t="str">
            <v>10天</v>
          </cell>
        </row>
        <row r="86">
          <cell r="G86" t="str">
            <v>A阶武器盲盒</v>
          </cell>
        </row>
        <row r="87">
          <cell r="C87">
            <v>6</v>
          </cell>
          <cell r="D87" t="str">
            <v>12天</v>
          </cell>
        </row>
        <row r="87">
          <cell r="G87" t="str">
            <v>1急救包</v>
          </cell>
        </row>
        <row r="88">
          <cell r="C88">
            <v>7</v>
          </cell>
          <cell r="D88" t="str">
            <v>14天</v>
          </cell>
        </row>
        <row r="88">
          <cell r="G88" t="str">
            <v>50比特币</v>
          </cell>
        </row>
        <row r="89">
          <cell r="C89">
            <v>8</v>
          </cell>
          <cell r="D89" t="str">
            <v>16天</v>
          </cell>
        </row>
        <row r="89">
          <cell r="G89" t="str">
            <v>5小时钞票分红</v>
          </cell>
        </row>
        <row r="90">
          <cell r="C90">
            <v>9</v>
          </cell>
          <cell r="D90" t="str">
            <v>18天</v>
          </cell>
        </row>
        <row r="90">
          <cell r="G90" t="str">
            <v>100比特币</v>
          </cell>
        </row>
        <row r="91">
          <cell r="C91">
            <v>10</v>
          </cell>
          <cell r="D91" t="str">
            <v>20天</v>
          </cell>
        </row>
        <row r="91">
          <cell r="G91" t="str">
            <v>A阶衣服盲盒</v>
          </cell>
        </row>
        <row r="92">
          <cell r="C92">
            <v>11</v>
          </cell>
          <cell r="D92" t="str">
            <v>22天</v>
          </cell>
        </row>
        <row r="92">
          <cell r="G92" t="str">
            <v>1急救包</v>
          </cell>
        </row>
        <row r="93">
          <cell r="C93">
            <v>12</v>
          </cell>
          <cell r="D93" t="str">
            <v>24天</v>
          </cell>
        </row>
        <row r="93">
          <cell r="G93" t="str">
            <v>50比特币</v>
          </cell>
        </row>
        <row r="94">
          <cell r="C94">
            <v>13</v>
          </cell>
          <cell r="D94" t="str">
            <v>26天</v>
          </cell>
        </row>
        <row r="94">
          <cell r="G94" t="str">
            <v>5小时钞票分红</v>
          </cell>
        </row>
        <row r="95">
          <cell r="C95">
            <v>14</v>
          </cell>
          <cell r="D95" t="str">
            <v>28天</v>
          </cell>
        </row>
        <row r="95">
          <cell r="G95" t="str">
            <v>100比特币</v>
          </cell>
        </row>
        <row r="96">
          <cell r="C96">
            <v>15</v>
          </cell>
          <cell r="D96" t="str">
            <v>30天</v>
          </cell>
        </row>
        <row r="96">
          <cell r="G96" t="str">
            <v>A阶手套盲盒</v>
          </cell>
        </row>
        <row r="97">
          <cell r="C97">
            <v>16</v>
          </cell>
          <cell r="D97" t="str">
            <v>32天</v>
          </cell>
        </row>
        <row r="97">
          <cell r="G97" t="str">
            <v>1急救包</v>
          </cell>
        </row>
        <row r="98">
          <cell r="C98">
            <v>17</v>
          </cell>
          <cell r="D98" t="str">
            <v>34天</v>
          </cell>
        </row>
        <row r="98">
          <cell r="G98" t="str">
            <v>50比特币</v>
          </cell>
        </row>
        <row r="99">
          <cell r="C99">
            <v>18</v>
          </cell>
          <cell r="D99" t="str">
            <v>36天</v>
          </cell>
        </row>
        <row r="99">
          <cell r="G99" t="str">
            <v>5小时钞票分红</v>
          </cell>
        </row>
        <row r="100">
          <cell r="C100">
            <v>19</v>
          </cell>
          <cell r="D100" t="str">
            <v>38天</v>
          </cell>
        </row>
        <row r="100">
          <cell r="G100" t="str">
            <v>100比特币</v>
          </cell>
        </row>
        <row r="101">
          <cell r="C101">
            <v>20</v>
          </cell>
          <cell r="D101" t="str">
            <v>40天</v>
          </cell>
        </row>
        <row r="101">
          <cell r="G101" t="str">
            <v>A阶裤子盲盒</v>
          </cell>
        </row>
        <row r="102">
          <cell r="C102">
            <v>21</v>
          </cell>
          <cell r="D102" t="str">
            <v>42天</v>
          </cell>
        </row>
        <row r="102">
          <cell r="G102" t="str">
            <v>1急救包</v>
          </cell>
        </row>
        <row r="103">
          <cell r="C103">
            <v>22</v>
          </cell>
          <cell r="D103" t="str">
            <v>44天</v>
          </cell>
        </row>
        <row r="103">
          <cell r="G103" t="str">
            <v>50比特币</v>
          </cell>
        </row>
        <row r="104">
          <cell r="C104">
            <v>23</v>
          </cell>
          <cell r="D104" t="str">
            <v>46天</v>
          </cell>
        </row>
        <row r="104">
          <cell r="G104" t="str">
            <v>5小时钞票分红</v>
          </cell>
        </row>
        <row r="105">
          <cell r="C105">
            <v>24</v>
          </cell>
          <cell r="D105" t="str">
            <v>48天</v>
          </cell>
        </row>
        <row r="105">
          <cell r="G105" t="str">
            <v>100比特币</v>
          </cell>
        </row>
        <row r="106">
          <cell r="C106">
            <v>25</v>
          </cell>
          <cell r="D106" t="str">
            <v>50天</v>
          </cell>
        </row>
        <row r="106">
          <cell r="G106" t="str">
            <v>A阶腰带盲盒</v>
          </cell>
        </row>
        <row r="107">
          <cell r="C107">
            <v>26</v>
          </cell>
          <cell r="D107" t="str">
            <v>52天</v>
          </cell>
        </row>
        <row r="107">
          <cell r="G107" t="str">
            <v>1急救包</v>
          </cell>
        </row>
        <row r="108">
          <cell r="C108">
            <v>27</v>
          </cell>
          <cell r="D108" t="str">
            <v>54天</v>
          </cell>
        </row>
        <row r="108">
          <cell r="G108" t="str">
            <v>50比特币</v>
          </cell>
        </row>
        <row r="109">
          <cell r="C109">
            <v>28</v>
          </cell>
          <cell r="D109" t="str">
            <v>56天</v>
          </cell>
        </row>
        <row r="109">
          <cell r="G109" t="str">
            <v>5小时钞票分红</v>
          </cell>
        </row>
        <row r="110">
          <cell r="C110">
            <v>29</v>
          </cell>
          <cell r="D110" t="str">
            <v>58天</v>
          </cell>
        </row>
        <row r="110">
          <cell r="G110" t="str">
            <v>100比特币</v>
          </cell>
        </row>
        <row r="111">
          <cell r="C111">
            <v>30</v>
          </cell>
          <cell r="D111" t="str">
            <v>60天</v>
          </cell>
        </row>
        <row r="111">
          <cell r="G111" t="str">
            <v>A阶鞋子盲盒</v>
          </cell>
        </row>
        <row r="112">
          <cell r="C112">
            <v>31</v>
          </cell>
          <cell r="D112" t="str">
            <v>62天</v>
          </cell>
        </row>
        <row r="112">
          <cell r="G112" t="str">
            <v>1急救包</v>
          </cell>
        </row>
        <row r="113">
          <cell r="C113">
            <v>32</v>
          </cell>
          <cell r="D113" t="str">
            <v>64天</v>
          </cell>
        </row>
        <row r="113">
          <cell r="G113" t="str">
            <v>50比特币</v>
          </cell>
        </row>
        <row r="114">
          <cell r="C114">
            <v>33</v>
          </cell>
          <cell r="D114" t="str">
            <v>66天</v>
          </cell>
        </row>
        <row r="114">
          <cell r="G114" t="str">
            <v>5小时钞票分红</v>
          </cell>
        </row>
        <row r="115">
          <cell r="C115">
            <v>34</v>
          </cell>
          <cell r="D115" t="str">
            <v>68天</v>
          </cell>
        </row>
        <row r="115">
          <cell r="G115" t="str">
            <v>100比特币</v>
          </cell>
        </row>
        <row r="116">
          <cell r="C116">
            <v>35</v>
          </cell>
          <cell r="D116" t="str">
            <v>70天</v>
          </cell>
        </row>
        <row r="116">
          <cell r="G116" t="str">
            <v>A阶武器盲盒</v>
          </cell>
        </row>
        <row r="117">
          <cell r="C117">
            <v>36</v>
          </cell>
          <cell r="D117" t="str">
            <v>72天</v>
          </cell>
        </row>
        <row r="117">
          <cell r="G117" t="str">
            <v>1急救包</v>
          </cell>
        </row>
        <row r="118">
          <cell r="C118">
            <v>37</v>
          </cell>
          <cell r="D118" t="str">
            <v>74天</v>
          </cell>
        </row>
        <row r="118">
          <cell r="G118" t="str">
            <v>50比特币</v>
          </cell>
        </row>
        <row r="119">
          <cell r="C119">
            <v>38</v>
          </cell>
          <cell r="D119" t="str">
            <v>76天</v>
          </cell>
        </row>
        <row r="119">
          <cell r="G119" t="str">
            <v>5小时钞票分红</v>
          </cell>
        </row>
        <row r="120">
          <cell r="C120">
            <v>39</v>
          </cell>
          <cell r="D120" t="str">
            <v>78天</v>
          </cell>
        </row>
        <row r="120">
          <cell r="G120" t="str">
            <v>100比特币</v>
          </cell>
        </row>
        <row r="121">
          <cell r="C121">
            <v>40</v>
          </cell>
          <cell r="D121" t="str">
            <v>80天</v>
          </cell>
        </row>
        <row r="121">
          <cell r="G121" t="str">
            <v>A阶衣服盲盒</v>
          </cell>
        </row>
        <row r="122">
          <cell r="C122">
            <v>41</v>
          </cell>
          <cell r="D122" t="str">
            <v>82天</v>
          </cell>
        </row>
        <row r="122">
          <cell r="G122" t="str">
            <v>1急救包</v>
          </cell>
        </row>
        <row r="123">
          <cell r="C123">
            <v>42</v>
          </cell>
          <cell r="D123" t="str">
            <v>84天</v>
          </cell>
        </row>
        <row r="123">
          <cell r="G123" t="str">
            <v>50比特币</v>
          </cell>
        </row>
        <row r="124">
          <cell r="C124">
            <v>43</v>
          </cell>
          <cell r="D124" t="str">
            <v>86天</v>
          </cell>
        </row>
        <row r="124">
          <cell r="G124" t="str">
            <v>5小时钞票分红</v>
          </cell>
        </row>
        <row r="125">
          <cell r="C125">
            <v>44</v>
          </cell>
          <cell r="D125" t="str">
            <v>88天</v>
          </cell>
        </row>
        <row r="125">
          <cell r="G125" t="str">
            <v>100比特币</v>
          </cell>
        </row>
        <row r="126">
          <cell r="C126">
            <v>45</v>
          </cell>
          <cell r="D126" t="str">
            <v>90天</v>
          </cell>
        </row>
        <row r="126">
          <cell r="G126" t="str">
            <v>A阶手套盲盒</v>
          </cell>
        </row>
        <row r="127">
          <cell r="C127">
            <v>46</v>
          </cell>
          <cell r="D127" t="str">
            <v>92天</v>
          </cell>
        </row>
        <row r="127">
          <cell r="G127" t="str">
            <v>1急救包</v>
          </cell>
        </row>
        <row r="128">
          <cell r="C128">
            <v>47</v>
          </cell>
          <cell r="D128" t="str">
            <v>94天</v>
          </cell>
        </row>
        <row r="128">
          <cell r="G128" t="str">
            <v>50比特币</v>
          </cell>
        </row>
        <row r="129">
          <cell r="C129">
            <v>48</v>
          </cell>
          <cell r="D129" t="str">
            <v>96天</v>
          </cell>
        </row>
        <row r="129">
          <cell r="G129" t="str">
            <v>5小时钞票分红</v>
          </cell>
        </row>
        <row r="130">
          <cell r="C130">
            <v>49</v>
          </cell>
          <cell r="D130" t="str">
            <v>98天</v>
          </cell>
        </row>
        <row r="130">
          <cell r="G130" t="str">
            <v>100比特币</v>
          </cell>
        </row>
        <row r="131">
          <cell r="C131">
            <v>50</v>
          </cell>
          <cell r="D131" t="str">
            <v>100天</v>
          </cell>
        </row>
        <row r="131">
          <cell r="G131" t="str">
            <v>A阶裤子盲盒</v>
          </cell>
        </row>
        <row r="132">
          <cell r="C132">
            <v>51</v>
          </cell>
          <cell r="D132" t="str">
            <v>102天</v>
          </cell>
        </row>
        <row r="132">
          <cell r="G132" t="str">
            <v>1急救包</v>
          </cell>
        </row>
        <row r="133">
          <cell r="C133">
            <v>52</v>
          </cell>
          <cell r="D133" t="str">
            <v>104天</v>
          </cell>
        </row>
        <row r="133">
          <cell r="G133" t="str">
            <v>50比特币</v>
          </cell>
        </row>
        <row r="134">
          <cell r="C134">
            <v>53</v>
          </cell>
          <cell r="D134" t="str">
            <v>106天</v>
          </cell>
        </row>
        <row r="134">
          <cell r="G134" t="str">
            <v>5小时钞票分红</v>
          </cell>
        </row>
        <row r="135">
          <cell r="C135">
            <v>54</v>
          </cell>
          <cell r="D135" t="str">
            <v>108天</v>
          </cell>
        </row>
        <row r="135">
          <cell r="G135" t="str">
            <v>100比特币</v>
          </cell>
        </row>
        <row r="136">
          <cell r="C136">
            <v>55</v>
          </cell>
          <cell r="D136" t="str">
            <v>110天</v>
          </cell>
        </row>
        <row r="136">
          <cell r="G136" t="str">
            <v>A阶腰带盲盒</v>
          </cell>
        </row>
        <row r="137">
          <cell r="C137">
            <v>56</v>
          </cell>
          <cell r="D137" t="str">
            <v>112天</v>
          </cell>
        </row>
        <row r="137">
          <cell r="G137" t="str">
            <v>1急救包</v>
          </cell>
        </row>
        <row r="138">
          <cell r="C138">
            <v>57</v>
          </cell>
          <cell r="D138" t="str">
            <v>114天</v>
          </cell>
        </row>
        <row r="138">
          <cell r="G138" t="str">
            <v>50比特币</v>
          </cell>
        </row>
        <row r="139">
          <cell r="C139">
            <v>58</v>
          </cell>
          <cell r="D139" t="str">
            <v>116天</v>
          </cell>
        </row>
        <row r="139">
          <cell r="G139" t="str">
            <v>5小时钞票分红</v>
          </cell>
        </row>
        <row r="140">
          <cell r="C140">
            <v>59</v>
          </cell>
          <cell r="D140" t="str">
            <v>118天</v>
          </cell>
        </row>
        <row r="140">
          <cell r="G140" t="str">
            <v>100比特币</v>
          </cell>
        </row>
        <row r="141">
          <cell r="C141">
            <v>60</v>
          </cell>
          <cell r="D141" t="str">
            <v>120天</v>
          </cell>
        </row>
        <row r="141">
          <cell r="G141" t="str">
            <v>A阶鞋子盲盒</v>
          </cell>
        </row>
        <row r="142">
          <cell r="C142">
            <v>61</v>
          </cell>
          <cell r="D142" t="str">
            <v>122天</v>
          </cell>
        </row>
        <row r="142">
          <cell r="G142" t="str">
            <v>1急救包</v>
          </cell>
        </row>
        <row r="143">
          <cell r="C143">
            <v>62</v>
          </cell>
          <cell r="D143" t="str">
            <v>124天</v>
          </cell>
        </row>
        <row r="143">
          <cell r="G143" t="str">
            <v>50比特币</v>
          </cell>
        </row>
        <row r="144">
          <cell r="C144">
            <v>63</v>
          </cell>
          <cell r="D144" t="str">
            <v>126天</v>
          </cell>
        </row>
        <row r="144">
          <cell r="G144" t="str">
            <v>5小时钞票分红</v>
          </cell>
        </row>
        <row r="145">
          <cell r="C145">
            <v>64</v>
          </cell>
          <cell r="D145" t="str">
            <v>128天</v>
          </cell>
        </row>
        <row r="145">
          <cell r="G145" t="str">
            <v>100比特币</v>
          </cell>
        </row>
        <row r="146">
          <cell r="C146">
            <v>65</v>
          </cell>
          <cell r="D146" t="str">
            <v>130天</v>
          </cell>
        </row>
        <row r="146">
          <cell r="G146" t="str">
            <v>A阶武器盲盒</v>
          </cell>
        </row>
        <row r="147">
          <cell r="C147">
            <v>66</v>
          </cell>
          <cell r="D147" t="str">
            <v>132天</v>
          </cell>
        </row>
        <row r="147">
          <cell r="G147" t="str">
            <v>1急救包</v>
          </cell>
        </row>
        <row r="148">
          <cell r="C148">
            <v>67</v>
          </cell>
          <cell r="D148" t="str">
            <v>134天</v>
          </cell>
        </row>
        <row r="148">
          <cell r="G148" t="str">
            <v>50比特币</v>
          </cell>
        </row>
        <row r="149">
          <cell r="C149">
            <v>68</v>
          </cell>
          <cell r="D149" t="str">
            <v>136天</v>
          </cell>
        </row>
        <row r="149">
          <cell r="G149" t="str">
            <v>5小时钞票分红</v>
          </cell>
        </row>
        <row r="150">
          <cell r="C150">
            <v>69</v>
          </cell>
          <cell r="D150" t="str">
            <v>138天</v>
          </cell>
        </row>
        <row r="150">
          <cell r="G150" t="str">
            <v>100比特币</v>
          </cell>
        </row>
        <row r="151">
          <cell r="C151">
            <v>70</v>
          </cell>
          <cell r="D151" t="str">
            <v>140天</v>
          </cell>
        </row>
        <row r="151">
          <cell r="G151" t="str">
            <v>A阶衣服盲盒</v>
          </cell>
        </row>
        <row r="152">
          <cell r="C152">
            <v>71</v>
          </cell>
          <cell r="D152" t="str">
            <v>142天</v>
          </cell>
        </row>
        <row r="152">
          <cell r="G152" t="str">
            <v>1急救包</v>
          </cell>
        </row>
        <row r="153">
          <cell r="C153">
            <v>72</v>
          </cell>
          <cell r="D153" t="str">
            <v>144天</v>
          </cell>
        </row>
        <row r="153">
          <cell r="G153" t="str">
            <v>50比特币</v>
          </cell>
        </row>
        <row r="154">
          <cell r="C154">
            <v>73</v>
          </cell>
          <cell r="D154" t="str">
            <v>146天</v>
          </cell>
        </row>
        <row r="154">
          <cell r="G154" t="str">
            <v>5小时钞票分红</v>
          </cell>
        </row>
        <row r="155">
          <cell r="C155">
            <v>74</v>
          </cell>
          <cell r="D155" t="str">
            <v>148天</v>
          </cell>
        </row>
        <row r="155">
          <cell r="G155" t="str">
            <v>100比特币</v>
          </cell>
        </row>
        <row r="156">
          <cell r="C156">
            <v>75</v>
          </cell>
          <cell r="D156" t="str">
            <v>150天</v>
          </cell>
        </row>
        <row r="156">
          <cell r="G156" t="str">
            <v>A阶手套盲盒</v>
          </cell>
        </row>
        <row r="157">
          <cell r="C157">
            <v>76</v>
          </cell>
          <cell r="D157" t="str">
            <v>152天</v>
          </cell>
        </row>
        <row r="157">
          <cell r="G157" t="str">
            <v>1急救包</v>
          </cell>
        </row>
        <row r="158">
          <cell r="C158">
            <v>77</v>
          </cell>
          <cell r="D158" t="str">
            <v>154天</v>
          </cell>
        </row>
        <row r="158">
          <cell r="G158" t="str">
            <v>50比特币</v>
          </cell>
        </row>
        <row r="159">
          <cell r="C159">
            <v>78</v>
          </cell>
          <cell r="D159" t="str">
            <v>156天</v>
          </cell>
        </row>
        <row r="159">
          <cell r="G159" t="str">
            <v>5小时钞票分红</v>
          </cell>
        </row>
        <row r="160">
          <cell r="C160">
            <v>79</v>
          </cell>
          <cell r="D160" t="str">
            <v>158天</v>
          </cell>
        </row>
        <row r="160">
          <cell r="G160" t="str">
            <v>100比特币</v>
          </cell>
        </row>
        <row r="161">
          <cell r="C161">
            <v>80</v>
          </cell>
          <cell r="D161" t="str">
            <v>160天</v>
          </cell>
        </row>
        <row r="161">
          <cell r="G161" t="str">
            <v>A阶裤子盲盒</v>
          </cell>
        </row>
        <row r="162">
          <cell r="C162">
            <v>81</v>
          </cell>
          <cell r="D162" t="str">
            <v>162天</v>
          </cell>
        </row>
        <row r="162">
          <cell r="G162" t="str">
            <v>1急救包</v>
          </cell>
        </row>
        <row r="163">
          <cell r="C163">
            <v>82</v>
          </cell>
          <cell r="D163" t="str">
            <v>164天</v>
          </cell>
        </row>
        <row r="163">
          <cell r="G163" t="str">
            <v>50比特币</v>
          </cell>
        </row>
        <row r="164">
          <cell r="C164">
            <v>83</v>
          </cell>
          <cell r="D164" t="str">
            <v>166天</v>
          </cell>
        </row>
        <row r="164">
          <cell r="G164" t="str">
            <v>5小时钞票分红</v>
          </cell>
        </row>
        <row r="165">
          <cell r="C165">
            <v>84</v>
          </cell>
          <cell r="D165" t="str">
            <v>168天</v>
          </cell>
        </row>
        <row r="165">
          <cell r="G165" t="str">
            <v>100比特币</v>
          </cell>
        </row>
        <row r="166">
          <cell r="C166">
            <v>85</v>
          </cell>
          <cell r="D166" t="str">
            <v>170天</v>
          </cell>
        </row>
        <row r="166">
          <cell r="G166" t="str">
            <v>A阶腰带盲盒</v>
          </cell>
        </row>
        <row r="167">
          <cell r="C167">
            <v>86</v>
          </cell>
          <cell r="D167" t="str">
            <v>172天</v>
          </cell>
        </row>
        <row r="167">
          <cell r="G167" t="str">
            <v>1急救包</v>
          </cell>
        </row>
        <row r="168">
          <cell r="C168">
            <v>87</v>
          </cell>
          <cell r="D168" t="str">
            <v>174天</v>
          </cell>
        </row>
        <row r="168">
          <cell r="G168" t="str">
            <v>50比特币</v>
          </cell>
        </row>
        <row r="169">
          <cell r="C169">
            <v>88</v>
          </cell>
          <cell r="D169" t="str">
            <v>176天</v>
          </cell>
        </row>
        <row r="169">
          <cell r="G169" t="str">
            <v>5小时钞票分红</v>
          </cell>
        </row>
        <row r="170">
          <cell r="C170">
            <v>89</v>
          </cell>
          <cell r="D170" t="str">
            <v>178天</v>
          </cell>
        </row>
        <row r="170">
          <cell r="G170" t="str">
            <v>100比特币</v>
          </cell>
        </row>
        <row r="171">
          <cell r="C171">
            <v>90</v>
          </cell>
          <cell r="D171" t="str">
            <v>180天</v>
          </cell>
        </row>
        <row r="171">
          <cell r="G171" t="str">
            <v>A阶鞋子盲盒</v>
          </cell>
        </row>
        <row r="172">
          <cell r="C172">
            <v>91</v>
          </cell>
          <cell r="D172" t="str">
            <v>182天</v>
          </cell>
        </row>
        <row r="172">
          <cell r="G172" t="str">
            <v>1急救包</v>
          </cell>
        </row>
        <row r="173">
          <cell r="C173">
            <v>92</v>
          </cell>
          <cell r="D173" t="str">
            <v>184天</v>
          </cell>
        </row>
        <row r="173">
          <cell r="G173" t="str">
            <v>50比特币</v>
          </cell>
        </row>
        <row r="174">
          <cell r="C174">
            <v>93</v>
          </cell>
          <cell r="D174" t="str">
            <v>186天</v>
          </cell>
        </row>
        <row r="174">
          <cell r="G174" t="str">
            <v>5小时钞票分红</v>
          </cell>
        </row>
        <row r="175">
          <cell r="C175">
            <v>94</v>
          </cell>
          <cell r="D175" t="str">
            <v>188天</v>
          </cell>
        </row>
        <row r="175">
          <cell r="G175" t="str">
            <v>100比特币</v>
          </cell>
        </row>
        <row r="176">
          <cell r="C176">
            <v>95</v>
          </cell>
          <cell r="D176" t="str">
            <v>190天</v>
          </cell>
        </row>
        <row r="176">
          <cell r="G176" t="str">
            <v>A阶武器盲盒</v>
          </cell>
        </row>
        <row r="177">
          <cell r="C177">
            <v>96</v>
          </cell>
          <cell r="D177" t="str">
            <v>192天</v>
          </cell>
        </row>
        <row r="177">
          <cell r="G177" t="str">
            <v>1急救包</v>
          </cell>
        </row>
        <row r="178">
          <cell r="C178">
            <v>97</v>
          </cell>
          <cell r="D178" t="str">
            <v>194天</v>
          </cell>
        </row>
        <row r="178">
          <cell r="G178" t="str">
            <v>50比特币</v>
          </cell>
        </row>
        <row r="179">
          <cell r="C179">
            <v>98</v>
          </cell>
          <cell r="D179" t="str">
            <v>196天</v>
          </cell>
        </row>
        <row r="179">
          <cell r="G179" t="str">
            <v>5小时钞票分红</v>
          </cell>
        </row>
        <row r="180">
          <cell r="C180">
            <v>99</v>
          </cell>
          <cell r="D180" t="str">
            <v>198天</v>
          </cell>
        </row>
        <row r="180">
          <cell r="G180" t="str">
            <v>100比特币</v>
          </cell>
        </row>
        <row r="181">
          <cell r="C181">
            <v>100</v>
          </cell>
          <cell r="D181" t="str">
            <v>200天</v>
          </cell>
        </row>
        <row r="181">
          <cell r="G181" t="str">
            <v>A阶衣服盲盒</v>
          </cell>
        </row>
      </sheetData>
      <sheetData sheetId="11"/>
      <sheetData sheetId="12"/>
      <sheetData sheetId="13"/>
      <sheetData sheetId="14"/>
      <sheetData sheetId="15">
        <row r="43">
          <cell r="B43">
            <v>101</v>
          </cell>
        </row>
        <row r="43">
          <cell r="G43">
            <v>1012</v>
          </cell>
          <cell r="H43">
            <v>1</v>
          </cell>
        </row>
        <row r="43">
          <cell r="L43">
            <v>10</v>
          </cell>
        </row>
        <row r="44">
          <cell r="B44">
            <v>102</v>
          </cell>
        </row>
        <row r="44">
          <cell r="G44">
            <v>2011</v>
          </cell>
          <cell r="H44">
            <v>2</v>
          </cell>
        </row>
        <row r="44">
          <cell r="L44">
            <v>10</v>
          </cell>
        </row>
        <row r="45">
          <cell r="B45">
            <v>103</v>
          </cell>
        </row>
        <row r="45">
          <cell r="G45">
            <v>1031</v>
          </cell>
          <cell r="H45">
            <v>3</v>
          </cell>
        </row>
        <row r="45">
          <cell r="L45">
            <v>10</v>
          </cell>
        </row>
        <row r="46">
          <cell r="B46">
            <v>104</v>
          </cell>
        </row>
        <row r="46">
          <cell r="G46">
            <v>3081</v>
          </cell>
          <cell r="H46">
            <v>5</v>
          </cell>
        </row>
        <row r="46">
          <cell r="L46">
            <v>10</v>
          </cell>
        </row>
        <row r="47">
          <cell r="B47">
            <v>105</v>
          </cell>
        </row>
        <row r="47">
          <cell r="G47">
            <v>3082</v>
          </cell>
          <cell r="H47">
            <v>1</v>
          </cell>
        </row>
        <row r="47">
          <cell r="L47">
            <v>10</v>
          </cell>
        </row>
        <row r="48">
          <cell r="B48">
            <v>106</v>
          </cell>
        </row>
        <row r="48">
          <cell r="G48">
            <v>3051</v>
          </cell>
          <cell r="H48" t="str">
            <v>1;1</v>
          </cell>
        </row>
        <row r="48">
          <cell r="L48">
            <v>10</v>
          </cell>
        </row>
        <row r="49">
          <cell r="B49">
            <v>107</v>
          </cell>
        </row>
        <row r="49">
          <cell r="G49">
            <v>3043</v>
          </cell>
          <cell r="H49">
            <v>2</v>
          </cell>
        </row>
        <row r="49">
          <cell r="L49">
            <v>10</v>
          </cell>
        </row>
        <row r="50">
          <cell r="B50">
            <v>108</v>
          </cell>
        </row>
        <row r="50">
          <cell r="G50">
            <v>2031</v>
          </cell>
          <cell r="H50">
            <v>1000</v>
          </cell>
        </row>
        <row r="50">
          <cell r="L50">
            <v>10</v>
          </cell>
        </row>
        <row r="51">
          <cell r="B51">
            <v>109</v>
          </cell>
        </row>
        <row r="51">
          <cell r="G51">
            <v>3032</v>
          </cell>
          <cell r="H51">
            <v>50000</v>
          </cell>
        </row>
        <row r="51">
          <cell r="L51">
            <v>10</v>
          </cell>
        </row>
        <row r="52">
          <cell r="B52">
            <v>110</v>
          </cell>
        </row>
        <row r="52">
          <cell r="G52">
            <v>3022</v>
          </cell>
          <cell r="H52">
            <v>200</v>
          </cell>
        </row>
        <row r="52">
          <cell r="L52">
            <v>10</v>
          </cell>
        </row>
        <row r="53">
          <cell r="B53">
            <v>111</v>
          </cell>
        </row>
        <row r="53">
          <cell r="G53">
            <v>1063</v>
          </cell>
          <cell r="H53">
            <v>1</v>
          </cell>
        </row>
        <row r="53">
          <cell r="L53">
            <v>10</v>
          </cell>
        </row>
        <row r="54">
          <cell r="B54">
            <v>201</v>
          </cell>
        </row>
        <row r="54">
          <cell r="G54">
            <v>1012</v>
          </cell>
          <cell r="H54">
            <v>2</v>
          </cell>
        </row>
        <row r="54">
          <cell r="L54">
            <v>10</v>
          </cell>
        </row>
        <row r="55">
          <cell r="B55">
            <v>202</v>
          </cell>
        </row>
        <row r="55">
          <cell r="G55">
            <v>2011</v>
          </cell>
          <cell r="H55">
            <v>4</v>
          </cell>
        </row>
        <row r="55">
          <cell r="L55">
            <v>10</v>
          </cell>
        </row>
        <row r="56">
          <cell r="B56">
            <v>203</v>
          </cell>
        </row>
        <row r="56">
          <cell r="G56">
            <v>1031</v>
          </cell>
          <cell r="H56">
            <v>8</v>
          </cell>
        </row>
        <row r="56">
          <cell r="L56">
            <v>10</v>
          </cell>
        </row>
        <row r="57">
          <cell r="B57">
            <v>204</v>
          </cell>
        </row>
        <row r="57">
          <cell r="G57">
            <v>3081</v>
          </cell>
          <cell r="H57">
            <v>10</v>
          </cell>
        </row>
        <row r="57">
          <cell r="L57">
            <v>10</v>
          </cell>
        </row>
        <row r="58">
          <cell r="B58">
            <v>205</v>
          </cell>
        </row>
        <row r="58">
          <cell r="G58">
            <v>3082</v>
          </cell>
          <cell r="H58">
            <v>2</v>
          </cell>
        </row>
        <row r="58">
          <cell r="L58">
            <v>10</v>
          </cell>
        </row>
        <row r="59">
          <cell r="B59">
            <v>206</v>
          </cell>
        </row>
        <row r="59">
          <cell r="G59">
            <v>3051</v>
          </cell>
          <cell r="H59" t="str">
            <v>1;2</v>
          </cell>
        </row>
        <row r="59">
          <cell r="L59">
            <v>10</v>
          </cell>
        </row>
        <row r="60">
          <cell r="B60">
            <v>207</v>
          </cell>
        </row>
        <row r="60">
          <cell r="G60">
            <v>3046</v>
          </cell>
          <cell r="H60">
            <v>1</v>
          </cell>
        </row>
        <row r="60">
          <cell r="L60">
            <v>10</v>
          </cell>
        </row>
        <row r="61">
          <cell r="B61">
            <v>208</v>
          </cell>
        </row>
        <row r="61">
          <cell r="G61">
            <v>3043</v>
          </cell>
          <cell r="H61">
            <v>5</v>
          </cell>
        </row>
        <row r="61">
          <cell r="L61">
            <v>10</v>
          </cell>
        </row>
        <row r="62">
          <cell r="B62">
            <v>209</v>
          </cell>
        </row>
        <row r="62">
          <cell r="G62">
            <v>3045</v>
          </cell>
          <cell r="H62">
            <v>3</v>
          </cell>
        </row>
        <row r="62">
          <cell r="L62">
            <v>10</v>
          </cell>
        </row>
        <row r="63">
          <cell r="B63">
            <v>210</v>
          </cell>
        </row>
        <row r="63">
          <cell r="G63">
            <v>2031</v>
          </cell>
          <cell r="H63">
            <v>10000</v>
          </cell>
        </row>
        <row r="63">
          <cell r="L63">
            <v>10</v>
          </cell>
        </row>
        <row r="64">
          <cell r="B64">
            <v>211</v>
          </cell>
        </row>
        <row r="64">
          <cell r="G64">
            <v>3032</v>
          </cell>
          <cell r="H64">
            <v>100000</v>
          </cell>
        </row>
        <row r="64">
          <cell r="L64">
            <v>10</v>
          </cell>
        </row>
        <row r="65">
          <cell r="B65">
            <v>212</v>
          </cell>
        </row>
        <row r="65">
          <cell r="G65">
            <v>3022</v>
          </cell>
          <cell r="H65">
            <v>500</v>
          </cell>
        </row>
        <row r="65">
          <cell r="L65">
            <v>10</v>
          </cell>
        </row>
        <row r="66">
          <cell r="B66">
            <v>213</v>
          </cell>
        </row>
        <row r="66">
          <cell r="G66">
            <v>1063</v>
          </cell>
          <cell r="H66">
            <v>3</v>
          </cell>
        </row>
        <row r="66">
          <cell r="L66">
            <v>10</v>
          </cell>
        </row>
        <row r="67">
          <cell r="B67">
            <v>301</v>
          </cell>
        </row>
        <row r="67">
          <cell r="G67">
            <v>1012</v>
          </cell>
          <cell r="H67">
            <v>3</v>
          </cell>
        </row>
        <row r="67">
          <cell r="L67">
            <v>10</v>
          </cell>
        </row>
        <row r="68">
          <cell r="B68">
            <v>302</v>
          </cell>
        </row>
        <row r="68">
          <cell r="G68">
            <v>2011</v>
          </cell>
          <cell r="H68">
            <v>5</v>
          </cell>
        </row>
        <row r="68">
          <cell r="L68">
            <v>10</v>
          </cell>
        </row>
        <row r="69">
          <cell r="B69">
            <v>303</v>
          </cell>
        </row>
        <row r="69">
          <cell r="G69">
            <v>1031</v>
          </cell>
          <cell r="H69">
            <v>11</v>
          </cell>
        </row>
        <row r="69">
          <cell r="L69">
            <v>10</v>
          </cell>
        </row>
        <row r="70">
          <cell r="B70">
            <v>304</v>
          </cell>
        </row>
        <row r="70">
          <cell r="G70">
            <v>3081</v>
          </cell>
          <cell r="H70">
            <v>20</v>
          </cell>
        </row>
        <row r="70">
          <cell r="L70">
            <v>10</v>
          </cell>
        </row>
        <row r="71">
          <cell r="B71">
            <v>305</v>
          </cell>
        </row>
        <row r="71">
          <cell r="G71">
            <v>3082</v>
          </cell>
          <cell r="H71">
            <v>3</v>
          </cell>
        </row>
        <row r="71">
          <cell r="L71">
            <v>10</v>
          </cell>
        </row>
        <row r="72">
          <cell r="B72">
            <v>306</v>
          </cell>
        </row>
        <row r="72">
          <cell r="G72">
            <v>3051</v>
          </cell>
          <cell r="H72" t="str">
            <v>1;3</v>
          </cell>
        </row>
        <row r="72">
          <cell r="L72">
            <v>10</v>
          </cell>
        </row>
        <row r="73">
          <cell r="B73">
            <v>307</v>
          </cell>
        </row>
        <row r="73">
          <cell r="G73">
            <v>3046</v>
          </cell>
          <cell r="H73">
            <v>2</v>
          </cell>
        </row>
        <row r="73">
          <cell r="L73">
            <v>10</v>
          </cell>
        </row>
        <row r="74">
          <cell r="B74">
            <v>308</v>
          </cell>
        </row>
        <row r="74">
          <cell r="G74">
            <v>3043</v>
          </cell>
          <cell r="H74">
            <v>8</v>
          </cell>
        </row>
        <row r="74">
          <cell r="L74">
            <v>10</v>
          </cell>
        </row>
        <row r="75">
          <cell r="B75">
            <v>309</v>
          </cell>
        </row>
        <row r="75">
          <cell r="G75">
            <v>3045</v>
          </cell>
          <cell r="H75">
            <v>5</v>
          </cell>
        </row>
        <row r="75">
          <cell r="L75">
            <v>10</v>
          </cell>
        </row>
        <row r="76">
          <cell r="B76">
            <v>310</v>
          </cell>
        </row>
        <row r="76">
          <cell r="G76">
            <v>2031</v>
          </cell>
          <cell r="H76">
            <v>30000</v>
          </cell>
        </row>
        <row r="76">
          <cell r="L76">
            <v>10</v>
          </cell>
        </row>
        <row r="77">
          <cell r="B77">
            <v>311</v>
          </cell>
        </row>
        <row r="77">
          <cell r="G77">
            <v>3032</v>
          </cell>
          <cell r="H77">
            <v>200000</v>
          </cell>
        </row>
        <row r="77">
          <cell r="L77">
            <v>10</v>
          </cell>
        </row>
        <row r="78">
          <cell r="B78">
            <v>312</v>
          </cell>
        </row>
        <row r="78">
          <cell r="G78">
            <v>3022</v>
          </cell>
          <cell r="H78">
            <v>1000</v>
          </cell>
        </row>
        <row r="78">
          <cell r="L78">
            <v>10</v>
          </cell>
        </row>
        <row r="79">
          <cell r="B79">
            <v>313</v>
          </cell>
        </row>
        <row r="79">
          <cell r="G79">
            <v>1063</v>
          </cell>
          <cell r="H79">
            <v>5</v>
          </cell>
        </row>
        <row r="79">
          <cell r="L79">
            <v>10</v>
          </cell>
        </row>
        <row r="80">
          <cell r="B80">
            <v>401</v>
          </cell>
        </row>
        <row r="80">
          <cell r="G80">
            <v>1012</v>
          </cell>
          <cell r="H80">
            <v>4</v>
          </cell>
        </row>
        <row r="80">
          <cell r="L80">
            <v>10</v>
          </cell>
        </row>
        <row r="81">
          <cell r="B81">
            <v>402</v>
          </cell>
        </row>
        <row r="81">
          <cell r="G81">
            <v>2011</v>
          </cell>
          <cell r="H81">
            <v>6</v>
          </cell>
        </row>
        <row r="81">
          <cell r="L81">
            <v>10</v>
          </cell>
        </row>
        <row r="82">
          <cell r="B82">
            <v>403</v>
          </cell>
        </row>
        <row r="82">
          <cell r="G82">
            <v>1031</v>
          </cell>
          <cell r="H82">
            <v>14</v>
          </cell>
        </row>
        <row r="82">
          <cell r="L82">
            <v>10</v>
          </cell>
        </row>
        <row r="83">
          <cell r="B83">
            <v>404</v>
          </cell>
        </row>
        <row r="83">
          <cell r="G83">
            <v>3081</v>
          </cell>
          <cell r="H83">
            <v>30</v>
          </cell>
        </row>
        <row r="83">
          <cell r="L83">
            <v>10</v>
          </cell>
        </row>
        <row r="84">
          <cell r="B84">
            <v>405</v>
          </cell>
        </row>
        <row r="84">
          <cell r="G84">
            <v>3082</v>
          </cell>
          <cell r="H84">
            <v>4</v>
          </cell>
        </row>
        <row r="84">
          <cell r="L84">
            <v>10</v>
          </cell>
        </row>
        <row r="85">
          <cell r="B85">
            <v>406</v>
          </cell>
        </row>
        <row r="85">
          <cell r="G85">
            <v>3051</v>
          </cell>
          <cell r="H85" t="str">
            <v>1;4</v>
          </cell>
        </row>
        <row r="85">
          <cell r="L85">
            <v>10</v>
          </cell>
        </row>
        <row r="86">
          <cell r="B86">
            <v>407</v>
          </cell>
        </row>
        <row r="86">
          <cell r="G86">
            <v>3046</v>
          </cell>
          <cell r="H86">
            <v>3</v>
          </cell>
        </row>
        <row r="86">
          <cell r="L86">
            <v>10</v>
          </cell>
        </row>
        <row r="87">
          <cell r="B87">
            <v>408</v>
          </cell>
        </row>
        <row r="87">
          <cell r="G87">
            <v>3043</v>
          </cell>
          <cell r="H87">
            <v>10</v>
          </cell>
        </row>
        <row r="87">
          <cell r="L87">
            <v>10</v>
          </cell>
        </row>
        <row r="88">
          <cell r="B88">
            <v>409</v>
          </cell>
        </row>
        <row r="88">
          <cell r="G88">
            <v>3045</v>
          </cell>
          <cell r="H88">
            <v>8</v>
          </cell>
        </row>
        <row r="88">
          <cell r="L88">
            <v>10</v>
          </cell>
        </row>
        <row r="89">
          <cell r="B89">
            <v>410</v>
          </cell>
        </row>
        <row r="89">
          <cell r="G89">
            <v>2031</v>
          </cell>
          <cell r="H89">
            <v>50000</v>
          </cell>
        </row>
        <row r="89">
          <cell r="L89">
            <v>10</v>
          </cell>
        </row>
        <row r="90">
          <cell r="B90">
            <v>411</v>
          </cell>
        </row>
        <row r="90">
          <cell r="G90">
            <v>3032</v>
          </cell>
          <cell r="H90">
            <v>300000</v>
          </cell>
        </row>
        <row r="90">
          <cell r="L90">
            <v>10</v>
          </cell>
        </row>
        <row r="91">
          <cell r="B91">
            <v>412</v>
          </cell>
        </row>
        <row r="91">
          <cell r="G91">
            <v>3022</v>
          </cell>
          <cell r="H91">
            <v>2000</v>
          </cell>
        </row>
        <row r="91">
          <cell r="L91">
            <v>10</v>
          </cell>
        </row>
        <row r="92">
          <cell r="B92">
            <v>413</v>
          </cell>
        </row>
        <row r="92">
          <cell r="G92">
            <v>1063</v>
          </cell>
          <cell r="H92">
            <v>10</v>
          </cell>
        </row>
        <row r="92">
          <cell r="L92">
            <v>20</v>
          </cell>
        </row>
        <row r="93">
          <cell r="B93">
            <v>501</v>
          </cell>
        </row>
        <row r="93">
          <cell r="G93">
            <v>1012</v>
          </cell>
          <cell r="H93">
            <v>5</v>
          </cell>
        </row>
        <row r="93">
          <cell r="L93">
            <v>10</v>
          </cell>
        </row>
        <row r="94">
          <cell r="B94">
            <v>502</v>
          </cell>
        </row>
        <row r="94">
          <cell r="G94">
            <v>2011</v>
          </cell>
          <cell r="H94">
            <v>7</v>
          </cell>
        </row>
        <row r="94">
          <cell r="L94">
            <v>10</v>
          </cell>
        </row>
        <row r="95">
          <cell r="B95">
            <v>503</v>
          </cell>
        </row>
        <row r="95">
          <cell r="G95">
            <v>1031</v>
          </cell>
          <cell r="H95">
            <v>16</v>
          </cell>
        </row>
        <row r="95">
          <cell r="L95">
            <v>10</v>
          </cell>
        </row>
        <row r="96">
          <cell r="B96">
            <v>504</v>
          </cell>
        </row>
        <row r="96">
          <cell r="G96">
            <v>3081</v>
          </cell>
          <cell r="H96">
            <v>40</v>
          </cell>
        </row>
        <row r="96">
          <cell r="L96">
            <v>20</v>
          </cell>
        </row>
        <row r="97">
          <cell r="B97">
            <v>505</v>
          </cell>
        </row>
        <row r="97">
          <cell r="G97">
            <v>3082</v>
          </cell>
          <cell r="H97">
            <v>6</v>
          </cell>
        </row>
        <row r="97">
          <cell r="L97">
            <v>20</v>
          </cell>
        </row>
        <row r="98">
          <cell r="B98">
            <v>506</v>
          </cell>
        </row>
        <row r="98">
          <cell r="G98">
            <v>3046</v>
          </cell>
          <cell r="H98">
            <v>4</v>
          </cell>
        </row>
        <row r="98">
          <cell r="L98">
            <v>20</v>
          </cell>
        </row>
        <row r="99">
          <cell r="B99">
            <v>507</v>
          </cell>
        </row>
        <row r="99">
          <cell r="G99">
            <v>3043</v>
          </cell>
          <cell r="H99">
            <v>15</v>
          </cell>
        </row>
        <row r="99">
          <cell r="L99">
            <v>10</v>
          </cell>
        </row>
        <row r="100">
          <cell r="B100">
            <v>508</v>
          </cell>
        </row>
        <row r="100">
          <cell r="G100">
            <v>3045</v>
          </cell>
          <cell r="H100">
            <v>10</v>
          </cell>
        </row>
        <row r="100">
          <cell r="L100">
            <v>10</v>
          </cell>
        </row>
        <row r="101">
          <cell r="B101">
            <v>509</v>
          </cell>
        </row>
        <row r="101">
          <cell r="G101">
            <v>2031</v>
          </cell>
          <cell r="H101">
            <v>100000</v>
          </cell>
        </row>
        <row r="101">
          <cell r="L101">
            <v>10</v>
          </cell>
        </row>
        <row r="102">
          <cell r="B102">
            <v>510</v>
          </cell>
        </row>
        <row r="102">
          <cell r="G102">
            <v>3032</v>
          </cell>
          <cell r="H102">
            <v>400000</v>
          </cell>
        </row>
        <row r="102">
          <cell r="L102">
            <v>10</v>
          </cell>
        </row>
        <row r="103">
          <cell r="B103">
            <v>511</v>
          </cell>
        </row>
        <row r="103">
          <cell r="G103">
            <v>3022</v>
          </cell>
          <cell r="H103">
            <v>3000</v>
          </cell>
        </row>
        <row r="103">
          <cell r="L103">
            <v>20</v>
          </cell>
        </row>
        <row r="104">
          <cell r="B104">
            <v>512</v>
          </cell>
        </row>
        <row r="104">
          <cell r="G104">
            <v>1063</v>
          </cell>
          <cell r="H104">
            <v>20</v>
          </cell>
        </row>
        <row r="104">
          <cell r="L104">
            <v>20</v>
          </cell>
        </row>
        <row r="105">
          <cell r="B105">
            <v>601</v>
          </cell>
        </row>
        <row r="105">
          <cell r="G105">
            <v>1012</v>
          </cell>
          <cell r="H105">
            <v>6</v>
          </cell>
        </row>
        <row r="105">
          <cell r="L105">
            <v>10</v>
          </cell>
        </row>
        <row r="106">
          <cell r="B106">
            <v>602</v>
          </cell>
        </row>
        <row r="106">
          <cell r="G106">
            <v>2011</v>
          </cell>
          <cell r="H106">
            <v>8</v>
          </cell>
        </row>
        <row r="106">
          <cell r="L106">
            <v>20</v>
          </cell>
        </row>
        <row r="107">
          <cell r="B107">
            <v>603</v>
          </cell>
        </row>
        <row r="107">
          <cell r="G107">
            <v>1031</v>
          </cell>
          <cell r="H107">
            <v>18</v>
          </cell>
        </row>
        <row r="107">
          <cell r="L107">
            <v>10</v>
          </cell>
        </row>
        <row r="108">
          <cell r="B108">
            <v>604</v>
          </cell>
        </row>
        <row r="108">
          <cell r="G108">
            <v>3081</v>
          </cell>
          <cell r="H108">
            <v>50</v>
          </cell>
        </row>
        <row r="108">
          <cell r="L108">
            <v>20</v>
          </cell>
        </row>
        <row r="109">
          <cell r="B109">
            <v>605</v>
          </cell>
        </row>
        <row r="109">
          <cell r="G109">
            <v>3082</v>
          </cell>
          <cell r="H109">
            <v>7</v>
          </cell>
        </row>
        <row r="109">
          <cell r="L109">
            <v>20</v>
          </cell>
        </row>
        <row r="110">
          <cell r="B110">
            <v>606</v>
          </cell>
        </row>
        <row r="110">
          <cell r="G110">
            <v>3051</v>
          </cell>
          <cell r="H110" t="str">
            <v>1;7</v>
          </cell>
        </row>
        <row r="110">
          <cell r="L110">
            <v>20</v>
          </cell>
        </row>
        <row r="111">
          <cell r="B111">
            <v>607</v>
          </cell>
        </row>
        <row r="111">
          <cell r="G111">
            <v>3043</v>
          </cell>
          <cell r="H111">
            <v>20</v>
          </cell>
        </row>
        <row r="111">
          <cell r="L111">
            <v>20</v>
          </cell>
        </row>
        <row r="112">
          <cell r="B112">
            <v>608</v>
          </cell>
        </row>
        <row r="112">
          <cell r="G112">
            <v>3045</v>
          </cell>
          <cell r="H112">
            <v>18</v>
          </cell>
        </row>
        <row r="112">
          <cell r="L112">
            <v>20</v>
          </cell>
        </row>
        <row r="113">
          <cell r="B113">
            <v>609</v>
          </cell>
        </row>
        <row r="113">
          <cell r="G113">
            <v>2031</v>
          </cell>
          <cell r="H113">
            <v>200000</v>
          </cell>
        </row>
        <row r="113">
          <cell r="L113">
            <v>10</v>
          </cell>
        </row>
        <row r="114">
          <cell r="B114">
            <v>610</v>
          </cell>
        </row>
        <row r="114">
          <cell r="G114">
            <v>3032</v>
          </cell>
          <cell r="H114">
            <v>500000</v>
          </cell>
        </row>
        <row r="114">
          <cell r="L114">
            <v>10</v>
          </cell>
        </row>
        <row r="115">
          <cell r="B115">
            <v>611</v>
          </cell>
        </row>
        <row r="115">
          <cell r="G115">
            <v>3032</v>
          </cell>
          <cell r="H115">
            <v>800000</v>
          </cell>
        </row>
        <row r="115">
          <cell r="L115">
            <v>20</v>
          </cell>
        </row>
        <row r="116">
          <cell r="B116">
            <v>612</v>
          </cell>
        </row>
        <row r="116">
          <cell r="G116">
            <v>3022</v>
          </cell>
          <cell r="H116">
            <v>5000</v>
          </cell>
        </row>
        <row r="116">
          <cell r="L116">
            <v>20</v>
          </cell>
        </row>
        <row r="117">
          <cell r="B117">
            <v>613</v>
          </cell>
        </row>
        <row r="117">
          <cell r="G117">
            <v>3022</v>
          </cell>
          <cell r="H117">
            <v>7000</v>
          </cell>
        </row>
        <row r="117">
          <cell r="L117">
            <v>20</v>
          </cell>
        </row>
        <row r="118">
          <cell r="B118">
            <v>614</v>
          </cell>
        </row>
        <row r="118">
          <cell r="G118">
            <v>1063</v>
          </cell>
          <cell r="H118">
            <v>30</v>
          </cell>
        </row>
        <row r="118">
          <cell r="L118">
            <v>20</v>
          </cell>
        </row>
        <row r="119">
          <cell r="B119">
            <v>701</v>
          </cell>
        </row>
        <row r="119">
          <cell r="G119">
            <v>1012</v>
          </cell>
          <cell r="H119">
            <v>7</v>
          </cell>
        </row>
        <row r="119">
          <cell r="L119">
            <v>10</v>
          </cell>
        </row>
        <row r="120">
          <cell r="B120">
            <v>702</v>
          </cell>
        </row>
        <row r="120">
          <cell r="G120">
            <v>2011</v>
          </cell>
          <cell r="H120">
            <v>10</v>
          </cell>
        </row>
        <row r="120">
          <cell r="L120">
            <v>50</v>
          </cell>
        </row>
        <row r="121">
          <cell r="B121">
            <v>703</v>
          </cell>
        </row>
        <row r="121">
          <cell r="G121">
            <v>1031</v>
          </cell>
          <cell r="H121">
            <v>20</v>
          </cell>
        </row>
        <row r="121">
          <cell r="L121">
            <v>10</v>
          </cell>
        </row>
        <row r="122">
          <cell r="B122">
            <v>704</v>
          </cell>
        </row>
        <row r="122">
          <cell r="G122">
            <v>3081</v>
          </cell>
          <cell r="H122">
            <v>60</v>
          </cell>
        </row>
        <row r="122">
          <cell r="L122">
            <v>20</v>
          </cell>
        </row>
        <row r="123">
          <cell r="B123">
            <v>705</v>
          </cell>
        </row>
        <row r="123">
          <cell r="G123">
            <v>3082</v>
          </cell>
          <cell r="H123">
            <v>8</v>
          </cell>
        </row>
        <row r="123">
          <cell r="L123">
            <v>20</v>
          </cell>
        </row>
        <row r="124">
          <cell r="B124">
            <v>706</v>
          </cell>
        </row>
        <row r="124">
          <cell r="G124">
            <v>3043</v>
          </cell>
          <cell r="H124">
            <v>25</v>
          </cell>
        </row>
        <row r="124">
          <cell r="L124">
            <v>50</v>
          </cell>
        </row>
        <row r="125">
          <cell r="B125">
            <v>707</v>
          </cell>
        </row>
        <row r="125">
          <cell r="G125">
            <v>3045</v>
          </cell>
          <cell r="H125">
            <v>20</v>
          </cell>
        </row>
        <row r="125">
          <cell r="L125">
            <v>50</v>
          </cell>
        </row>
        <row r="126">
          <cell r="B126">
            <v>708</v>
          </cell>
        </row>
        <row r="126">
          <cell r="G126">
            <v>2031</v>
          </cell>
          <cell r="H126">
            <v>300000</v>
          </cell>
        </row>
        <row r="126">
          <cell r="L126">
            <v>20</v>
          </cell>
        </row>
        <row r="127">
          <cell r="B127">
            <v>709</v>
          </cell>
        </row>
        <row r="127">
          <cell r="G127">
            <v>2031</v>
          </cell>
          <cell r="H127">
            <v>500000</v>
          </cell>
        </row>
        <row r="127">
          <cell r="L127">
            <v>20</v>
          </cell>
        </row>
        <row r="128">
          <cell r="B128">
            <v>710</v>
          </cell>
        </row>
        <row r="128">
          <cell r="G128">
            <v>3032</v>
          </cell>
          <cell r="H128">
            <v>1200000</v>
          </cell>
        </row>
        <row r="128">
          <cell r="L128">
            <v>50</v>
          </cell>
        </row>
        <row r="129">
          <cell r="B129">
            <v>711</v>
          </cell>
        </row>
        <row r="129">
          <cell r="G129">
            <v>3032</v>
          </cell>
          <cell r="H129">
            <v>1500000</v>
          </cell>
        </row>
        <row r="129">
          <cell r="L129">
            <v>50</v>
          </cell>
        </row>
        <row r="130">
          <cell r="B130">
            <v>712</v>
          </cell>
        </row>
        <row r="130">
          <cell r="G130">
            <v>3022</v>
          </cell>
          <cell r="H130">
            <v>10000</v>
          </cell>
        </row>
        <row r="130">
          <cell r="L130">
            <v>50</v>
          </cell>
        </row>
        <row r="131">
          <cell r="B131">
            <v>713</v>
          </cell>
        </row>
        <row r="131">
          <cell r="G131">
            <v>3022</v>
          </cell>
          <cell r="H131">
            <v>15000</v>
          </cell>
        </row>
        <row r="131">
          <cell r="L131">
            <v>50</v>
          </cell>
        </row>
        <row r="132">
          <cell r="B132">
            <v>714</v>
          </cell>
        </row>
        <row r="132">
          <cell r="G132">
            <v>3022</v>
          </cell>
          <cell r="H132">
            <v>20000</v>
          </cell>
        </row>
        <row r="132">
          <cell r="L132">
            <v>100</v>
          </cell>
        </row>
        <row r="133">
          <cell r="B133">
            <v>715</v>
          </cell>
        </row>
        <row r="133">
          <cell r="G133">
            <v>1063</v>
          </cell>
          <cell r="H133">
            <v>40</v>
          </cell>
        </row>
        <row r="133">
          <cell r="L133">
            <v>50</v>
          </cell>
        </row>
        <row r="134">
          <cell r="B134">
            <v>716</v>
          </cell>
        </row>
        <row r="134">
          <cell r="G134">
            <v>1063</v>
          </cell>
          <cell r="H134">
            <v>50</v>
          </cell>
        </row>
        <row r="134">
          <cell r="L134">
            <v>50</v>
          </cell>
        </row>
        <row r="148">
          <cell r="C148">
            <v>1</v>
          </cell>
        </row>
        <row r="148">
          <cell r="M148" t="str">
            <v>5;1010002;1|1;0;5</v>
          </cell>
        </row>
        <row r="149">
          <cell r="C149">
            <v>2</v>
          </cell>
        </row>
        <row r="149">
          <cell r="M149" t="str">
            <v>2;0;50|5;1020000;10|5;2010001;2</v>
          </cell>
        </row>
        <row r="150">
          <cell r="C150">
            <v>3</v>
          </cell>
        </row>
        <row r="150">
          <cell r="M150" t="str">
            <v>3;0;10000|5;2010002;1</v>
          </cell>
        </row>
        <row r="151">
          <cell r="C151">
            <v>4</v>
          </cell>
        </row>
        <row r="151">
          <cell r="M151" t="str">
            <v>2;0;50|5;1020000;30|5;2010001;5</v>
          </cell>
        </row>
        <row r="152">
          <cell r="C152">
            <v>5</v>
          </cell>
        </row>
        <row r="152">
          <cell r="M152" t="str">
            <v>2;0;100|3;0;50000|5;2010001;5</v>
          </cell>
        </row>
        <row r="153">
          <cell r="C153">
            <v>6</v>
          </cell>
        </row>
        <row r="153">
          <cell r="M153" t="str">
            <v>2;0;100|5;1020000;50|5;1010001;2</v>
          </cell>
        </row>
        <row r="154">
          <cell r="C154">
            <v>7</v>
          </cell>
        </row>
        <row r="154">
          <cell r="M154" t="str">
            <v>2;0;300|3;0;50000|5;1020000;10|5;2010001;2</v>
          </cell>
        </row>
        <row r="162">
          <cell r="D162" t="str">
            <v>登录游戏1天</v>
          </cell>
        </row>
        <row r="162">
          <cell r="G162">
            <v>1012</v>
          </cell>
          <cell r="H162">
            <v>1</v>
          </cell>
        </row>
        <row r="162">
          <cell r="K162">
            <v>2</v>
          </cell>
          <cell r="L162">
            <v>1</v>
          </cell>
        </row>
        <row r="163">
          <cell r="D163" t="str">
            <v>登录游戏2天</v>
          </cell>
        </row>
        <row r="163">
          <cell r="G163">
            <v>1012</v>
          </cell>
          <cell r="H163">
            <v>2</v>
          </cell>
        </row>
        <row r="163">
          <cell r="K163">
            <v>2</v>
          </cell>
          <cell r="L163">
            <v>2</v>
          </cell>
        </row>
        <row r="164">
          <cell r="D164" t="str">
            <v>登录游戏3天</v>
          </cell>
        </row>
        <row r="164">
          <cell r="G164">
            <v>1012</v>
          </cell>
          <cell r="H164">
            <v>3</v>
          </cell>
        </row>
        <row r="164">
          <cell r="K164">
            <v>2</v>
          </cell>
          <cell r="L164">
            <v>3</v>
          </cell>
        </row>
        <row r="165">
          <cell r="D165" t="str">
            <v>登录游戏4天</v>
          </cell>
        </row>
        <row r="165">
          <cell r="G165">
            <v>1012</v>
          </cell>
          <cell r="H165">
            <v>4</v>
          </cell>
        </row>
        <row r="165">
          <cell r="K165">
            <v>2</v>
          </cell>
          <cell r="L165">
            <v>4</v>
          </cell>
        </row>
        <row r="166">
          <cell r="D166" t="str">
            <v>登录游戏5天</v>
          </cell>
        </row>
        <row r="166">
          <cell r="G166">
            <v>1012</v>
          </cell>
          <cell r="H166">
            <v>5</v>
          </cell>
        </row>
        <row r="166">
          <cell r="K166">
            <v>2</v>
          </cell>
          <cell r="L166">
            <v>5</v>
          </cell>
        </row>
        <row r="167">
          <cell r="D167" t="str">
            <v>登录游戏6天</v>
          </cell>
        </row>
        <row r="167">
          <cell r="G167">
            <v>1012</v>
          </cell>
          <cell r="H167">
            <v>6</v>
          </cell>
        </row>
        <row r="167">
          <cell r="K167">
            <v>2</v>
          </cell>
          <cell r="L167">
            <v>6</v>
          </cell>
        </row>
        <row r="168">
          <cell r="D168" t="str">
            <v>登录游戏7天</v>
          </cell>
        </row>
        <row r="168">
          <cell r="G168">
            <v>1012</v>
          </cell>
          <cell r="H168">
            <v>7</v>
          </cell>
        </row>
        <row r="168">
          <cell r="K168">
            <v>2</v>
          </cell>
          <cell r="L168">
            <v>7</v>
          </cell>
        </row>
        <row r="169">
          <cell r="D169" t="str">
            <v>购买或看视频获得体力3次</v>
          </cell>
        </row>
        <row r="169">
          <cell r="G169">
            <v>1051</v>
          </cell>
          <cell r="H169">
            <v>3</v>
          </cell>
        </row>
        <row r="169">
          <cell r="K169">
            <v>1</v>
          </cell>
          <cell r="L169">
            <v>8</v>
          </cell>
        </row>
        <row r="170">
          <cell r="D170" t="str">
            <v>购买或看视频获得体力6次</v>
          </cell>
        </row>
        <row r="170">
          <cell r="G170">
            <v>1051</v>
          </cell>
          <cell r="H170">
            <v>6</v>
          </cell>
        </row>
        <row r="170">
          <cell r="K170">
            <v>1</v>
          </cell>
          <cell r="L170">
            <v>9</v>
          </cell>
        </row>
        <row r="171">
          <cell r="D171" t="str">
            <v>购买或看视频获得体力9次</v>
          </cell>
        </row>
        <row r="171">
          <cell r="G171">
            <v>1051</v>
          </cell>
          <cell r="H171">
            <v>9</v>
          </cell>
        </row>
        <row r="171">
          <cell r="K171">
            <v>1</v>
          </cell>
          <cell r="L171">
            <v>10</v>
          </cell>
        </row>
        <row r="172">
          <cell r="D172" t="str">
            <v>购买或看视频获得体力12次</v>
          </cell>
        </row>
        <row r="172">
          <cell r="G172">
            <v>1051</v>
          </cell>
          <cell r="H172">
            <v>12</v>
          </cell>
        </row>
        <row r="172">
          <cell r="K172">
            <v>1</v>
          </cell>
          <cell r="L172">
            <v>11</v>
          </cell>
        </row>
        <row r="173">
          <cell r="D173" t="str">
            <v>购买或看视频获得体力15次</v>
          </cell>
        </row>
        <row r="173">
          <cell r="G173">
            <v>1051</v>
          </cell>
          <cell r="H173">
            <v>15</v>
          </cell>
        </row>
        <row r="173">
          <cell r="K173">
            <v>1</v>
          </cell>
          <cell r="L173">
            <v>12</v>
          </cell>
        </row>
        <row r="174">
          <cell r="D174" t="str">
            <v>购买或看视频获得体力18次</v>
          </cell>
        </row>
        <row r="174">
          <cell r="G174">
            <v>1051</v>
          </cell>
          <cell r="H174">
            <v>18</v>
          </cell>
        </row>
        <row r="174">
          <cell r="K174">
            <v>1</v>
          </cell>
          <cell r="L174">
            <v>13</v>
          </cell>
        </row>
        <row r="175">
          <cell r="D175" t="str">
            <v>购买或看视频获得体力21次</v>
          </cell>
        </row>
        <row r="175">
          <cell r="G175">
            <v>1051</v>
          </cell>
          <cell r="H175">
            <v>21</v>
          </cell>
        </row>
        <row r="175">
          <cell r="K175">
            <v>1</v>
          </cell>
          <cell r="L175">
            <v>14</v>
          </cell>
        </row>
        <row r="176">
          <cell r="D176" t="str">
            <v>击败敌对势力10000人</v>
          </cell>
        </row>
        <row r="176">
          <cell r="G176">
            <v>2031</v>
          </cell>
          <cell r="H176">
            <v>10000</v>
          </cell>
        </row>
        <row r="176">
          <cell r="K176">
            <v>1</v>
          </cell>
          <cell r="L176">
            <v>15</v>
          </cell>
        </row>
        <row r="177">
          <cell r="D177" t="str">
            <v>击败敌对势力20000人</v>
          </cell>
        </row>
        <row r="177">
          <cell r="G177">
            <v>2031</v>
          </cell>
          <cell r="H177">
            <v>20000</v>
          </cell>
        </row>
        <row r="177">
          <cell r="K177">
            <v>1</v>
          </cell>
          <cell r="L177">
            <v>16</v>
          </cell>
        </row>
        <row r="178">
          <cell r="D178" t="str">
            <v>击败敌对势力30000人</v>
          </cell>
        </row>
        <row r="178">
          <cell r="G178">
            <v>2031</v>
          </cell>
          <cell r="H178">
            <v>30000</v>
          </cell>
        </row>
        <row r="178">
          <cell r="K178">
            <v>1</v>
          </cell>
          <cell r="L178">
            <v>17</v>
          </cell>
        </row>
        <row r="179">
          <cell r="D179" t="str">
            <v>击败敌对势力50000人</v>
          </cell>
        </row>
        <row r="179">
          <cell r="G179">
            <v>2031</v>
          </cell>
          <cell r="H179">
            <v>50000</v>
          </cell>
        </row>
        <row r="179">
          <cell r="K179">
            <v>1</v>
          </cell>
          <cell r="L179">
            <v>18</v>
          </cell>
        </row>
        <row r="180">
          <cell r="D180" t="str">
            <v>击败敌对势力100000人</v>
          </cell>
        </row>
        <row r="180">
          <cell r="G180">
            <v>2031</v>
          </cell>
          <cell r="H180">
            <v>100000</v>
          </cell>
        </row>
        <row r="180">
          <cell r="K180">
            <v>2</v>
          </cell>
          <cell r="L180">
            <v>19</v>
          </cell>
        </row>
        <row r="181">
          <cell r="D181" t="str">
            <v>击败敌对势力150000人</v>
          </cell>
        </row>
        <row r="181">
          <cell r="G181">
            <v>2031</v>
          </cell>
          <cell r="H181">
            <v>150000</v>
          </cell>
        </row>
        <row r="181">
          <cell r="K181">
            <v>2</v>
          </cell>
          <cell r="L181">
            <v>20</v>
          </cell>
        </row>
        <row r="182">
          <cell r="D182" t="str">
            <v>击败敌对势力200000人</v>
          </cell>
        </row>
        <row r="182">
          <cell r="G182">
            <v>2031</v>
          </cell>
          <cell r="H182">
            <v>200000</v>
          </cell>
        </row>
        <row r="182">
          <cell r="K182">
            <v>3</v>
          </cell>
          <cell r="L182">
            <v>21</v>
          </cell>
        </row>
        <row r="183">
          <cell r="D183" t="str">
            <v>击败敌对势力250000人</v>
          </cell>
        </row>
        <row r="183">
          <cell r="G183">
            <v>2031</v>
          </cell>
          <cell r="H183">
            <v>250000</v>
          </cell>
        </row>
        <row r="183">
          <cell r="K183">
            <v>3</v>
          </cell>
          <cell r="L183">
            <v>22</v>
          </cell>
        </row>
        <row r="184">
          <cell r="D184" t="str">
            <v>击败敌对势力300000人</v>
          </cell>
        </row>
        <row r="184">
          <cell r="G184">
            <v>2031</v>
          </cell>
          <cell r="H184">
            <v>300000</v>
          </cell>
        </row>
        <row r="184">
          <cell r="K184">
            <v>3</v>
          </cell>
          <cell r="L184">
            <v>23</v>
          </cell>
        </row>
        <row r="185">
          <cell r="D185" t="str">
            <v>击败敌对势力350000人</v>
          </cell>
        </row>
        <row r="185">
          <cell r="G185">
            <v>2031</v>
          </cell>
          <cell r="H185">
            <v>350000</v>
          </cell>
        </row>
        <row r="185">
          <cell r="K185">
            <v>3</v>
          </cell>
          <cell r="L185">
            <v>24</v>
          </cell>
        </row>
        <row r="186">
          <cell r="D186" t="str">
            <v>击败敌对势力400000人</v>
          </cell>
        </row>
        <row r="186">
          <cell r="G186">
            <v>2031</v>
          </cell>
          <cell r="H186">
            <v>400000</v>
          </cell>
        </row>
        <row r="186">
          <cell r="K186">
            <v>4</v>
          </cell>
          <cell r="L186">
            <v>25</v>
          </cell>
        </row>
        <row r="187">
          <cell r="D187" t="str">
            <v>击败敌对势力450000人</v>
          </cell>
        </row>
        <row r="187">
          <cell r="G187">
            <v>2031</v>
          </cell>
          <cell r="H187">
            <v>450000</v>
          </cell>
        </row>
        <row r="187">
          <cell r="K187">
            <v>4</v>
          </cell>
          <cell r="L187">
            <v>26</v>
          </cell>
        </row>
        <row r="188">
          <cell r="D188" t="str">
            <v>参与主线关卡1次</v>
          </cell>
        </row>
        <row r="188">
          <cell r="G188">
            <v>2021</v>
          </cell>
          <cell r="H188">
            <v>1</v>
          </cell>
        </row>
        <row r="188">
          <cell r="K188">
            <v>1</v>
          </cell>
          <cell r="L188">
            <v>27</v>
          </cell>
        </row>
        <row r="189">
          <cell r="D189" t="str">
            <v>参与主线关卡3次</v>
          </cell>
        </row>
        <row r="189">
          <cell r="G189">
            <v>2021</v>
          </cell>
          <cell r="H189">
            <v>3</v>
          </cell>
        </row>
        <row r="189">
          <cell r="K189">
            <v>1</v>
          </cell>
          <cell r="L189">
            <v>28</v>
          </cell>
        </row>
        <row r="190">
          <cell r="D190" t="str">
            <v>参与主线关卡5次</v>
          </cell>
        </row>
        <row r="190">
          <cell r="G190">
            <v>2021</v>
          </cell>
          <cell r="H190">
            <v>5</v>
          </cell>
        </row>
        <row r="190">
          <cell r="K190">
            <v>1</v>
          </cell>
          <cell r="L190">
            <v>29</v>
          </cell>
        </row>
        <row r="191">
          <cell r="D191" t="str">
            <v>参与主线关卡7次</v>
          </cell>
        </row>
        <row r="191">
          <cell r="G191">
            <v>2021</v>
          </cell>
          <cell r="H191">
            <v>7</v>
          </cell>
        </row>
        <row r="191">
          <cell r="K191">
            <v>1</v>
          </cell>
          <cell r="L191">
            <v>30</v>
          </cell>
        </row>
        <row r="192">
          <cell r="D192" t="str">
            <v>参与主线关卡9次</v>
          </cell>
        </row>
        <row r="192">
          <cell r="G192">
            <v>2021</v>
          </cell>
          <cell r="H192">
            <v>9</v>
          </cell>
        </row>
        <row r="192">
          <cell r="K192">
            <v>1</v>
          </cell>
          <cell r="L192">
            <v>31</v>
          </cell>
        </row>
        <row r="193">
          <cell r="D193" t="str">
            <v>参与主线关卡11次</v>
          </cell>
        </row>
        <row r="193">
          <cell r="G193">
            <v>2021</v>
          </cell>
          <cell r="H193">
            <v>11</v>
          </cell>
        </row>
        <row r="193">
          <cell r="K193">
            <v>2</v>
          </cell>
          <cell r="L193">
            <v>32</v>
          </cell>
        </row>
        <row r="194">
          <cell r="D194" t="str">
            <v>参与主线关卡13次</v>
          </cell>
        </row>
        <row r="194">
          <cell r="G194">
            <v>2021</v>
          </cell>
          <cell r="H194">
            <v>13</v>
          </cell>
        </row>
        <row r="194">
          <cell r="K194">
            <v>2</v>
          </cell>
          <cell r="L194">
            <v>33</v>
          </cell>
        </row>
        <row r="195">
          <cell r="D195" t="str">
            <v>参与主线关卡15次</v>
          </cell>
        </row>
        <row r="195">
          <cell r="G195">
            <v>2021</v>
          </cell>
          <cell r="H195">
            <v>15</v>
          </cell>
        </row>
        <row r="195">
          <cell r="K195">
            <v>2</v>
          </cell>
          <cell r="L195">
            <v>34</v>
          </cell>
        </row>
        <row r="196">
          <cell r="D196" t="str">
            <v>参与主线关卡18次</v>
          </cell>
        </row>
        <row r="196">
          <cell r="G196">
            <v>2021</v>
          </cell>
          <cell r="H196">
            <v>18</v>
          </cell>
        </row>
        <row r="196">
          <cell r="K196">
            <v>4</v>
          </cell>
          <cell r="L196">
            <v>35</v>
          </cell>
        </row>
        <row r="197">
          <cell r="D197" t="str">
            <v>参与主线关卡21次</v>
          </cell>
        </row>
        <row r="197">
          <cell r="G197">
            <v>2021</v>
          </cell>
          <cell r="H197">
            <v>21</v>
          </cell>
        </row>
        <row r="197">
          <cell r="K197">
            <v>4</v>
          </cell>
          <cell r="L197">
            <v>36</v>
          </cell>
        </row>
        <row r="198">
          <cell r="D198" t="str">
            <v>参与主线关卡24次</v>
          </cell>
        </row>
        <row r="198">
          <cell r="G198">
            <v>2021</v>
          </cell>
          <cell r="H198">
            <v>24</v>
          </cell>
        </row>
        <row r="198">
          <cell r="K198">
            <v>4</v>
          </cell>
          <cell r="L198">
            <v>37</v>
          </cell>
        </row>
        <row r="199">
          <cell r="D199" t="str">
            <v>参与主线关卡27次</v>
          </cell>
        </row>
        <row r="199">
          <cell r="G199">
            <v>2021</v>
          </cell>
          <cell r="H199">
            <v>27</v>
          </cell>
        </row>
        <row r="199">
          <cell r="K199">
            <v>4</v>
          </cell>
          <cell r="L199">
            <v>38</v>
          </cell>
        </row>
        <row r="200">
          <cell r="D200" t="str">
            <v>参与主线关卡30次</v>
          </cell>
        </row>
        <row r="200">
          <cell r="G200">
            <v>2021</v>
          </cell>
          <cell r="H200">
            <v>30</v>
          </cell>
        </row>
        <row r="200">
          <cell r="K200">
            <v>5</v>
          </cell>
          <cell r="L200">
            <v>39</v>
          </cell>
        </row>
        <row r="201">
          <cell r="D201" t="str">
            <v>快速分红1次</v>
          </cell>
        </row>
        <row r="201">
          <cell r="G201">
            <v>1043</v>
          </cell>
          <cell r="H201">
            <v>1</v>
          </cell>
        </row>
        <row r="201">
          <cell r="K201">
            <v>2</v>
          </cell>
          <cell r="L201">
            <v>40</v>
          </cell>
        </row>
        <row r="202">
          <cell r="D202" t="str">
            <v>快速分红3次</v>
          </cell>
        </row>
        <row r="202">
          <cell r="G202">
            <v>1043</v>
          </cell>
          <cell r="H202">
            <v>3</v>
          </cell>
        </row>
        <row r="202">
          <cell r="K202">
            <v>2</v>
          </cell>
          <cell r="L202">
            <v>41</v>
          </cell>
        </row>
        <row r="203">
          <cell r="D203" t="str">
            <v>快速分红5次</v>
          </cell>
        </row>
        <row r="203">
          <cell r="G203">
            <v>1043</v>
          </cell>
          <cell r="H203">
            <v>5</v>
          </cell>
        </row>
        <row r="203">
          <cell r="K203">
            <v>2</v>
          </cell>
          <cell r="L203">
            <v>42</v>
          </cell>
        </row>
        <row r="204">
          <cell r="D204" t="str">
            <v>快速分红7次</v>
          </cell>
        </row>
        <row r="204">
          <cell r="G204">
            <v>1043</v>
          </cell>
          <cell r="H204">
            <v>7</v>
          </cell>
        </row>
        <row r="204">
          <cell r="K204">
            <v>2</v>
          </cell>
          <cell r="L204">
            <v>43</v>
          </cell>
        </row>
        <row r="205">
          <cell r="D205" t="str">
            <v>快速分红10次</v>
          </cell>
        </row>
        <row r="205">
          <cell r="G205">
            <v>1043</v>
          </cell>
          <cell r="H205">
            <v>10</v>
          </cell>
        </row>
        <row r="205">
          <cell r="K205">
            <v>4</v>
          </cell>
          <cell r="L205">
            <v>44</v>
          </cell>
        </row>
        <row r="206">
          <cell r="D206" t="str">
            <v>快速分红15次</v>
          </cell>
        </row>
        <row r="206">
          <cell r="G206">
            <v>1043</v>
          </cell>
          <cell r="H206">
            <v>15</v>
          </cell>
        </row>
        <row r="206">
          <cell r="K206">
            <v>4</v>
          </cell>
          <cell r="L206">
            <v>45</v>
          </cell>
        </row>
        <row r="207">
          <cell r="D207" t="str">
            <v>快速分红20次</v>
          </cell>
        </row>
        <row r="207">
          <cell r="G207">
            <v>1043</v>
          </cell>
          <cell r="H207">
            <v>20</v>
          </cell>
        </row>
        <row r="207">
          <cell r="K207">
            <v>4</v>
          </cell>
          <cell r="L207">
            <v>46</v>
          </cell>
        </row>
        <row r="208">
          <cell r="D208" t="str">
            <v>快速分红25次</v>
          </cell>
        </row>
        <row r="208">
          <cell r="G208">
            <v>1043</v>
          </cell>
          <cell r="H208">
            <v>25</v>
          </cell>
        </row>
        <row r="208">
          <cell r="K208">
            <v>5</v>
          </cell>
          <cell r="L208">
            <v>47</v>
          </cell>
        </row>
        <row r="209">
          <cell r="D209" t="str">
            <v>快速分红30次</v>
          </cell>
        </row>
        <row r="209">
          <cell r="G209">
            <v>1043</v>
          </cell>
          <cell r="H209">
            <v>30</v>
          </cell>
        </row>
        <row r="209">
          <cell r="K209">
            <v>5</v>
          </cell>
          <cell r="L209">
            <v>48</v>
          </cell>
        </row>
        <row r="210">
          <cell r="D210" t="str">
            <v>快速分红35次</v>
          </cell>
        </row>
        <row r="210">
          <cell r="G210">
            <v>1043</v>
          </cell>
          <cell r="H210">
            <v>35</v>
          </cell>
        </row>
        <row r="210">
          <cell r="K210">
            <v>5</v>
          </cell>
          <cell r="L210">
            <v>49</v>
          </cell>
        </row>
        <row r="211">
          <cell r="D211" t="str">
            <v>打开任意盲盒2次</v>
          </cell>
        </row>
        <row r="211">
          <cell r="G211">
            <v>1063</v>
          </cell>
          <cell r="H211">
            <v>2</v>
          </cell>
        </row>
        <row r="211">
          <cell r="K211">
            <v>1</v>
          </cell>
          <cell r="L211">
            <v>50</v>
          </cell>
        </row>
        <row r="212">
          <cell r="D212" t="str">
            <v>打开任意盲盒4次</v>
          </cell>
        </row>
        <row r="212">
          <cell r="G212">
            <v>1063</v>
          </cell>
          <cell r="H212">
            <v>4</v>
          </cell>
        </row>
        <row r="212">
          <cell r="K212">
            <v>1</v>
          </cell>
          <cell r="L212">
            <v>51</v>
          </cell>
        </row>
        <row r="213">
          <cell r="D213" t="str">
            <v>打开任意盲盒8次</v>
          </cell>
        </row>
        <row r="213">
          <cell r="G213">
            <v>1063</v>
          </cell>
          <cell r="H213">
            <v>8</v>
          </cell>
        </row>
        <row r="213">
          <cell r="K213">
            <v>1</v>
          </cell>
          <cell r="L213">
            <v>52</v>
          </cell>
        </row>
        <row r="214">
          <cell r="D214" t="str">
            <v>打开任意盲盒12次</v>
          </cell>
        </row>
        <row r="214">
          <cell r="G214">
            <v>1063</v>
          </cell>
          <cell r="H214">
            <v>12</v>
          </cell>
        </row>
        <row r="214">
          <cell r="K214">
            <v>1</v>
          </cell>
          <cell r="L214">
            <v>53</v>
          </cell>
        </row>
        <row r="215">
          <cell r="D215" t="str">
            <v>打开任意盲盒16次</v>
          </cell>
        </row>
        <row r="215">
          <cell r="G215">
            <v>1063</v>
          </cell>
          <cell r="H215">
            <v>16</v>
          </cell>
        </row>
        <row r="215">
          <cell r="K215">
            <v>1</v>
          </cell>
          <cell r="L215">
            <v>54</v>
          </cell>
        </row>
        <row r="216">
          <cell r="D216" t="str">
            <v>打开任意盲盒20次</v>
          </cell>
        </row>
        <row r="216">
          <cell r="G216">
            <v>1063</v>
          </cell>
          <cell r="H216">
            <v>20</v>
          </cell>
        </row>
        <row r="216">
          <cell r="K216">
            <v>1</v>
          </cell>
          <cell r="L216">
            <v>55</v>
          </cell>
        </row>
        <row r="217">
          <cell r="D217" t="str">
            <v>打开任意盲盒24次</v>
          </cell>
        </row>
        <row r="217">
          <cell r="G217">
            <v>1063</v>
          </cell>
          <cell r="H217">
            <v>24</v>
          </cell>
        </row>
        <row r="217">
          <cell r="K217">
            <v>1</v>
          </cell>
          <cell r="L217">
            <v>56</v>
          </cell>
        </row>
        <row r="218">
          <cell r="D218" t="str">
            <v>打开任意盲盒30次</v>
          </cell>
        </row>
        <row r="218">
          <cell r="G218">
            <v>1063</v>
          </cell>
          <cell r="H218">
            <v>30</v>
          </cell>
        </row>
        <row r="218">
          <cell r="K218">
            <v>1</v>
          </cell>
          <cell r="L218">
            <v>57</v>
          </cell>
        </row>
        <row r="219">
          <cell r="D219" t="str">
            <v>打开任意盲盒40次</v>
          </cell>
        </row>
        <row r="219">
          <cell r="G219">
            <v>1063</v>
          </cell>
          <cell r="H219">
            <v>40</v>
          </cell>
        </row>
        <row r="219">
          <cell r="K219">
            <v>1</v>
          </cell>
          <cell r="L219">
            <v>58</v>
          </cell>
        </row>
        <row r="220">
          <cell r="D220" t="str">
            <v>打开任意盲盒60次</v>
          </cell>
        </row>
        <row r="220">
          <cell r="G220">
            <v>1063</v>
          </cell>
          <cell r="H220">
            <v>60</v>
          </cell>
        </row>
        <row r="220">
          <cell r="K220">
            <v>2</v>
          </cell>
          <cell r="L220">
            <v>59</v>
          </cell>
        </row>
        <row r="221">
          <cell r="D221" t="str">
            <v>打开任意盲盒80次</v>
          </cell>
        </row>
        <row r="221">
          <cell r="G221">
            <v>1063</v>
          </cell>
          <cell r="H221">
            <v>80</v>
          </cell>
        </row>
        <row r="221">
          <cell r="K221">
            <v>2</v>
          </cell>
          <cell r="L221">
            <v>60</v>
          </cell>
        </row>
        <row r="222">
          <cell r="D222" t="str">
            <v>打开任意盲盒100次</v>
          </cell>
        </row>
        <row r="222">
          <cell r="G222">
            <v>1063</v>
          </cell>
          <cell r="H222">
            <v>100</v>
          </cell>
        </row>
        <row r="222">
          <cell r="K222">
            <v>2</v>
          </cell>
          <cell r="L222">
            <v>61</v>
          </cell>
        </row>
        <row r="223">
          <cell r="D223" t="str">
            <v>打开任意盲盒150次</v>
          </cell>
        </row>
        <row r="223">
          <cell r="G223">
            <v>1063</v>
          </cell>
          <cell r="H223">
            <v>150</v>
          </cell>
        </row>
        <row r="223">
          <cell r="K223">
            <v>2</v>
          </cell>
          <cell r="L223">
            <v>62</v>
          </cell>
        </row>
        <row r="224">
          <cell r="D224" t="str">
            <v>打开任意盲盒200次</v>
          </cell>
        </row>
        <row r="224">
          <cell r="G224">
            <v>1063</v>
          </cell>
          <cell r="H224">
            <v>200</v>
          </cell>
        </row>
        <row r="224">
          <cell r="K224">
            <v>2</v>
          </cell>
          <cell r="L224">
            <v>63</v>
          </cell>
        </row>
        <row r="225">
          <cell r="D225" t="str">
            <v>打开任意盲盒250次</v>
          </cell>
        </row>
        <row r="225">
          <cell r="G225">
            <v>1063</v>
          </cell>
          <cell r="H225">
            <v>250</v>
          </cell>
        </row>
        <row r="225">
          <cell r="K225">
            <v>2</v>
          </cell>
          <cell r="L225">
            <v>64</v>
          </cell>
        </row>
        <row r="226">
          <cell r="D226" t="str">
            <v>打开任意盲盒300次</v>
          </cell>
        </row>
        <row r="226">
          <cell r="G226">
            <v>1063</v>
          </cell>
          <cell r="H226">
            <v>300</v>
          </cell>
        </row>
        <row r="226">
          <cell r="K226">
            <v>2</v>
          </cell>
          <cell r="L226">
            <v>65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612"/>
  <sheetViews>
    <sheetView tabSelected="1" topLeftCell="A525" workbookViewId="0">
      <selection activeCell="J547" sqref="J547"/>
    </sheetView>
  </sheetViews>
  <sheetFormatPr defaultColWidth="9" defaultRowHeight="11.25"/>
  <cols>
    <col min="1" max="1" width="11.4083333333333" style="2" customWidth="1"/>
    <col min="2" max="2" width="56.1166666666667" style="3" customWidth="1"/>
    <col min="3" max="12" width="15.625" style="3" customWidth="1"/>
    <col min="13" max="14" width="9" style="2" customWidth="1"/>
    <col min="15" max="16384" width="9" style="2"/>
  </cols>
  <sheetData>
    <row r="1" s="1" customFormat="1" ht="14.25" spans="1:12">
      <c r="A1" s="4" t="s">
        <v>0</v>
      </c>
      <c r="B1" s="4"/>
      <c r="C1" s="4" t="s">
        <v>1</v>
      </c>
      <c r="D1" s="4" t="s">
        <v>2</v>
      </c>
      <c r="E1" s="15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/>
      <c r="L1" s="4" t="s">
        <v>8</v>
      </c>
    </row>
    <row r="2" s="1" customFormat="1" ht="14.25" spans="1:12">
      <c r="A2" s="4" t="s">
        <v>9</v>
      </c>
      <c r="B2" s="4"/>
      <c r="C2" s="4" t="s">
        <v>9</v>
      </c>
      <c r="D2" s="4" t="s">
        <v>9</v>
      </c>
      <c r="E2" s="15" t="s">
        <v>10</v>
      </c>
      <c r="F2" s="4" t="s">
        <v>9</v>
      </c>
      <c r="G2" s="4" t="s">
        <v>10</v>
      </c>
      <c r="H2" s="4"/>
      <c r="I2" s="4" t="s">
        <v>9</v>
      </c>
      <c r="J2" s="4" t="s">
        <v>11</v>
      </c>
      <c r="K2" s="4"/>
      <c r="L2" s="4" t="s">
        <v>9</v>
      </c>
    </row>
    <row r="3" s="1" customFormat="1" ht="14.25" spans="1:12">
      <c r="A3" s="4" t="s">
        <v>12</v>
      </c>
      <c r="B3" s="4"/>
      <c r="C3" s="4" t="s">
        <v>12</v>
      </c>
      <c r="D3" s="4" t="s">
        <v>13</v>
      </c>
      <c r="E3" s="15" t="s">
        <v>12</v>
      </c>
      <c r="F3" s="4" t="s">
        <v>13</v>
      </c>
      <c r="G3" s="4" t="s">
        <v>12</v>
      </c>
      <c r="H3" s="4"/>
      <c r="I3" s="4" t="s">
        <v>12</v>
      </c>
      <c r="J3" s="4" t="s">
        <v>12</v>
      </c>
      <c r="K3" s="4"/>
      <c r="L3" s="4" t="s">
        <v>12</v>
      </c>
    </row>
    <row r="4" s="1" customFormat="1" ht="14.25" spans="1:12">
      <c r="A4" s="5" t="s">
        <v>14</v>
      </c>
      <c r="B4" s="5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5" t="s">
        <v>23</v>
      </c>
      <c r="K4" s="5" t="s">
        <v>24</v>
      </c>
      <c r="L4" s="5" t="s">
        <v>25</v>
      </c>
    </row>
    <row r="5" spans="1:12">
      <c r="A5" s="2">
        <f>C5*1000+1</f>
        <v>100001</v>
      </c>
      <c r="B5" s="3" t="str">
        <f>_xlfn.XLOOKUP(A5,[1]任务!$C:$C,[1]任务!$D:$D)</f>
        <v>登录游戏</v>
      </c>
      <c r="C5" s="3">
        <v>100</v>
      </c>
      <c r="D5" s="3">
        <f t="shared" ref="D5:D22" si="0">_xlfn.NUMBERVALUE(RIGHT(A5,3))</f>
        <v>1</v>
      </c>
      <c r="I5" s="3">
        <v>1011</v>
      </c>
      <c r="J5" s="3">
        <f>IF(_xlfn.XLOOKUP(I5,'task_type|任务类型'!$A:$A,'task_type|任务类型'!$D:$D)=1,K5,"")</f>
        <v>1</v>
      </c>
      <c r="K5" s="3">
        <f>_xlfn.XLOOKUP(A5,[1]任务!$C:$C,[1]任务!$G:$G)</f>
        <v>1</v>
      </c>
      <c r="L5" s="3">
        <f>_xlfn.XLOOKUP(A16,[1]任务!$C:$C,[1]任务!$J:$J)</f>
        <v>20</v>
      </c>
    </row>
    <row r="6" spans="1:12">
      <c r="A6" s="2">
        <f>A5+1</f>
        <v>100002</v>
      </c>
      <c r="B6" s="3" t="str">
        <f>_xlfn.XLOOKUP(A6,[1]任务!$C:$C,[1]任务!$D:$D)</f>
        <v>参与主线关卡1次</v>
      </c>
      <c r="C6" s="3">
        <v>100</v>
      </c>
      <c r="D6" s="3">
        <f t="shared" si="0"/>
        <v>2</v>
      </c>
      <c r="I6" s="3">
        <v>2021</v>
      </c>
      <c r="J6" s="3">
        <f>IF(_xlfn.XLOOKUP(I6,'task_type|任务类型'!$A:$A,'task_type|任务类型'!$D:$D)=1,K6,"")</f>
        <v>1</v>
      </c>
      <c r="K6" s="3">
        <f>_xlfn.XLOOKUP(A6,[1]任务!$C:$C,[1]任务!$G:$G)</f>
        <v>1</v>
      </c>
      <c r="L6" s="3">
        <f>_xlfn.XLOOKUP(A17,[1]任务!$C:$C,[1]任务!$J:$J)</f>
        <v>20</v>
      </c>
    </row>
    <row r="7" spans="1:12">
      <c r="A7" s="2">
        <f t="shared" ref="A7:A15" si="1">A6+1</f>
        <v>100003</v>
      </c>
      <c r="B7" s="3" t="str">
        <f>_xlfn.XLOOKUP(A7,[1]任务!$C:$C,[1]任务!$D:$D)</f>
        <v>参与日常关卡1次</v>
      </c>
      <c r="C7" s="3">
        <v>100</v>
      </c>
      <c r="D7" s="3">
        <f t="shared" si="0"/>
        <v>3</v>
      </c>
      <c r="I7" s="3">
        <v>2023</v>
      </c>
      <c r="J7" s="3">
        <f>IF(_xlfn.XLOOKUP(I7,'task_type|任务类型'!$A:$A,'task_type|任务类型'!$D:$D)=1,K7,"")</f>
        <v>1</v>
      </c>
      <c r="K7" s="3">
        <f>_xlfn.XLOOKUP(A7,[1]任务!$C:$C,[1]任务!$G:$G)</f>
        <v>1</v>
      </c>
      <c r="L7" s="3">
        <f>_xlfn.XLOOKUP(A7,[1]任务!$C:$C,[1]任务!$J:$J)</f>
        <v>10</v>
      </c>
    </row>
    <row r="8" spans="1:12">
      <c r="A8" s="2">
        <f t="shared" si="1"/>
        <v>100004</v>
      </c>
      <c r="B8" s="3" t="str">
        <f>_xlfn.XLOOKUP(A8,[1]任务!$C:$C,[1]任务!$D:$D)</f>
        <v>每日特供购买物品1次</v>
      </c>
      <c r="C8" s="3">
        <v>100</v>
      </c>
      <c r="D8" s="3">
        <f t="shared" si="0"/>
        <v>4</v>
      </c>
      <c r="I8" s="3">
        <v>1062</v>
      </c>
      <c r="J8" s="3">
        <f>IF(_xlfn.XLOOKUP(I8,'task_type|任务类型'!$A:$A,'task_type|任务类型'!$D:$D)=1,K8,"")</f>
        <v>1</v>
      </c>
      <c r="K8" s="3">
        <f>_xlfn.XLOOKUP(A8,[1]任务!$C:$C,[1]任务!$G:$G)</f>
        <v>1</v>
      </c>
      <c r="L8" s="3">
        <f>_xlfn.XLOOKUP(A8,[1]任务!$C:$C,[1]任务!$J:$J)</f>
        <v>10</v>
      </c>
    </row>
    <row r="9" spans="1:12">
      <c r="A9" s="2">
        <f t="shared" si="1"/>
        <v>100005</v>
      </c>
      <c r="B9" s="3" t="str">
        <f>_xlfn.XLOOKUP(A9,[1]任务!$C:$C,[1]任务!$D:$D)</f>
        <v>强化装备1次</v>
      </c>
      <c r="C9" s="3">
        <v>100</v>
      </c>
      <c r="D9" s="3">
        <f t="shared" si="0"/>
        <v>5</v>
      </c>
      <c r="I9" s="3">
        <v>3041</v>
      </c>
      <c r="J9" s="3">
        <f>IF(_xlfn.XLOOKUP(I9,'task_type|任务类型'!$A:$A,'task_type|任务类型'!$D:$D)=1,K9,"")</f>
        <v>1</v>
      </c>
      <c r="K9" s="3">
        <f>_xlfn.XLOOKUP(A9,[1]任务!$C:$C,[1]任务!$G:$G)</f>
        <v>1</v>
      </c>
      <c r="L9" s="3">
        <f>_xlfn.XLOOKUP(A9,[1]任务!$C:$C,[1]任务!$J:$J)</f>
        <v>10</v>
      </c>
    </row>
    <row r="10" spans="1:12">
      <c r="A10" s="2">
        <f t="shared" si="1"/>
        <v>100006</v>
      </c>
      <c r="B10" s="3" t="str">
        <f>_xlfn.XLOOKUP(A10,[1]任务!$C:$C,[1]任务!$D:$D)</f>
        <v>打开任意盲盒1次</v>
      </c>
      <c r="C10" s="3">
        <v>100</v>
      </c>
      <c r="D10" s="3">
        <f t="shared" si="0"/>
        <v>6</v>
      </c>
      <c r="I10" s="3">
        <v>1063</v>
      </c>
      <c r="J10" s="3">
        <f>IF(_xlfn.XLOOKUP(I10,'task_type|任务类型'!$A:$A,'task_type|任务类型'!$D:$D)=1,K10,"")</f>
        <v>1</v>
      </c>
      <c r="K10" s="3">
        <f>_xlfn.XLOOKUP(A10,[1]任务!$C:$C,[1]任务!$G:$G)</f>
        <v>1</v>
      </c>
      <c r="L10" s="3">
        <f>_xlfn.XLOOKUP(A10,[1]任务!$C:$C,[1]任务!$J:$J)</f>
        <v>20</v>
      </c>
    </row>
    <row r="11" spans="1:12">
      <c r="A11" s="2">
        <f t="shared" si="1"/>
        <v>100007</v>
      </c>
      <c r="B11" s="3" t="str">
        <f>_xlfn.XLOOKUP(A11,[1]任务!$C:$C,[1]任务!$D:$D)</f>
        <v>领取定期分红3次</v>
      </c>
      <c r="C11" s="3">
        <v>100</v>
      </c>
      <c r="D11" s="3">
        <f t="shared" si="0"/>
        <v>7</v>
      </c>
      <c r="I11" s="3">
        <v>1041</v>
      </c>
      <c r="J11" s="3">
        <f>IF(_xlfn.XLOOKUP(I11,'task_type|任务类型'!$A:$A,'task_type|任务类型'!$D:$D)=1,K11,"")</f>
        <v>3</v>
      </c>
      <c r="K11" s="3">
        <f>_xlfn.XLOOKUP(A11,[1]任务!$C:$C,[1]任务!$G:$G)</f>
        <v>3</v>
      </c>
      <c r="L11" s="3">
        <f>_xlfn.XLOOKUP(A11,[1]任务!$C:$C,[1]任务!$J:$J)</f>
        <v>20</v>
      </c>
    </row>
    <row r="12" spans="1:12">
      <c r="A12" s="2">
        <f t="shared" si="1"/>
        <v>100008</v>
      </c>
      <c r="B12" s="3" t="str">
        <f>_xlfn.XLOOKUP(A12,[1]任务!$C:$C,[1]任务!$D:$D)</f>
        <v>快速分红2次</v>
      </c>
      <c r="C12" s="3">
        <v>100</v>
      </c>
      <c r="D12" s="3">
        <f t="shared" si="0"/>
        <v>8</v>
      </c>
      <c r="I12" s="3">
        <v>1043</v>
      </c>
      <c r="J12" s="3">
        <f>IF(_xlfn.XLOOKUP(I12,'task_type|任务类型'!$A:$A,'task_type|任务类型'!$D:$D)=1,K12,"")</f>
        <v>2</v>
      </c>
      <c r="K12" s="3">
        <f>_xlfn.XLOOKUP(A12,[1]任务!$C:$C,[1]任务!$G:$G)</f>
        <v>2</v>
      </c>
      <c r="L12" s="3">
        <f>_xlfn.XLOOKUP(A12,[1]任务!$C:$C,[1]任务!$J:$J)</f>
        <v>20</v>
      </c>
    </row>
    <row r="13" spans="1:12">
      <c r="A13" s="2">
        <f t="shared" si="1"/>
        <v>100009</v>
      </c>
      <c r="B13" s="3" t="str">
        <f>_xlfn.XLOOKUP(A13,[1]任务!$C:$C,[1]任务!$D:$D)</f>
        <v>购买或看视频获得体力1次</v>
      </c>
      <c r="C13" s="3">
        <v>100</v>
      </c>
      <c r="D13" s="3">
        <f t="shared" si="0"/>
        <v>9</v>
      </c>
      <c r="I13" s="3">
        <v>1051</v>
      </c>
      <c r="J13" s="3">
        <f>IF(_xlfn.XLOOKUP(I13,'task_type|任务类型'!$A:$A,'task_type|任务类型'!$D:$D)=1,K13,"")</f>
        <v>1</v>
      </c>
      <c r="K13" s="3">
        <f>_xlfn.XLOOKUP(A13,[1]任务!$C:$C,[1]任务!$G:$G)</f>
        <v>1</v>
      </c>
      <c r="L13" s="3">
        <f>_xlfn.XLOOKUP(A13,[1]任务!$C:$C,[1]任务!$J:$J)</f>
        <v>10</v>
      </c>
    </row>
    <row r="14" spans="1:12">
      <c r="A14" s="2">
        <f t="shared" si="1"/>
        <v>100010</v>
      </c>
      <c r="B14" s="3" t="str">
        <f>_xlfn.XLOOKUP(A14,[1]任务!$C:$C,[1]任务!$D:$D)</f>
        <v>任意充值1次</v>
      </c>
      <c r="C14" s="3">
        <v>100</v>
      </c>
      <c r="D14" s="3">
        <f t="shared" si="0"/>
        <v>10</v>
      </c>
      <c r="I14" s="3">
        <v>1061</v>
      </c>
      <c r="J14" s="3">
        <f>IF(_xlfn.XLOOKUP(I14,'task_type|任务类型'!$A:$A,'task_type|任务类型'!$D:$D)=1,K14,"")</f>
        <v>1</v>
      </c>
      <c r="K14" s="3">
        <f>_xlfn.XLOOKUP(A14,[1]任务!$C:$C,[1]任务!$G:$G)</f>
        <v>1</v>
      </c>
      <c r="L14" s="3">
        <f>_xlfn.XLOOKUP(A14,[1]任务!$C:$C,[1]任务!$J:$J)</f>
        <v>20</v>
      </c>
    </row>
    <row r="15" spans="1:12">
      <c r="A15" s="2">
        <f t="shared" si="1"/>
        <v>100011</v>
      </c>
      <c r="B15" s="3" t="str">
        <f>_xlfn.XLOOKUP(A15,[1]任务!$C:$C,[1]任务!$D:$D)</f>
        <v>参与每日挑战1次</v>
      </c>
      <c r="C15" s="3">
        <v>100</v>
      </c>
      <c r="D15" s="3">
        <f t="shared" si="0"/>
        <v>11</v>
      </c>
      <c r="I15" s="3">
        <v>2024</v>
      </c>
      <c r="J15" s="3">
        <f>IF(_xlfn.XLOOKUP(I15,'task_type|任务类型'!$A:$A,'task_type|任务类型'!$D:$D)=1,K15,"")</f>
        <v>1</v>
      </c>
      <c r="K15" s="3">
        <f>_xlfn.XLOOKUP(A15,[1]任务!$C:$C,[1]任务!$G:$G)</f>
        <v>1</v>
      </c>
      <c r="L15" s="3">
        <f>_xlfn.XLOOKUP(A15,[1]任务!$C:$C,[1]任务!$J:$J)</f>
        <v>10</v>
      </c>
    </row>
    <row r="16" spans="1:12">
      <c r="A16" s="2">
        <f>C16*1000+1</f>
        <v>200001</v>
      </c>
      <c r="B16" s="3" t="str">
        <f>_xlfn.XLOOKUP(A16,[1]任务!$C:$C,[1]任务!$D:$D)</f>
        <v>合成装备2次</v>
      </c>
      <c r="C16" s="3">
        <v>200</v>
      </c>
      <c r="D16" s="3">
        <f t="shared" si="0"/>
        <v>1</v>
      </c>
      <c r="I16" s="3">
        <v>3042</v>
      </c>
      <c r="J16" s="3">
        <f>IF(_xlfn.XLOOKUP(I16,'task_type|任务类型'!$A:$A,'task_type|任务类型'!$D:$D)=1,K16,"")</f>
        <v>2</v>
      </c>
      <c r="K16" s="3">
        <f>_xlfn.XLOOKUP(A16,[1]任务!$C:$C,[1]任务!$G:$G)</f>
        <v>2</v>
      </c>
      <c r="L16" s="3">
        <f>_xlfn.XLOOKUP(A16,[1]任务!$C:$C,[1]任务!$J:$J)</f>
        <v>20</v>
      </c>
    </row>
    <row r="17" spans="1:12">
      <c r="A17" s="2">
        <f>A16+1</f>
        <v>200002</v>
      </c>
      <c r="B17" s="3" t="str">
        <f>_xlfn.XLOOKUP(A17,[1]任务!$C:$C,[1]任务!$D:$D)</f>
        <v>击败敌对势力500000人</v>
      </c>
      <c r="C17" s="3">
        <v>200</v>
      </c>
      <c r="D17" s="3">
        <f t="shared" si="0"/>
        <v>2</v>
      </c>
      <c r="I17" s="3">
        <v>2031</v>
      </c>
      <c r="J17" s="3">
        <f>IF(_xlfn.XLOOKUP(I17,'task_type|任务类型'!$A:$A,'task_type|任务类型'!$D:$D)=1,K17,"")</f>
        <v>500000</v>
      </c>
      <c r="K17" s="3">
        <f>_xlfn.XLOOKUP(A17,[1]任务!$C:$C,[1]任务!$G:$G)</f>
        <v>500000</v>
      </c>
      <c r="L17" s="3">
        <f>_xlfn.XLOOKUP(A17,[1]任务!$C:$C,[1]任务!$J:$J)</f>
        <v>20</v>
      </c>
    </row>
    <row r="18" spans="1:12">
      <c r="A18" s="2">
        <f>A17+1</f>
        <v>200003</v>
      </c>
      <c r="B18" s="3" t="str">
        <f>_xlfn.XLOOKUP(A18,[1]任务!$C:$C,[1]任务!$D:$D)</f>
        <v>击败头目50人</v>
      </c>
      <c r="C18" s="3">
        <v>200</v>
      </c>
      <c r="D18" s="3">
        <f t="shared" si="0"/>
        <v>3</v>
      </c>
      <c r="I18" s="3">
        <v>2033</v>
      </c>
      <c r="J18" s="3">
        <f>IF(_xlfn.XLOOKUP(I18,'task_type|任务类型'!$A:$A,'task_type|任务类型'!$D:$D)=1,K18,"")</f>
        <v>50</v>
      </c>
      <c r="K18" s="3">
        <f>_xlfn.XLOOKUP(A18,[1]任务!$C:$C,[1]任务!$G:$G)</f>
        <v>50</v>
      </c>
      <c r="L18" s="3">
        <f>_xlfn.XLOOKUP(A18,[1]任务!$C:$C,[1]任务!$J:$J)</f>
        <v>20</v>
      </c>
    </row>
    <row r="19" spans="1:12">
      <c r="A19" s="2">
        <f>A18+1</f>
        <v>200004</v>
      </c>
      <c r="B19" s="3" t="str">
        <f>_xlfn.XLOOKUP(A19,[1]任务!$C:$C,[1]任务!$D:$D)</f>
        <v>每日特供购买物品10次</v>
      </c>
      <c r="C19" s="3">
        <v>200</v>
      </c>
      <c r="D19" s="3">
        <f t="shared" si="0"/>
        <v>4</v>
      </c>
      <c r="I19" s="3">
        <v>1062</v>
      </c>
      <c r="J19" s="3">
        <f>IF(_xlfn.XLOOKUP(I19,'task_type|任务类型'!$A:$A,'task_type|任务类型'!$D:$D)=1,K19,"")</f>
        <v>10</v>
      </c>
      <c r="K19" s="3">
        <f>_xlfn.XLOOKUP(A19,[1]任务!$C:$C,[1]任务!$G:$G)</f>
        <v>10</v>
      </c>
      <c r="L19" s="3">
        <f>_xlfn.XLOOKUP(A19,[1]任务!$C:$C,[1]任务!$J:$J)</f>
        <v>20</v>
      </c>
    </row>
    <row r="20" spans="1:12">
      <c r="A20" s="2">
        <f>A19+1</f>
        <v>200005</v>
      </c>
      <c r="B20" s="3" t="str">
        <f>_xlfn.XLOOKUP(A20,[1]任务!$C:$C,[1]任务!$D:$D)</f>
        <v>通关挑战关卡3次</v>
      </c>
      <c r="C20" s="3">
        <v>200</v>
      </c>
      <c r="D20" s="3">
        <f t="shared" si="0"/>
        <v>5</v>
      </c>
      <c r="I20" s="3">
        <v>2012</v>
      </c>
      <c r="J20" s="3">
        <f>IF(_xlfn.XLOOKUP(I20,'task_type|任务类型'!$A:$A,'task_type|任务类型'!$D:$D)=1,K20,"")</f>
        <v>3</v>
      </c>
      <c r="K20" s="3">
        <f>_xlfn.XLOOKUP(A20,[1]任务!$C:$C,[1]任务!$G:$G)</f>
        <v>3</v>
      </c>
      <c r="L20" s="3">
        <f>_xlfn.XLOOKUP(A20,[1]任务!$C:$C,[1]任务!$J:$J)</f>
        <v>20</v>
      </c>
    </row>
    <row r="21" spans="1:12">
      <c r="A21" s="2">
        <f>A20+1</f>
        <v>200006</v>
      </c>
      <c r="B21" s="3" t="str">
        <f>_xlfn.XLOOKUP(A21,[1]任务!$C:$C,[1]任务!$D:$D)</f>
        <v>打开任意盲盒20次</v>
      </c>
      <c r="C21" s="3">
        <v>200</v>
      </c>
      <c r="D21" s="3">
        <f t="shared" si="0"/>
        <v>6</v>
      </c>
      <c r="I21" s="3">
        <v>1063</v>
      </c>
      <c r="J21" s="3">
        <f>IF(_xlfn.XLOOKUP(I21,'task_type|任务类型'!$A:$A,'task_type|任务类型'!$D:$D)=1,K21,"")</f>
        <v>20</v>
      </c>
      <c r="K21" s="3">
        <f>_xlfn.XLOOKUP(A21,[1]任务!$C:$C,[1]任务!$G:$G)</f>
        <v>20</v>
      </c>
      <c r="L21" s="3">
        <f>_xlfn.XLOOKUP(A21,[1]任务!$C:$C,[1]任务!$J:$J)</f>
        <v>20</v>
      </c>
    </row>
    <row r="22" spans="1:12">
      <c r="A22" s="2">
        <f>C22*1000+1</f>
        <v>301001</v>
      </c>
      <c r="B22" s="3" t="str">
        <f>CONCATENATE(_xlfn.XLOOKUP(C22,'task_group|任务组'!$A:$A,'task_group|任务组'!$B:$B),"-",K22)</f>
        <v>成就-登录游戏-3</v>
      </c>
      <c r="C22" s="3">
        <v>301</v>
      </c>
      <c r="D22" s="3">
        <f t="shared" si="0"/>
        <v>1</v>
      </c>
      <c r="F22" s="3" t="str">
        <f>IF(D22=1,"",A21)</f>
        <v/>
      </c>
      <c r="G22" s="3" t="str">
        <f>CONCATENATE("2;0;",H22)</f>
        <v>2;0;10</v>
      </c>
      <c r="H22" s="3">
        <v>10</v>
      </c>
      <c r="I22" s="3">
        <v>1012</v>
      </c>
      <c r="J22" s="3">
        <f>IF(_xlfn.XLOOKUP(I22,'task_type|任务类型'!$A:$A,'task_type|任务类型'!$D:$D)=1,K22,"")</f>
        <v>3</v>
      </c>
      <c r="K22" s="3">
        <v>3</v>
      </c>
      <c r="L22" s="3">
        <f>H22</f>
        <v>10</v>
      </c>
    </row>
    <row r="23" spans="1:12">
      <c r="A23" s="2">
        <f>A22+1</f>
        <v>301002</v>
      </c>
      <c r="B23" s="3" t="str">
        <f>CONCATENATE(_xlfn.XLOOKUP(C23,'task_group|任务组'!$A:$A,'task_group|任务组'!$B:$B),"-",K23)</f>
        <v>成就-登录游戏-7</v>
      </c>
      <c r="C23" s="3">
        <f>C22</f>
        <v>301</v>
      </c>
      <c r="D23" s="3">
        <f t="shared" ref="D23:D86" si="2">_xlfn.NUMBERVALUE(RIGHT(A23,3))</f>
        <v>2</v>
      </c>
      <c r="F23" s="3">
        <f t="shared" ref="F23:F86" si="3">IF(D23=1,"",A22)</f>
        <v>301001</v>
      </c>
      <c r="G23" s="3" t="str">
        <f t="shared" ref="G23:G86" si="4">CONCATENATE("2;0;",H23)</f>
        <v>2;0;10</v>
      </c>
      <c r="H23" s="3">
        <v>10</v>
      </c>
      <c r="I23" s="3">
        <v>1012</v>
      </c>
      <c r="J23" s="3">
        <f>IF(_xlfn.XLOOKUP(I23,'task_type|任务类型'!$A:$A,'task_type|任务类型'!$D:$D)=1,K23,"")</f>
        <v>7</v>
      </c>
      <c r="K23" s="3">
        <v>7</v>
      </c>
      <c r="L23" s="3">
        <f t="shared" ref="L23:L86" si="5">H23</f>
        <v>10</v>
      </c>
    </row>
    <row r="24" spans="1:12">
      <c r="A24" s="2">
        <f t="shared" ref="A24:A46" si="6">A23+1</f>
        <v>301003</v>
      </c>
      <c r="B24" s="3" t="str">
        <f>CONCATENATE(_xlfn.XLOOKUP(C24,'task_group|任务组'!$A:$A,'task_group|任务组'!$B:$B),"-",K24)</f>
        <v>成就-登录游戏-15</v>
      </c>
      <c r="C24" s="3">
        <f t="shared" ref="C24:C44" si="7">C23</f>
        <v>301</v>
      </c>
      <c r="D24" s="3">
        <f t="shared" si="2"/>
        <v>3</v>
      </c>
      <c r="F24" s="3">
        <f t="shared" si="3"/>
        <v>301002</v>
      </c>
      <c r="G24" s="3" t="str">
        <f t="shared" si="4"/>
        <v>2;0;10</v>
      </c>
      <c r="H24" s="3">
        <v>10</v>
      </c>
      <c r="I24" s="3">
        <v>1012</v>
      </c>
      <c r="J24" s="3">
        <f>IF(_xlfn.XLOOKUP(I24,'task_type|任务类型'!$A:$A,'task_type|任务类型'!$D:$D)=1,K24,"")</f>
        <v>15</v>
      </c>
      <c r="K24" s="3">
        <v>15</v>
      </c>
      <c r="L24" s="3">
        <f t="shared" si="5"/>
        <v>10</v>
      </c>
    </row>
    <row r="25" spans="1:12">
      <c r="A25" s="2">
        <f t="shared" si="6"/>
        <v>301004</v>
      </c>
      <c r="B25" s="3" t="str">
        <f>CONCATENATE(_xlfn.XLOOKUP(C25,'task_group|任务组'!$A:$A,'task_group|任务组'!$B:$B),"-",K25)</f>
        <v>成就-登录游戏-30</v>
      </c>
      <c r="C25" s="3">
        <f t="shared" si="7"/>
        <v>301</v>
      </c>
      <c r="D25" s="3">
        <f t="shared" si="2"/>
        <v>4</v>
      </c>
      <c r="F25" s="3">
        <f t="shared" si="3"/>
        <v>301003</v>
      </c>
      <c r="G25" s="3" t="str">
        <f t="shared" si="4"/>
        <v>2;0;10</v>
      </c>
      <c r="H25" s="3">
        <v>10</v>
      </c>
      <c r="I25" s="3">
        <v>1012</v>
      </c>
      <c r="J25" s="3">
        <f>IF(_xlfn.XLOOKUP(I25,'task_type|任务类型'!$A:$A,'task_type|任务类型'!$D:$D)=1,K25,"")</f>
        <v>30</v>
      </c>
      <c r="K25" s="3">
        <v>30</v>
      </c>
      <c r="L25" s="3">
        <f t="shared" si="5"/>
        <v>10</v>
      </c>
    </row>
    <row r="26" spans="1:12">
      <c r="A26" s="2">
        <f t="shared" si="6"/>
        <v>301005</v>
      </c>
      <c r="B26" s="3" t="str">
        <f>CONCATENATE(_xlfn.XLOOKUP(C26,'task_group|任务组'!$A:$A,'task_group|任务组'!$B:$B),"-",K26)</f>
        <v>成就-登录游戏-60</v>
      </c>
      <c r="C26" s="3">
        <f t="shared" si="7"/>
        <v>301</v>
      </c>
      <c r="D26" s="3">
        <f t="shared" si="2"/>
        <v>5</v>
      </c>
      <c r="F26" s="3">
        <f t="shared" si="3"/>
        <v>301004</v>
      </c>
      <c r="G26" s="3" t="str">
        <f t="shared" si="4"/>
        <v>2;0;20</v>
      </c>
      <c r="H26" s="3">
        <v>20</v>
      </c>
      <c r="I26" s="3">
        <v>1012</v>
      </c>
      <c r="J26" s="3">
        <f>IF(_xlfn.XLOOKUP(I26,'task_type|任务类型'!$A:$A,'task_type|任务类型'!$D:$D)=1,K26,"")</f>
        <v>60</v>
      </c>
      <c r="K26" s="3">
        <v>60</v>
      </c>
      <c r="L26" s="3">
        <f t="shared" si="5"/>
        <v>20</v>
      </c>
    </row>
    <row r="27" spans="1:12">
      <c r="A27" s="2">
        <f t="shared" si="6"/>
        <v>301006</v>
      </c>
      <c r="B27" s="3" t="str">
        <f>CONCATENATE(_xlfn.XLOOKUP(C27,'task_group|任务组'!$A:$A,'task_group|任务组'!$B:$B),"-",K27)</f>
        <v>成就-登录游戏-90</v>
      </c>
      <c r="C27" s="3">
        <f t="shared" si="7"/>
        <v>301</v>
      </c>
      <c r="D27" s="3">
        <f t="shared" si="2"/>
        <v>6</v>
      </c>
      <c r="F27" s="3">
        <f t="shared" si="3"/>
        <v>301005</v>
      </c>
      <c r="G27" s="3" t="str">
        <f t="shared" si="4"/>
        <v>2;0;20</v>
      </c>
      <c r="H27" s="3">
        <v>20</v>
      </c>
      <c r="I27" s="3">
        <v>1012</v>
      </c>
      <c r="J27" s="3">
        <f>IF(_xlfn.XLOOKUP(I27,'task_type|任务类型'!$A:$A,'task_type|任务类型'!$D:$D)=1,K27,"")</f>
        <v>90</v>
      </c>
      <c r="K27" s="3">
        <v>90</v>
      </c>
      <c r="L27" s="3">
        <f t="shared" si="5"/>
        <v>20</v>
      </c>
    </row>
    <row r="28" spans="1:12">
      <c r="A28" s="2">
        <f t="shared" si="6"/>
        <v>301007</v>
      </c>
      <c r="B28" s="3" t="str">
        <f>CONCATENATE(_xlfn.XLOOKUP(C28,'task_group|任务组'!$A:$A,'task_group|任务组'!$B:$B),"-",K28)</f>
        <v>成就-登录游戏-120</v>
      </c>
      <c r="C28" s="3">
        <f t="shared" si="7"/>
        <v>301</v>
      </c>
      <c r="D28" s="3">
        <f t="shared" si="2"/>
        <v>7</v>
      </c>
      <c r="F28" s="3">
        <f t="shared" si="3"/>
        <v>301006</v>
      </c>
      <c r="G28" s="3" t="str">
        <f t="shared" si="4"/>
        <v>2;0;20</v>
      </c>
      <c r="H28" s="3">
        <v>20</v>
      </c>
      <c r="I28" s="3">
        <v>1012</v>
      </c>
      <c r="J28" s="3">
        <f>IF(_xlfn.XLOOKUP(I28,'task_type|任务类型'!$A:$A,'task_type|任务类型'!$D:$D)=1,K28,"")</f>
        <v>120</v>
      </c>
      <c r="K28" s="3">
        <v>120</v>
      </c>
      <c r="L28" s="3">
        <f t="shared" si="5"/>
        <v>20</v>
      </c>
    </row>
    <row r="29" spans="1:12">
      <c r="A29" s="2">
        <f t="shared" si="6"/>
        <v>301008</v>
      </c>
      <c r="B29" s="3" t="str">
        <f>CONCATENATE(_xlfn.XLOOKUP(C29,'task_group|任务组'!$A:$A,'task_group|任务组'!$B:$B),"-",K29)</f>
        <v>成就-登录游戏-150</v>
      </c>
      <c r="C29" s="3">
        <f t="shared" si="7"/>
        <v>301</v>
      </c>
      <c r="D29" s="3">
        <f t="shared" si="2"/>
        <v>8</v>
      </c>
      <c r="F29" s="3">
        <f t="shared" si="3"/>
        <v>301007</v>
      </c>
      <c r="G29" s="3" t="str">
        <f t="shared" si="4"/>
        <v>2;0;20</v>
      </c>
      <c r="H29" s="3">
        <v>20</v>
      </c>
      <c r="I29" s="3">
        <v>1012</v>
      </c>
      <c r="J29" s="3">
        <f>IF(_xlfn.XLOOKUP(I29,'task_type|任务类型'!$A:$A,'task_type|任务类型'!$D:$D)=1,K29,"")</f>
        <v>150</v>
      </c>
      <c r="K29" s="3">
        <v>150</v>
      </c>
      <c r="L29" s="3">
        <f t="shared" si="5"/>
        <v>20</v>
      </c>
    </row>
    <row r="30" spans="1:12">
      <c r="A30" s="2">
        <f t="shared" si="6"/>
        <v>301009</v>
      </c>
      <c r="B30" s="3" t="str">
        <f>CONCATENATE(_xlfn.XLOOKUP(C30,'task_group|任务组'!$A:$A,'task_group|任务组'!$B:$B),"-",K30)</f>
        <v>成就-登录游戏-180</v>
      </c>
      <c r="C30" s="3">
        <f t="shared" si="7"/>
        <v>301</v>
      </c>
      <c r="D30" s="3">
        <f t="shared" si="2"/>
        <v>9</v>
      </c>
      <c r="F30" s="3">
        <f t="shared" si="3"/>
        <v>301008</v>
      </c>
      <c r="G30" s="3" t="str">
        <f t="shared" si="4"/>
        <v>2;0;20</v>
      </c>
      <c r="H30" s="3">
        <v>20</v>
      </c>
      <c r="I30" s="3">
        <v>1012</v>
      </c>
      <c r="J30" s="3">
        <f>IF(_xlfn.XLOOKUP(I30,'task_type|任务类型'!$A:$A,'task_type|任务类型'!$D:$D)=1,K30,"")</f>
        <v>180</v>
      </c>
      <c r="K30" s="3">
        <v>180</v>
      </c>
      <c r="L30" s="3">
        <f t="shared" si="5"/>
        <v>20</v>
      </c>
    </row>
    <row r="31" spans="1:12">
      <c r="A31" s="2">
        <f t="shared" si="6"/>
        <v>301010</v>
      </c>
      <c r="B31" s="3" t="str">
        <f>CONCATENATE(_xlfn.XLOOKUP(C31,'task_group|任务组'!$A:$A,'task_group|任务组'!$B:$B),"-",K31)</f>
        <v>成就-登录游戏-210</v>
      </c>
      <c r="C31" s="3">
        <f t="shared" si="7"/>
        <v>301</v>
      </c>
      <c r="D31" s="3">
        <f t="shared" si="2"/>
        <v>10</v>
      </c>
      <c r="F31" s="3">
        <f t="shared" si="3"/>
        <v>301009</v>
      </c>
      <c r="G31" s="3" t="str">
        <f t="shared" si="4"/>
        <v>2;0;30</v>
      </c>
      <c r="H31" s="3">
        <v>30</v>
      </c>
      <c r="I31" s="3">
        <v>1012</v>
      </c>
      <c r="J31" s="3">
        <f>IF(_xlfn.XLOOKUP(I31,'task_type|任务类型'!$A:$A,'task_type|任务类型'!$D:$D)=1,K31,"")</f>
        <v>210</v>
      </c>
      <c r="K31" s="3">
        <v>210</v>
      </c>
      <c r="L31" s="3">
        <f t="shared" si="5"/>
        <v>30</v>
      </c>
    </row>
    <row r="32" spans="1:12">
      <c r="A32" s="2">
        <f t="shared" si="6"/>
        <v>301011</v>
      </c>
      <c r="B32" s="3" t="str">
        <f>CONCATENATE(_xlfn.XLOOKUP(C32,'task_group|任务组'!$A:$A,'task_group|任务组'!$B:$B),"-",K32)</f>
        <v>成就-登录游戏-240</v>
      </c>
      <c r="C32" s="3">
        <f t="shared" si="7"/>
        <v>301</v>
      </c>
      <c r="D32" s="3">
        <f t="shared" si="2"/>
        <v>11</v>
      </c>
      <c r="F32" s="3">
        <f t="shared" si="3"/>
        <v>301010</v>
      </c>
      <c r="G32" s="3" t="str">
        <f t="shared" si="4"/>
        <v>2;0;30</v>
      </c>
      <c r="H32" s="3">
        <v>30</v>
      </c>
      <c r="I32" s="3">
        <v>1012</v>
      </c>
      <c r="J32" s="3">
        <f>IF(_xlfn.XLOOKUP(I32,'task_type|任务类型'!$A:$A,'task_type|任务类型'!$D:$D)=1,K32,"")</f>
        <v>240</v>
      </c>
      <c r="K32" s="3">
        <v>240</v>
      </c>
      <c r="L32" s="3">
        <f t="shared" si="5"/>
        <v>30</v>
      </c>
    </row>
    <row r="33" spans="1:12">
      <c r="A33" s="2">
        <f t="shared" si="6"/>
        <v>301012</v>
      </c>
      <c r="B33" s="3" t="str">
        <f>CONCATENATE(_xlfn.XLOOKUP(C33,'task_group|任务组'!$A:$A,'task_group|任务组'!$B:$B),"-",K33)</f>
        <v>成就-登录游戏-270</v>
      </c>
      <c r="C33" s="3">
        <f t="shared" si="7"/>
        <v>301</v>
      </c>
      <c r="D33" s="3">
        <f t="shared" si="2"/>
        <v>12</v>
      </c>
      <c r="F33" s="3">
        <f t="shared" si="3"/>
        <v>301011</v>
      </c>
      <c r="G33" s="3" t="str">
        <f t="shared" si="4"/>
        <v>2;0;30</v>
      </c>
      <c r="H33" s="3">
        <v>30</v>
      </c>
      <c r="I33" s="3">
        <v>1012</v>
      </c>
      <c r="J33" s="3">
        <f>IF(_xlfn.XLOOKUP(I33,'task_type|任务类型'!$A:$A,'task_type|任务类型'!$D:$D)=1,K33,"")</f>
        <v>270</v>
      </c>
      <c r="K33" s="3">
        <v>270</v>
      </c>
      <c r="L33" s="3">
        <f t="shared" si="5"/>
        <v>30</v>
      </c>
    </row>
    <row r="34" spans="1:12">
      <c r="A34" s="2">
        <f t="shared" si="6"/>
        <v>301013</v>
      </c>
      <c r="B34" s="3" t="str">
        <f>CONCATENATE(_xlfn.XLOOKUP(C34,'task_group|任务组'!$A:$A,'task_group|任务组'!$B:$B),"-",K34)</f>
        <v>成就-登录游戏-300</v>
      </c>
      <c r="C34" s="3">
        <f t="shared" si="7"/>
        <v>301</v>
      </c>
      <c r="D34" s="3">
        <f t="shared" si="2"/>
        <v>13</v>
      </c>
      <c r="F34" s="3">
        <f t="shared" si="3"/>
        <v>301012</v>
      </c>
      <c r="G34" s="3" t="str">
        <f t="shared" si="4"/>
        <v>2;0;30</v>
      </c>
      <c r="H34" s="3">
        <v>30</v>
      </c>
      <c r="I34" s="3">
        <v>1012</v>
      </c>
      <c r="J34" s="3">
        <f>IF(_xlfn.XLOOKUP(I34,'task_type|任务类型'!$A:$A,'task_type|任务类型'!$D:$D)=1,K34,"")</f>
        <v>300</v>
      </c>
      <c r="K34" s="3">
        <v>300</v>
      </c>
      <c r="L34" s="3">
        <f t="shared" si="5"/>
        <v>30</v>
      </c>
    </row>
    <row r="35" spans="1:12">
      <c r="A35" s="2">
        <f t="shared" si="6"/>
        <v>301014</v>
      </c>
      <c r="B35" s="3" t="str">
        <f>CONCATENATE(_xlfn.XLOOKUP(C35,'task_group|任务组'!$A:$A,'task_group|任务组'!$B:$B),"-",K35)</f>
        <v>成就-登录游戏-330</v>
      </c>
      <c r="C35" s="3">
        <f t="shared" si="7"/>
        <v>301</v>
      </c>
      <c r="D35" s="3">
        <f t="shared" si="2"/>
        <v>14</v>
      </c>
      <c r="F35" s="3">
        <f t="shared" si="3"/>
        <v>301013</v>
      </c>
      <c r="G35" s="3" t="str">
        <f t="shared" si="4"/>
        <v>2;0;30</v>
      </c>
      <c r="H35" s="3">
        <v>30</v>
      </c>
      <c r="I35" s="3">
        <v>1012</v>
      </c>
      <c r="J35" s="3">
        <f>IF(_xlfn.XLOOKUP(I35,'task_type|任务类型'!$A:$A,'task_type|任务类型'!$D:$D)=1,K35,"")</f>
        <v>330</v>
      </c>
      <c r="K35" s="3">
        <v>330</v>
      </c>
      <c r="L35" s="3">
        <f t="shared" si="5"/>
        <v>30</v>
      </c>
    </row>
    <row r="36" spans="1:12">
      <c r="A36" s="2">
        <f t="shared" si="6"/>
        <v>301015</v>
      </c>
      <c r="B36" s="3" t="str">
        <f>CONCATENATE(_xlfn.XLOOKUP(C36,'task_group|任务组'!$A:$A,'task_group|任务组'!$B:$B),"-",K36)</f>
        <v>成就-登录游戏-360</v>
      </c>
      <c r="C36" s="3">
        <f t="shared" si="7"/>
        <v>301</v>
      </c>
      <c r="D36" s="3">
        <f t="shared" si="2"/>
        <v>15</v>
      </c>
      <c r="F36" s="3">
        <f t="shared" si="3"/>
        <v>301014</v>
      </c>
      <c r="G36" s="3" t="str">
        <f t="shared" si="4"/>
        <v>2;0;30</v>
      </c>
      <c r="H36" s="3">
        <v>30</v>
      </c>
      <c r="I36" s="3">
        <v>1012</v>
      </c>
      <c r="J36" s="3">
        <f>IF(_xlfn.XLOOKUP(I36,'task_type|任务类型'!$A:$A,'task_type|任务类型'!$D:$D)=1,K36,"")</f>
        <v>360</v>
      </c>
      <c r="K36" s="3">
        <v>360</v>
      </c>
      <c r="L36" s="3">
        <f t="shared" si="5"/>
        <v>30</v>
      </c>
    </row>
    <row r="37" spans="1:12">
      <c r="A37" s="2">
        <f t="shared" si="6"/>
        <v>301016</v>
      </c>
      <c r="B37" s="3" t="str">
        <f>CONCATENATE(_xlfn.XLOOKUP(C37,'task_group|任务组'!$A:$A,'task_group|任务组'!$B:$B),"-",K37)</f>
        <v>成就-登录游戏-390</v>
      </c>
      <c r="C37" s="3">
        <f t="shared" si="7"/>
        <v>301</v>
      </c>
      <c r="D37" s="3">
        <f t="shared" si="2"/>
        <v>16</v>
      </c>
      <c r="F37" s="3">
        <f t="shared" si="3"/>
        <v>301015</v>
      </c>
      <c r="G37" s="3" t="str">
        <f t="shared" si="4"/>
        <v>2;0;30</v>
      </c>
      <c r="H37" s="3">
        <v>30</v>
      </c>
      <c r="I37" s="3">
        <v>1012</v>
      </c>
      <c r="J37" s="3">
        <f>IF(_xlfn.XLOOKUP(I37,'task_type|任务类型'!$A:$A,'task_type|任务类型'!$D:$D)=1,K37,"")</f>
        <v>390</v>
      </c>
      <c r="K37" s="3">
        <v>390</v>
      </c>
      <c r="L37" s="3">
        <f t="shared" si="5"/>
        <v>30</v>
      </c>
    </row>
    <row r="38" spans="1:12">
      <c r="A38" s="2">
        <f t="shared" si="6"/>
        <v>301017</v>
      </c>
      <c r="B38" s="3" t="str">
        <f>CONCATENATE(_xlfn.XLOOKUP(C38,'task_group|任务组'!$A:$A,'task_group|任务组'!$B:$B),"-",K38)</f>
        <v>成就-登录游戏-420</v>
      </c>
      <c r="C38" s="3">
        <f t="shared" si="7"/>
        <v>301</v>
      </c>
      <c r="D38" s="3">
        <f t="shared" si="2"/>
        <v>17</v>
      </c>
      <c r="F38" s="3">
        <f t="shared" si="3"/>
        <v>301016</v>
      </c>
      <c r="G38" s="3" t="str">
        <f t="shared" si="4"/>
        <v>2;0;30</v>
      </c>
      <c r="H38" s="3">
        <v>30</v>
      </c>
      <c r="I38" s="3">
        <v>1012</v>
      </c>
      <c r="J38" s="3">
        <f>IF(_xlfn.XLOOKUP(I38,'task_type|任务类型'!$A:$A,'task_type|任务类型'!$D:$D)=1,K38,"")</f>
        <v>420</v>
      </c>
      <c r="K38" s="3">
        <v>420</v>
      </c>
      <c r="L38" s="3">
        <f t="shared" si="5"/>
        <v>30</v>
      </c>
    </row>
    <row r="39" spans="1:12">
      <c r="A39" s="2">
        <f t="shared" si="6"/>
        <v>301018</v>
      </c>
      <c r="B39" s="3" t="str">
        <f>CONCATENATE(_xlfn.XLOOKUP(C39,'task_group|任务组'!$A:$A,'task_group|任务组'!$B:$B),"-",K39)</f>
        <v>成就-登录游戏-450</v>
      </c>
      <c r="C39" s="3">
        <f t="shared" si="7"/>
        <v>301</v>
      </c>
      <c r="D39" s="3">
        <f t="shared" si="2"/>
        <v>18</v>
      </c>
      <c r="F39" s="3">
        <f t="shared" si="3"/>
        <v>301017</v>
      </c>
      <c r="G39" s="3" t="str">
        <f t="shared" si="4"/>
        <v>2;0;30</v>
      </c>
      <c r="H39" s="3">
        <v>30</v>
      </c>
      <c r="I39" s="3">
        <v>1012</v>
      </c>
      <c r="J39" s="3">
        <f>IF(_xlfn.XLOOKUP(I39,'task_type|任务类型'!$A:$A,'task_type|任务类型'!$D:$D)=1,K39,"")</f>
        <v>450</v>
      </c>
      <c r="K39" s="3">
        <v>450</v>
      </c>
      <c r="L39" s="3">
        <f t="shared" si="5"/>
        <v>30</v>
      </c>
    </row>
    <row r="40" spans="1:12">
      <c r="A40" s="2">
        <f t="shared" si="6"/>
        <v>301019</v>
      </c>
      <c r="B40" s="3" t="str">
        <f>CONCATENATE(_xlfn.XLOOKUP(C40,'task_group|任务组'!$A:$A,'task_group|任务组'!$B:$B),"-",K40)</f>
        <v>成就-登录游戏-480</v>
      </c>
      <c r="C40" s="3">
        <f t="shared" si="7"/>
        <v>301</v>
      </c>
      <c r="D40" s="3">
        <f t="shared" si="2"/>
        <v>19</v>
      </c>
      <c r="F40" s="3">
        <f t="shared" si="3"/>
        <v>301018</v>
      </c>
      <c r="G40" s="3" t="str">
        <f t="shared" si="4"/>
        <v>2;0;30</v>
      </c>
      <c r="H40" s="3">
        <v>30</v>
      </c>
      <c r="I40" s="3">
        <v>1012</v>
      </c>
      <c r="J40" s="3">
        <f>IF(_xlfn.XLOOKUP(I40,'task_type|任务类型'!$A:$A,'task_type|任务类型'!$D:$D)=1,K40,"")</f>
        <v>480</v>
      </c>
      <c r="K40" s="3">
        <v>480</v>
      </c>
      <c r="L40" s="3">
        <f t="shared" si="5"/>
        <v>30</v>
      </c>
    </row>
    <row r="41" spans="1:12">
      <c r="A41" s="2">
        <f t="shared" si="6"/>
        <v>301020</v>
      </c>
      <c r="B41" s="3" t="str">
        <f>CONCATENATE(_xlfn.XLOOKUP(C41,'task_group|任务组'!$A:$A,'task_group|任务组'!$B:$B),"-",K41)</f>
        <v>成就-登录游戏-510</v>
      </c>
      <c r="C41" s="3">
        <f t="shared" si="7"/>
        <v>301</v>
      </c>
      <c r="D41" s="3">
        <f t="shared" si="2"/>
        <v>20</v>
      </c>
      <c r="F41" s="3">
        <f t="shared" si="3"/>
        <v>301019</v>
      </c>
      <c r="G41" s="3" t="str">
        <f t="shared" si="4"/>
        <v>2;0;30</v>
      </c>
      <c r="H41" s="3">
        <v>30</v>
      </c>
      <c r="I41" s="3">
        <v>1012</v>
      </c>
      <c r="J41" s="3">
        <f>IF(_xlfn.XLOOKUP(I41,'task_type|任务类型'!$A:$A,'task_type|任务类型'!$D:$D)=1,K41,"")</f>
        <v>510</v>
      </c>
      <c r="K41" s="3">
        <v>510</v>
      </c>
      <c r="L41" s="3">
        <f t="shared" si="5"/>
        <v>30</v>
      </c>
    </row>
    <row r="42" spans="1:12">
      <c r="A42" s="2">
        <f t="shared" si="6"/>
        <v>301021</v>
      </c>
      <c r="B42" s="3" t="str">
        <f>CONCATENATE(_xlfn.XLOOKUP(C42,'task_group|任务组'!$A:$A,'task_group|任务组'!$B:$B),"-",K42)</f>
        <v>成就-登录游戏-540</v>
      </c>
      <c r="C42" s="3">
        <f t="shared" si="7"/>
        <v>301</v>
      </c>
      <c r="D42" s="3">
        <f t="shared" si="2"/>
        <v>21</v>
      </c>
      <c r="F42" s="3">
        <f t="shared" si="3"/>
        <v>301020</v>
      </c>
      <c r="G42" s="3" t="str">
        <f t="shared" si="4"/>
        <v>2;0;30</v>
      </c>
      <c r="H42" s="3">
        <v>30</v>
      </c>
      <c r="I42" s="3">
        <v>1012</v>
      </c>
      <c r="J42" s="3">
        <f>IF(_xlfn.XLOOKUP(I42,'task_type|任务类型'!$A:$A,'task_type|任务类型'!$D:$D)=1,K42,"")</f>
        <v>540</v>
      </c>
      <c r="K42" s="3">
        <v>540</v>
      </c>
      <c r="L42" s="3">
        <f t="shared" si="5"/>
        <v>30</v>
      </c>
    </row>
    <row r="43" spans="1:12">
      <c r="A43" s="2">
        <f t="shared" si="6"/>
        <v>301022</v>
      </c>
      <c r="B43" s="3" t="str">
        <f>CONCATENATE(_xlfn.XLOOKUP(C43,'task_group|任务组'!$A:$A,'task_group|任务组'!$B:$B),"-",K43)</f>
        <v>成就-登录游戏-570</v>
      </c>
      <c r="C43" s="3">
        <f t="shared" si="7"/>
        <v>301</v>
      </c>
      <c r="D43" s="3">
        <f t="shared" si="2"/>
        <v>22</v>
      </c>
      <c r="F43" s="3">
        <f t="shared" si="3"/>
        <v>301021</v>
      </c>
      <c r="G43" s="3" t="str">
        <f t="shared" si="4"/>
        <v>2;0;30</v>
      </c>
      <c r="H43" s="3">
        <v>30</v>
      </c>
      <c r="I43" s="3">
        <v>1012</v>
      </c>
      <c r="J43" s="3">
        <f>IF(_xlfn.XLOOKUP(I43,'task_type|任务类型'!$A:$A,'task_type|任务类型'!$D:$D)=1,K43,"")</f>
        <v>570</v>
      </c>
      <c r="K43" s="3">
        <v>570</v>
      </c>
      <c r="L43" s="3">
        <f t="shared" si="5"/>
        <v>30</v>
      </c>
    </row>
    <row r="44" spans="1:12">
      <c r="A44" s="2">
        <f t="shared" si="6"/>
        <v>301023</v>
      </c>
      <c r="B44" s="3" t="str">
        <f>CONCATENATE(_xlfn.XLOOKUP(C44,'task_group|任务组'!$A:$A,'task_group|任务组'!$B:$B),"-",K44)</f>
        <v>成就-登录游戏-600</v>
      </c>
      <c r="C44" s="3">
        <f t="shared" si="7"/>
        <v>301</v>
      </c>
      <c r="D44" s="3">
        <f t="shared" si="2"/>
        <v>23</v>
      </c>
      <c r="F44" s="3">
        <f t="shared" si="3"/>
        <v>301022</v>
      </c>
      <c r="G44" s="3" t="str">
        <f t="shared" si="4"/>
        <v>2;0;50</v>
      </c>
      <c r="H44" s="3">
        <v>50</v>
      </c>
      <c r="I44" s="3">
        <v>1012</v>
      </c>
      <c r="J44" s="3">
        <f>IF(_xlfn.XLOOKUP(I44,'task_type|任务类型'!$A:$A,'task_type|任务类型'!$D:$D)=1,K44,"")</f>
        <v>600</v>
      </c>
      <c r="K44" s="3">
        <v>600</v>
      </c>
      <c r="L44" s="3">
        <f t="shared" si="5"/>
        <v>50</v>
      </c>
    </row>
    <row r="45" spans="1:12">
      <c r="A45" s="2">
        <f>C45*1000+1</f>
        <v>302001</v>
      </c>
      <c r="B45" s="3" t="str">
        <f>CONCATENATE(_xlfn.XLOOKUP(C45,'task_group|任务组'!$A:$A,'task_group|任务组'!$B:$B),"-",K45)</f>
        <v>成就-玩家等级-5</v>
      </c>
      <c r="C45" s="3">
        <v>302</v>
      </c>
      <c r="D45" s="3">
        <f t="shared" si="2"/>
        <v>1</v>
      </c>
      <c r="F45" s="3" t="str">
        <f t="shared" si="3"/>
        <v/>
      </c>
      <c r="G45" s="3" t="str">
        <f t="shared" si="4"/>
        <v>2;0;10</v>
      </c>
      <c r="H45" s="3">
        <v>10</v>
      </c>
      <c r="I45" s="3">
        <v>1031</v>
      </c>
      <c r="J45" s="3">
        <f>IF(_xlfn.XLOOKUP(I45,'task_type|任务类型'!$A:$A,'task_type|任务类型'!$D:$D)=1,K45,"")</f>
        <v>5</v>
      </c>
      <c r="K45" s="3">
        <v>5</v>
      </c>
      <c r="L45" s="3">
        <f t="shared" si="5"/>
        <v>10</v>
      </c>
    </row>
    <row r="46" spans="1:12">
      <c r="A46" s="2">
        <f t="shared" ref="A46:A66" si="8">A45+1</f>
        <v>302002</v>
      </c>
      <c r="B46" s="3" t="str">
        <f>CONCATENATE(_xlfn.XLOOKUP(C46,'task_group|任务组'!$A:$A,'task_group|任务组'!$B:$B),"-",K46)</f>
        <v>成就-玩家等级-10</v>
      </c>
      <c r="C46" s="3">
        <f t="shared" ref="C46:C66" si="9">C45</f>
        <v>302</v>
      </c>
      <c r="D46" s="3">
        <f t="shared" si="2"/>
        <v>2</v>
      </c>
      <c r="F46" s="3">
        <f t="shared" si="3"/>
        <v>302001</v>
      </c>
      <c r="G46" s="3" t="str">
        <f t="shared" si="4"/>
        <v>2;0;10</v>
      </c>
      <c r="H46" s="3">
        <v>10</v>
      </c>
      <c r="I46" s="3">
        <v>1031</v>
      </c>
      <c r="J46" s="3">
        <f>IF(_xlfn.XLOOKUP(I46,'task_type|任务类型'!$A:$A,'task_type|任务类型'!$D:$D)=1,K46,"")</f>
        <v>10</v>
      </c>
      <c r="K46" s="3">
        <v>10</v>
      </c>
      <c r="L46" s="3">
        <f t="shared" si="5"/>
        <v>10</v>
      </c>
    </row>
    <row r="47" spans="1:12">
      <c r="A47" s="2">
        <f t="shared" si="8"/>
        <v>302003</v>
      </c>
      <c r="B47" s="3" t="str">
        <f>CONCATENATE(_xlfn.XLOOKUP(C47,'task_group|任务组'!$A:$A,'task_group|任务组'!$B:$B),"-",K47)</f>
        <v>成就-玩家等级-15</v>
      </c>
      <c r="C47" s="3">
        <f t="shared" si="9"/>
        <v>302</v>
      </c>
      <c r="D47" s="3">
        <f t="shared" si="2"/>
        <v>3</v>
      </c>
      <c r="F47" s="3">
        <f t="shared" si="3"/>
        <v>302002</v>
      </c>
      <c r="G47" s="3" t="str">
        <f t="shared" si="4"/>
        <v>2;0;10</v>
      </c>
      <c r="H47" s="3">
        <v>10</v>
      </c>
      <c r="I47" s="3">
        <v>1031</v>
      </c>
      <c r="J47" s="3">
        <f>IF(_xlfn.XLOOKUP(I47,'task_type|任务类型'!$A:$A,'task_type|任务类型'!$D:$D)=1,K47,"")</f>
        <v>15</v>
      </c>
      <c r="K47" s="3">
        <v>15</v>
      </c>
      <c r="L47" s="3">
        <f t="shared" si="5"/>
        <v>10</v>
      </c>
    </row>
    <row r="48" spans="1:12">
      <c r="A48" s="2">
        <f t="shared" si="8"/>
        <v>302004</v>
      </c>
      <c r="B48" s="3" t="str">
        <f>CONCATENATE(_xlfn.XLOOKUP(C48,'task_group|任务组'!$A:$A,'task_group|任务组'!$B:$B),"-",K48)</f>
        <v>成就-玩家等级-20</v>
      </c>
      <c r="C48" s="3">
        <f t="shared" si="9"/>
        <v>302</v>
      </c>
      <c r="D48" s="3">
        <f t="shared" si="2"/>
        <v>4</v>
      </c>
      <c r="F48" s="3">
        <f t="shared" si="3"/>
        <v>302003</v>
      </c>
      <c r="G48" s="3" t="str">
        <f t="shared" si="4"/>
        <v>2;0;10</v>
      </c>
      <c r="H48" s="3">
        <v>10</v>
      </c>
      <c r="I48" s="3">
        <v>1031</v>
      </c>
      <c r="J48" s="3">
        <f>IF(_xlfn.XLOOKUP(I48,'task_type|任务类型'!$A:$A,'task_type|任务类型'!$D:$D)=1,K48,"")</f>
        <v>20</v>
      </c>
      <c r="K48" s="3">
        <v>20</v>
      </c>
      <c r="L48" s="3">
        <f t="shared" si="5"/>
        <v>10</v>
      </c>
    </row>
    <row r="49" spans="1:12">
      <c r="A49" s="2">
        <f t="shared" si="8"/>
        <v>302005</v>
      </c>
      <c r="B49" s="3" t="str">
        <f>CONCATENATE(_xlfn.XLOOKUP(C49,'task_group|任务组'!$A:$A,'task_group|任务组'!$B:$B),"-",K49)</f>
        <v>成就-玩家等级-25</v>
      </c>
      <c r="C49" s="3">
        <f t="shared" si="9"/>
        <v>302</v>
      </c>
      <c r="D49" s="3">
        <f t="shared" si="2"/>
        <v>5</v>
      </c>
      <c r="F49" s="3">
        <f t="shared" si="3"/>
        <v>302004</v>
      </c>
      <c r="G49" s="3" t="str">
        <f t="shared" si="4"/>
        <v>2;0;10</v>
      </c>
      <c r="H49" s="3">
        <v>10</v>
      </c>
      <c r="I49" s="3">
        <v>1031</v>
      </c>
      <c r="J49" s="3">
        <f>IF(_xlfn.XLOOKUP(I49,'task_type|任务类型'!$A:$A,'task_type|任务类型'!$D:$D)=1,K49,"")</f>
        <v>25</v>
      </c>
      <c r="K49" s="3">
        <v>25</v>
      </c>
      <c r="L49" s="3">
        <f t="shared" si="5"/>
        <v>10</v>
      </c>
    </row>
    <row r="50" spans="1:12">
      <c r="A50" s="2">
        <f t="shared" si="8"/>
        <v>302006</v>
      </c>
      <c r="B50" s="3" t="str">
        <f>CONCATENATE(_xlfn.XLOOKUP(C50,'task_group|任务组'!$A:$A,'task_group|任务组'!$B:$B),"-",K50)</f>
        <v>成就-玩家等级-30</v>
      </c>
      <c r="C50" s="3">
        <f t="shared" si="9"/>
        <v>302</v>
      </c>
      <c r="D50" s="3">
        <f t="shared" si="2"/>
        <v>6</v>
      </c>
      <c r="F50" s="3">
        <f t="shared" si="3"/>
        <v>302005</v>
      </c>
      <c r="G50" s="3" t="str">
        <f t="shared" si="4"/>
        <v>2;0;10</v>
      </c>
      <c r="H50" s="3">
        <v>10</v>
      </c>
      <c r="I50" s="3">
        <v>1031</v>
      </c>
      <c r="J50" s="3">
        <f>IF(_xlfn.XLOOKUP(I50,'task_type|任务类型'!$A:$A,'task_type|任务类型'!$D:$D)=1,K50,"")</f>
        <v>30</v>
      </c>
      <c r="K50" s="3">
        <v>30</v>
      </c>
      <c r="L50" s="3">
        <f t="shared" si="5"/>
        <v>10</v>
      </c>
    </row>
    <row r="51" spans="1:12">
      <c r="A51" s="2">
        <f t="shared" si="8"/>
        <v>302007</v>
      </c>
      <c r="B51" s="3" t="str">
        <f>CONCATENATE(_xlfn.XLOOKUP(C51,'task_group|任务组'!$A:$A,'task_group|任务组'!$B:$B),"-",K51)</f>
        <v>成就-玩家等级-35</v>
      </c>
      <c r="C51" s="3">
        <f t="shared" si="9"/>
        <v>302</v>
      </c>
      <c r="D51" s="3">
        <f t="shared" si="2"/>
        <v>7</v>
      </c>
      <c r="F51" s="3">
        <f t="shared" si="3"/>
        <v>302006</v>
      </c>
      <c r="G51" s="3" t="str">
        <f t="shared" si="4"/>
        <v>2;0;20</v>
      </c>
      <c r="H51" s="3">
        <v>20</v>
      </c>
      <c r="I51" s="3">
        <v>1031</v>
      </c>
      <c r="J51" s="3">
        <f>IF(_xlfn.XLOOKUP(I51,'task_type|任务类型'!$A:$A,'task_type|任务类型'!$D:$D)=1,K51,"")</f>
        <v>35</v>
      </c>
      <c r="K51" s="3">
        <v>35</v>
      </c>
      <c r="L51" s="3">
        <f t="shared" si="5"/>
        <v>20</v>
      </c>
    </row>
    <row r="52" spans="1:12">
      <c r="A52" s="2">
        <f t="shared" si="8"/>
        <v>302008</v>
      </c>
      <c r="B52" s="3" t="str">
        <f>CONCATENATE(_xlfn.XLOOKUP(C52,'task_group|任务组'!$A:$A,'task_group|任务组'!$B:$B),"-",K52)</f>
        <v>成就-玩家等级-40</v>
      </c>
      <c r="C52" s="3">
        <f t="shared" si="9"/>
        <v>302</v>
      </c>
      <c r="D52" s="3">
        <f t="shared" si="2"/>
        <v>8</v>
      </c>
      <c r="F52" s="3">
        <f t="shared" si="3"/>
        <v>302007</v>
      </c>
      <c r="G52" s="3" t="str">
        <f t="shared" si="4"/>
        <v>2;0;20</v>
      </c>
      <c r="H52" s="3">
        <v>20</v>
      </c>
      <c r="I52" s="3">
        <v>1031</v>
      </c>
      <c r="J52" s="3">
        <f>IF(_xlfn.XLOOKUP(I52,'task_type|任务类型'!$A:$A,'task_type|任务类型'!$D:$D)=1,K52,"")</f>
        <v>40</v>
      </c>
      <c r="K52" s="3">
        <v>40</v>
      </c>
      <c r="L52" s="3">
        <f t="shared" si="5"/>
        <v>20</v>
      </c>
    </row>
    <row r="53" spans="1:12">
      <c r="A53" s="2">
        <f t="shared" si="8"/>
        <v>302009</v>
      </c>
      <c r="B53" s="3" t="str">
        <f>CONCATENATE(_xlfn.XLOOKUP(C53,'task_group|任务组'!$A:$A,'task_group|任务组'!$B:$B),"-",K53)</f>
        <v>成就-玩家等级-45</v>
      </c>
      <c r="C53" s="3">
        <f t="shared" si="9"/>
        <v>302</v>
      </c>
      <c r="D53" s="3">
        <f t="shared" si="2"/>
        <v>9</v>
      </c>
      <c r="F53" s="3">
        <f t="shared" si="3"/>
        <v>302008</v>
      </c>
      <c r="G53" s="3" t="str">
        <f t="shared" si="4"/>
        <v>2;0;20</v>
      </c>
      <c r="H53" s="3">
        <v>20</v>
      </c>
      <c r="I53" s="3">
        <v>1031</v>
      </c>
      <c r="J53" s="3">
        <f>IF(_xlfn.XLOOKUP(I53,'task_type|任务类型'!$A:$A,'task_type|任务类型'!$D:$D)=1,K53,"")</f>
        <v>45</v>
      </c>
      <c r="K53" s="3">
        <v>45</v>
      </c>
      <c r="L53" s="3">
        <f t="shared" si="5"/>
        <v>20</v>
      </c>
    </row>
    <row r="54" spans="1:12">
      <c r="A54" s="2">
        <f t="shared" si="8"/>
        <v>302010</v>
      </c>
      <c r="B54" s="3" t="str">
        <f>CONCATENATE(_xlfn.XLOOKUP(C54,'task_group|任务组'!$A:$A,'task_group|任务组'!$B:$B),"-",K54)</f>
        <v>成就-玩家等级-50</v>
      </c>
      <c r="C54" s="3">
        <f t="shared" si="9"/>
        <v>302</v>
      </c>
      <c r="D54" s="3">
        <f t="shared" si="2"/>
        <v>10</v>
      </c>
      <c r="F54" s="3">
        <f t="shared" si="3"/>
        <v>302009</v>
      </c>
      <c r="G54" s="3" t="str">
        <f t="shared" si="4"/>
        <v>2;0;20</v>
      </c>
      <c r="H54" s="3">
        <v>20</v>
      </c>
      <c r="I54" s="3">
        <v>1031</v>
      </c>
      <c r="J54" s="3">
        <f>IF(_xlfn.XLOOKUP(I54,'task_type|任务类型'!$A:$A,'task_type|任务类型'!$D:$D)=1,K54,"")</f>
        <v>50</v>
      </c>
      <c r="K54" s="3">
        <v>50</v>
      </c>
      <c r="L54" s="3">
        <f t="shared" si="5"/>
        <v>20</v>
      </c>
    </row>
    <row r="55" spans="1:12">
      <c r="A55" s="2">
        <f t="shared" si="8"/>
        <v>302011</v>
      </c>
      <c r="B55" s="3" t="str">
        <f>CONCATENATE(_xlfn.XLOOKUP(C55,'task_group|任务组'!$A:$A,'task_group|任务组'!$B:$B),"-",K55)</f>
        <v>成就-玩家等级-55</v>
      </c>
      <c r="C55" s="3">
        <f t="shared" si="9"/>
        <v>302</v>
      </c>
      <c r="D55" s="3">
        <f t="shared" si="2"/>
        <v>11</v>
      </c>
      <c r="F55" s="3">
        <f t="shared" si="3"/>
        <v>302010</v>
      </c>
      <c r="G55" s="3" t="str">
        <f t="shared" si="4"/>
        <v>2;0;20</v>
      </c>
      <c r="H55" s="3">
        <v>20</v>
      </c>
      <c r="I55" s="3">
        <v>1031</v>
      </c>
      <c r="J55" s="3">
        <f>IF(_xlfn.XLOOKUP(I55,'task_type|任务类型'!$A:$A,'task_type|任务类型'!$D:$D)=1,K55,"")</f>
        <v>55</v>
      </c>
      <c r="K55" s="3">
        <v>55</v>
      </c>
      <c r="L55" s="3">
        <f t="shared" si="5"/>
        <v>20</v>
      </c>
    </row>
    <row r="56" spans="1:12">
      <c r="A56" s="2">
        <f t="shared" si="8"/>
        <v>302012</v>
      </c>
      <c r="B56" s="3" t="str">
        <f>CONCATENATE(_xlfn.XLOOKUP(C56,'task_group|任务组'!$A:$A,'task_group|任务组'!$B:$B),"-",K56)</f>
        <v>成就-玩家等级-60</v>
      </c>
      <c r="C56" s="3">
        <f t="shared" si="9"/>
        <v>302</v>
      </c>
      <c r="D56" s="3">
        <f t="shared" si="2"/>
        <v>12</v>
      </c>
      <c r="F56" s="3">
        <f t="shared" si="3"/>
        <v>302011</v>
      </c>
      <c r="G56" s="3" t="str">
        <f t="shared" si="4"/>
        <v>2;0;20</v>
      </c>
      <c r="H56" s="3">
        <v>20</v>
      </c>
      <c r="I56" s="3">
        <v>1031</v>
      </c>
      <c r="J56" s="3">
        <f>IF(_xlfn.XLOOKUP(I56,'task_type|任务类型'!$A:$A,'task_type|任务类型'!$D:$D)=1,K56,"")</f>
        <v>60</v>
      </c>
      <c r="K56" s="3">
        <v>60</v>
      </c>
      <c r="L56" s="3">
        <f t="shared" si="5"/>
        <v>20</v>
      </c>
    </row>
    <row r="57" spans="1:12">
      <c r="A57" s="2">
        <f t="shared" si="8"/>
        <v>302013</v>
      </c>
      <c r="B57" s="3" t="str">
        <f>CONCATENATE(_xlfn.XLOOKUP(C57,'task_group|任务组'!$A:$A,'task_group|任务组'!$B:$B),"-",K57)</f>
        <v>成就-玩家等级-65</v>
      </c>
      <c r="C57" s="3">
        <f t="shared" si="9"/>
        <v>302</v>
      </c>
      <c r="D57" s="3">
        <f t="shared" si="2"/>
        <v>13</v>
      </c>
      <c r="F57" s="3">
        <f t="shared" si="3"/>
        <v>302012</v>
      </c>
      <c r="G57" s="3" t="str">
        <f t="shared" si="4"/>
        <v>2;0;30</v>
      </c>
      <c r="H57" s="3">
        <v>30</v>
      </c>
      <c r="I57" s="3">
        <v>1031</v>
      </c>
      <c r="J57" s="3">
        <f>IF(_xlfn.XLOOKUP(I57,'task_type|任务类型'!$A:$A,'task_type|任务类型'!$D:$D)=1,K57,"")</f>
        <v>65</v>
      </c>
      <c r="K57" s="3">
        <v>65</v>
      </c>
      <c r="L57" s="3">
        <f t="shared" si="5"/>
        <v>30</v>
      </c>
    </row>
    <row r="58" spans="1:12">
      <c r="A58" s="2">
        <f t="shared" si="8"/>
        <v>302014</v>
      </c>
      <c r="B58" s="3" t="str">
        <f>CONCATENATE(_xlfn.XLOOKUP(C58,'task_group|任务组'!$A:$A,'task_group|任务组'!$B:$B),"-",K58)</f>
        <v>成就-玩家等级-70</v>
      </c>
      <c r="C58" s="3">
        <f t="shared" si="9"/>
        <v>302</v>
      </c>
      <c r="D58" s="3">
        <f t="shared" si="2"/>
        <v>14</v>
      </c>
      <c r="F58" s="3">
        <f t="shared" si="3"/>
        <v>302013</v>
      </c>
      <c r="G58" s="3" t="str">
        <f t="shared" si="4"/>
        <v>2;0;30</v>
      </c>
      <c r="H58" s="3">
        <v>30</v>
      </c>
      <c r="I58" s="3">
        <v>1031</v>
      </c>
      <c r="J58" s="3">
        <f>IF(_xlfn.XLOOKUP(I58,'task_type|任务类型'!$A:$A,'task_type|任务类型'!$D:$D)=1,K58,"")</f>
        <v>70</v>
      </c>
      <c r="K58" s="3">
        <v>70</v>
      </c>
      <c r="L58" s="3">
        <f t="shared" si="5"/>
        <v>30</v>
      </c>
    </row>
    <row r="59" spans="1:12">
      <c r="A59" s="2">
        <f t="shared" si="8"/>
        <v>302015</v>
      </c>
      <c r="B59" s="3" t="str">
        <f>CONCATENATE(_xlfn.XLOOKUP(C59,'task_group|任务组'!$A:$A,'task_group|任务组'!$B:$B),"-",K59)</f>
        <v>成就-玩家等级-75</v>
      </c>
      <c r="C59" s="3">
        <f t="shared" si="9"/>
        <v>302</v>
      </c>
      <c r="D59" s="3">
        <f t="shared" si="2"/>
        <v>15</v>
      </c>
      <c r="F59" s="3">
        <f t="shared" si="3"/>
        <v>302014</v>
      </c>
      <c r="G59" s="3" t="str">
        <f t="shared" si="4"/>
        <v>2;0;30</v>
      </c>
      <c r="H59" s="3">
        <v>30</v>
      </c>
      <c r="I59" s="3">
        <v>1031</v>
      </c>
      <c r="J59" s="3">
        <f>IF(_xlfn.XLOOKUP(I59,'task_type|任务类型'!$A:$A,'task_type|任务类型'!$D:$D)=1,K59,"")</f>
        <v>75</v>
      </c>
      <c r="K59" s="3">
        <v>75</v>
      </c>
      <c r="L59" s="3">
        <f t="shared" si="5"/>
        <v>30</v>
      </c>
    </row>
    <row r="60" spans="1:12">
      <c r="A60" s="2">
        <f t="shared" si="8"/>
        <v>302016</v>
      </c>
      <c r="B60" s="3" t="str">
        <f>CONCATENATE(_xlfn.XLOOKUP(C60,'task_group|任务组'!$A:$A,'task_group|任务组'!$B:$B),"-",K60)</f>
        <v>成就-玩家等级-80</v>
      </c>
      <c r="C60" s="3">
        <f t="shared" si="9"/>
        <v>302</v>
      </c>
      <c r="D60" s="3">
        <f t="shared" si="2"/>
        <v>16</v>
      </c>
      <c r="F60" s="3">
        <f t="shared" si="3"/>
        <v>302015</v>
      </c>
      <c r="G60" s="3" t="str">
        <f t="shared" si="4"/>
        <v>2;0;30</v>
      </c>
      <c r="H60" s="3">
        <v>30</v>
      </c>
      <c r="I60" s="3">
        <v>1031</v>
      </c>
      <c r="J60" s="3">
        <f>IF(_xlfn.XLOOKUP(I60,'task_type|任务类型'!$A:$A,'task_type|任务类型'!$D:$D)=1,K60,"")</f>
        <v>80</v>
      </c>
      <c r="K60" s="3">
        <v>80</v>
      </c>
      <c r="L60" s="3">
        <f t="shared" si="5"/>
        <v>30</v>
      </c>
    </row>
    <row r="61" spans="1:12">
      <c r="A61" s="2">
        <f t="shared" si="8"/>
        <v>302017</v>
      </c>
      <c r="B61" s="3" t="str">
        <f>CONCATENATE(_xlfn.XLOOKUP(C61,'task_group|任务组'!$A:$A,'task_group|任务组'!$B:$B),"-",K61)</f>
        <v>成就-玩家等级-85</v>
      </c>
      <c r="C61" s="3">
        <f t="shared" si="9"/>
        <v>302</v>
      </c>
      <c r="D61" s="3">
        <f t="shared" si="2"/>
        <v>17</v>
      </c>
      <c r="F61" s="3">
        <f t="shared" si="3"/>
        <v>302016</v>
      </c>
      <c r="G61" s="3" t="str">
        <f t="shared" si="4"/>
        <v>2;0;30</v>
      </c>
      <c r="H61" s="3">
        <v>30</v>
      </c>
      <c r="I61" s="3">
        <v>1031</v>
      </c>
      <c r="J61" s="3">
        <f>IF(_xlfn.XLOOKUP(I61,'task_type|任务类型'!$A:$A,'task_type|任务类型'!$D:$D)=1,K61,"")</f>
        <v>85</v>
      </c>
      <c r="K61" s="3">
        <v>85</v>
      </c>
      <c r="L61" s="3">
        <f t="shared" si="5"/>
        <v>30</v>
      </c>
    </row>
    <row r="62" spans="1:12">
      <c r="A62" s="2">
        <f t="shared" si="8"/>
        <v>302018</v>
      </c>
      <c r="B62" s="3" t="str">
        <f>CONCATENATE(_xlfn.XLOOKUP(C62,'task_group|任务组'!$A:$A,'task_group|任务组'!$B:$B),"-",K62)</f>
        <v>成就-玩家等级-90</v>
      </c>
      <c r="C62" s="3">
        <f t="shared" si="9"/>
        <v>302</v>
      </c>
      <c r="D62" s="3">
        <f t="shared" si="2"/>
        <v>18</v>
      </c>
      <c r="F62" s="3">
        <f t="shared" si="3"/>
        <v>302017</v>
      </c>
      <c r="G62" s="3" t="str">
        <f t="shared" si="4"/>
        <v>2;0;30</v>
      </c>
      <c r="H62" s="3">
        <v>30</v>
      </c>
      <c r="I62" s="3">
        <v>1031</v>
      </c>
      <c r="J62" s="3">
        <f>IF(_xlfn.XLOOKUP(I62,'task_type|任务类型'!$A:$A,'task_type|任务类型'!$D:$D)=1,K62,"")</f>
        <v>90</v>
      </c>
      <c r="K62" s="3">
        <v>90</v>
      </c>
      <c r="L62" s="3">
        <f t="shared" si="5"/>
        <v>30</v>
      </c>
    </row>
    <row r="63" spans="1:12">
      <c r="A63" s="2">
        <f t="shared" si="8"/>
        <v>302019</v>
      </c>
      <c r="B63" s="3" t="str">
        <f>CONCATENATE(_xlfn.XLOOKUP(C63,'task_group|任务组'!$A:$A,'task_group|任务组'!$B:$B),"-",K63)</f>
        <v>成就-玩家等级-95</v>
      </c>
      <c r="C63" s="3">
        <f t="shared" si="9"/>
        <v>302</v>
      </c>
      <c r="D63" s="3">
        <f t="shared" si="2"/>
        <v>19</v>
      </c>
      <c r="F63" s="3">
        <f t="shared" si="3"/>
        <v>302018</v>
      </c>
      <c r="G63" s="3" t="str">
        <f t="shared" si="4"/>
        <v>2;0;30</v>
      </c>
      <c r="H63" s="3">
        <v>30</v>
      </c>
      <c r="I63" s="3">
        <v>1031</v>
      </c>
      <c r="J63" s="3">
        <f>IF(_xlfn.XLOOKUP(I63,'task_type|任务类型'!$A:$A,'task_type|任务类型'!$D:$D)=1,K63,"")</f>
        <v>95</v>
      </c>
      <c r="K63" s="3">
        <v>95</v>
      </c>
      <c r="L63" s="3">
        <f t="shared" si="5"/>
        <v>30</v>
      </c>
    </row>
    <row r="64" spans="1:12">
      <c r="A64" s="2">
        <f t="shared" si="8"/>
        <v>302020</v>
      </c>
      <c r="B64" s="3" t="str">
        <f>CONCATENATE(_xlfn.XLOOKUP(C64,'task_group|任务组'!$A:$A,'task_group|任务组'!$B:$B),"-",K64)</f>
        <v>成就-玩家等级-100</v>
      </c>
      <c r="C64" s="3">
        <f t="shared" si="9"/>
        <v>302</v>
      </c>
      <c r="D64" s="3">
        <f t="shared" si="2"/>
        <v>20</v>
      </c>
      <c r="F64" s="3">
        <f t="shared" si="3"/>
        <v>302019</v>
      </c>
      <c r="G64" s="3" t="str">
        <f t="shared" si="4"/>
        <v>2;0;30</v>
      </c>
      <c r="H64" s="3">
        <v>30</v>
      </c>
      <c r="I64" s="3">
        <v>1031</v>
      </c>
      <c r="J64" s="3">
        <f>IF(_xlfn.XLOOKUP(I64,'task_type|任务类型'!$A:$A,'task_type|任务类型'!$D:$D)=1,K64,"")</f>
        <v>100</v>
      </c>
      <c r="K64" s="3">
        <v>100</v>
      </c>
      <c r="L64" s="3">
        <f t="shared" si="5"/>
        <v>30</v>
      </c>
    </row>
    <row r="65" spans="1:12">
      <c r="A65" s="2">
        <f t="shared" si="8"/>
        <v>302021</v>
      </c>
      <c r="B65" s="3" t="str">
        <f>CONCATENATE(_xlfn.XLOOKUP(C65,'task_group|任务组'!$A:$A,'task_group|任务组'!$B:$B),"-",K65)</f>
        <v>成就-玩家等级-105</v>
      </c>
      <c r="C65" s="3">
        <f t="shared" si="9"/>
        <v>302</v>
      </c>
      <c r="D65" s="3">
        <f t="shared" si="2"/>
        <v>21</v>
      </c>
      <c r="F65" s="3">
        <f t="shared" si="3"/>
        <v>302020</v>
      </c>
      <c r="G65" s="3" t="str">
        <f t="shared" si="4"/>
        <v>2;0;30</v>
      </c>
      <c r="H65" s="3">
        <v>30</v>
      </c>
      <c r="I65" s="3">
        <v>1031</v>
      </c>
      <c r="J65" s="3">
        <f>IF(_xlfn.XLOOKUP(I65,'task_type|任务类型'!$A:$A,'task_type|任务类型'!$D:$D)=1,K65,"")</f>
        <v>105</v>
      </c>
      <c r="K65" s="3">
        <v>105</v>
      </c>
      <c r="L65" s="3">
        <f t="shared" si="5"/>
        <v>30</v>
      </c>
    </row>
    <row r="66" spans="1:12">
      <c r="A66" s="2">
        <f t="shared" si="8"/>
        <v>302022</v>
      </c>
      <c r="B66" s="3" t="str">
        <f>CONCATENATE(_xlfn.XLOOKUP(C66,'task_group|任务组'!$A:$A,'task_group|任务组'!$B:$B),"-",K66)</f>
        <v>成就-玩家等级-110</v>
      </c>
      <c r="C66" s="3">
        <f t="shared" si="9"/>
        <v>302</v>
      </c>
      <c r="D66" s="3">
        <f t="shared" si="2"/>
        <v>22</v>
      </c>
      <c r="F66" s="3">
        <f t="shared" si="3"/>
        <v>302021</v>
      </c>
      <c r="G66" s="3" t="str">
        <f t="shared" si="4"/>
        <v>2;0;30</v>
      </c>
      <c r="H66" s="3">
        <v>30</v>
      </c>
      <c r="I66" s="3">
        <v>1031</v>
      </c>
      <c r="J66" s="3">
        <f>IF(_xlfn.XLOOKUP(I66,'task_type|任务类型'!$A:$A,'task_type|任务类型'!$D:$D)=1,K66,"")</f>
        <v>110</v>
      </c>
      <c r="K66" s="3">
        <v>110</v>
      </c>
      <c r="L66" s="3">
        <f t="shared" si="5"/>
        <v>30</v>
      </c>
    </row>
    <row r="67" spans="1:12">
      <c r="A67" s="2">
        <f>C67*1000+1</f>
        <v>303001</v>
      </c>
      <c r="B67" s="3" t="str">
        <f>CONCATENATE(_xlfn.XLOOKUP(C67,'task_group|任务组'!$A:$A,'task_group|任务组'!$B:$B),"-",K67)</f>
        <v>成就-主线关卡-1</v>
      </c>
      <c r="C67" s="3">
        <v>303</v>
      </c>
      <c r="D67" s="3">
        <f t="shared" si="2"/>
        <v>1</v>
      </c>
      <c r="F67" s="3" t="str">
        <f t="shared" si="3"/>
        <v/>
      </c>
      <c r="G67" s="3" t="str">
        <f t="shared" si="4"/>
        <v>2;0;10</v>
      </c>
      <c r="H67" s="3">
        <v>10</v>
      </c>
      <c r="I67" s="3">
        <v>2011</v>
      </c>
      <c r="J67" s="3">
        <f>IF(_xlfn.XLOOKUP(I67,'task_type|任务类型'!$A:$A,'task_type|任务类型'!$D:$D)=1,K67,"")</f>
        <v>1</v>
      </c>
      <c r="K67" s="3">
        <v>1</v>
      </c>
      <c r="L67" s="3">
        <f t="shared" si="5"/>
        <v>10</v>
      </c>
    </row>
    <row r="68" spans="1:12">
      <c r="A68" s="2">
        <f>A67+1</f>
        <v>303002</v>
      </c>
      <c r="B68" s="3" t="str">
        <f>CONCATENATE(_xlfn.XLOOKUP(C68,'task_group|任务组'!$A:$A,'task_group|任务组'!$B:$B),"-",K68)</f>
        <v>成就-主线关卡-2</v>
      </c>
      <c r="C68" s="3">
        <f>C67</f>
        <v>303</v>
      </c>
      <c r="D68" s="3">
        <f t="shared" si="2"/>
        <v>2</v>
      </c>
      <c r="F68" s="3">
        <f t="shared" si="3"/>
        <v>303001</v>
      </c>
      <c r="G68" s="3" t="str">
        <f t="shared" si="4"/>
        <v>2;0;10</v>
      </c>
      <c r="H68" s="3">
        <v>10</v>
      </c>
      <c r="I68" s="3">
        <v>2011</v>
      </c>
      <c r="J68" s="3">
        <f>IF(_xlfn.XLOOKUP(I68,'task_type|任务类型'!$A:$A,'task_type|任务类型'!$D:$D)=1,K68,"")</f>
        <v>2</v>
      </c>
      <c r="K68" s="3">
        <v>2</v>
      </c>
      <c r="L68" s="3">
        <f t="shared" si="5"/>
        <v>10</v>
      </c>
    </row>
    <row r="69" spans="1:12">
      <c r="A69" s="2">
        <f t="shared" ref="A69:A100" si="10">A68+1</f>
        <v>303003</v>
      </c>
      <c r="B69" s="3" t="str">
        <f>CONCATENATE(_xlfn.XLOOKUP(C69,'task_group|任务组'!$A:$A,'task_group|任务组'!$B:$B),"-",K69)</f>
        <v>成就-主线关卡-3</v>
      </c>
      <c r="C69" s="3">
        <f t="shared" ref="C69:C100" si="11">C68</f>
        <v>303</v>
      </c>
      <c r="D69" s="3">
        <f t="shared" si="2"/>
        <v>3</v>
      </c>
      <c r="F69" s="3">
        <f t="shared" si="3"/>
        <v>303002</v>
      </c>
      <c r="G69" s="3" t="str">
        <f t="shared" si="4"/>
        <v>2;0;10</v>
      </c>
      <c r="H69" s="3">
        <v>10</v>
      </c>
      <c r="I69" s="3">
        <v>2011</v>
      </c>
      <c r="J69" s="3">
        <f>IF(_xlfn.XLOOKUP(I69,'task_type|任务类型'!$A:$A,'task_type|任务类型'!$D:$D)=1,K69,"")</f>
        <v>3</v>
      </c>
      <c r="K69" s="3">
        <v>3</v>
      </c>
      <c r="L69" s="3">
        <f t="shared" si="5"/>
        <v>10</v>
      </c>
    </row>
    <row r="70" spans="1:12">
      <c r="A70" s="2">
        <f t="shared" si="10"/>
        <v>303004</v>
      </c>
      <c r="B70" s="3" t="str">
        <f>CONCATENATE(_xlfn.XLOOKUP(C70,'task_group|任务组'!$A:$A,'task_group|任务组'!$B:$B),"-",K70)</f>
        <v>成就-主线关卡-4</v>
      </c>
      <c r="C70" s="3">
        <f t="shared" si="11"/>
        <v>303</v>
      </c>
      <c r="D70" s="3">
        <f t="shared" si="2"/>
        <v>4</v>
      </c>
      <c r="F70" s="3">
        <f t="shared" si="3"/>
        <v>303003</v>
      </c>
      <c r="G70" s="3" t="str">
        <f t="shared" si="4"/>
        <v>2;0;10</v>
      </c>
      <c r="H70" s="3">
        <v>10</v>
      </c>
      <c r="I70" s="3">
        <v>2011</v>
      </c>
      <c r="J70" s="3">
        <f>IF(_xlfn.XLOOKUP(I70,'task_type|任务类型'!$A:$A,'task_type|任务类型'!$D:$D)=1,K70,"")</f>
        <v>4</v>
      </c>
      <c r="K70" s="3">
        <v>4</v>
      </c>
      <c r="L70" s="3">
        <f t="shared" si="5"/>
        <v>10</v>
      </c>
    </row>
    <row r="71" spans="1:12">
      <c r="A71" s="2">
        <f t="shared" si="10"/>
        <v>303005</v>
      </c>
      <c r="B71" s="3" t="str">
        <f>CONCATENATE(_xlfn.XLOOKUP(C71,'task_group|任务组'!$A:$A,'task_group|任务组'!$B:$B),"-",K71)</f>
        <v>成就-主线关卡-5</v>
      </c>
      <c r="C71" s="3">
        <f t="shared" si="11"/>
        <v>303</v>
      </c>
      <c r="D71" s="3">
        <f t="shared" si="2"/>
        <v>5</v>
      </c>
      <c r="F71" s="3">
        <f t="shared" si="3"/>
        <v>303004</v>
      </c>
      <c r="G71" s="3" t="str">
        <f t="shared" si="4"/>
        <v>2;0;10</v>
      </c>
      <c r="H71" s="3">
        <v>10</v>
      </c>
      <c r="I71" s="3">
        <v>2011</v>
      </c>
      <c r="J71" s="3">
        <f>IF(_xlfn.XLOOKUP(I71,'task_type|任务类型'!$A:$A,'task_type|任务类型'!$D:$D)=1,K71,"")</f>
        <v>5</v>
      </c>
      <c r="K71" s="3">
        <v>5</v>
      </c>
      <c r="L71" s="3">
        <f t="shared" si="5"/>
        <v>10</v>
      </c>
    </row>
    <row r="72" spans="1:12">
      <c r="A72" s="2">
        <f t="shared" si="10"/>
        <v>303006</v>
      </c>
      <c r="B72" s="3" t="str">
        <f>CONCATENATE(_xlfn.XLOOKUP(C72,'task_group|任务组'!$A:$A,'task_group|任务组'!$B:$B),"-",K72)</f>
        <v>成就-主线关卡-6</v>
      </c>
      <c r="C72" s="3">
        <f t="shared" si="11"/>
        <v>303</v>
      </c>
      <c r="D72" s="3">
        <f t="shared" si="2"/>
        <v>6</v>
      </c>
      <c r="F72" s="3">
        <f t="shared" si="3"/>
        <v>303005</v>
      </c>
      <c r="G72" s="3" t="str">
        <f t="shared" si="4"/>
        <v>2;0;10</v>
      </c>
      <c r="H72" s="3">
        <v>10</v>
      </c>
      <c r="I72" s="3">
        <v>2011</v>
      </c>
      <c r="J72" s="3">
        <f>IF(_xlfn.XLOOKUP(I72,'task_type|任务类型'!$A:$A,'task_type|任务类型'!$D:$D)=1,K72,"")</f>
        <v>6</v>
      </c>
      <c r="K72" s="3">
        <v>6</v>
      </c>
      <c r="L72" s="3">
        <f t="shared" si="5"/>
        <v>10</v>
      </c>
    </row>
    <row r="73" spans="1:12">
      <c r="A73" s="2">
        <f t="shared" si="10"/>
        <v>303007</v>
      </c>
      <c r="B73" s="3" t="str">
        <f>CONCATENATE(_xlfn.XLOOKUP(C73,'task_group|任务组'!$A:$A,'task_group|任务组'!$B:$B),"-",K73)</f>
        <v>成就-主线关卡-7</v>
      </c>
      <c r="C73" s="3">
        <f t="shared" si="11"/>
        <v>303</v>
      </c>
      <c r="D73" s="3">
        <f t="shared" si="2"/>
        <v>7</v>
      </c>
      <c r="F73" s="3">
        <f t="shared" si="3"/>
        <v>303006</v>
      </c>
      <c r="G73" s="3" t="str">
        <f t="shared" si="4"/>
        <v>2;0;10</v>
      </c>
      <c r="H73" s="3">
        <v>10</v>
      </c>
      <c r="I73" s="3">
        <v>2011</v>
      </c>
      <c r="J73" s="3">
        <f>IF(_xlfn.XLOOKUP(I73,'task_type|任务类型'!$A:$A,'task_type|任务类型'!$D:$D)=1,K73,"")</f>
        <v>7</v>
      </c>
      <c r="K73" s="3">
        <v>7</v>
      </c>
      <c r="L73" s="3">
        <f t="shared" si="5"/>
        <v>10</v>
      </c>
    </row>
    <row r="74" spans="1:12">
      <c r="A74" s="2">
        <f t="shared" si="10"/>
        <v>303008</v>
      </c>
      <c r="B74" s="3" t="str">
        <f>CONCATENATE(_xlfn.XLOOKUP(C74,'task_group|任务组'!$A:$A,'task_group|任务组'!$B:$B),"-",K74)</f>
        <v>成就-主线关卡-8</v>
      </c>
      <c r="C74" s="3">
        <f t="shared" si="11"/>
        <v>303</v>
      </c>
      <c r="D74" s="3">
        <f t="shared" si="2"/>
        <v>8</v>
      </c>
      <c r="F74" s="3">
        <f t="shared" si="3"/>
        <v>303007</v>
      </c>
      <c r="G74" s="3" t="str">
        <f t="shared" si="4"/>
        <v>2;0;10</v>
      </c>
      <c r="H74" s="3">
        <v>10</v>
      </c>
      <c r="I74" s="3">
        <v>2011</v>
      </c>
      <c r="J74" s="3">
        <f>IF(_xlfn.XLOOKUP(I74,'task_type|任务类型'!$A:$A,'task_type|任务类型'!$D:$D)=1,K74,"")</f>
        <v>8</v>
      </c>
      <c r="K74" s="3">
        <v>8</v>
      </c>
      <c r="L74" s="3">
        <f t="shared" si="5"/>
        <v>10</v>
      </c>
    </row>
    <row r="75" spans="1:12">
      <c r="A75" s="2">
        <f t="shared" si="10"/>
        <v>303009</v>
      </c>
      <c r="B75" s="3" t="str">
        <f>CONCATENATE(_xlfn.XLOOKUP(C75,'task_group|任务组'!$A:$A,'task_group|任务组'!$B:$B),"-",K75)</f>
        <v>成就-主线关卡-9</v>
      </c>
      <c r="C75" s="3">
        <f t="shared" si="11"/>
        <v>303</v>
      </c>
      <c r="D75" s="3">
        <f t="shared" si="2"/>
        <v>9</v>
      </c>
      <c r="F75" s="3">
        <f t="shared" si="3"/>
        <v>303008</v>
      </c>
      <c r="G75" s="3" t="str">
        <f t="shared" si="4"/>
        <v>2;0;10</v>
      </c>
      <c r="H75" s="3">
        <v>10</v>
      </c>
      <c r="I75" s="3">
        <v>2011</v>
      </c>
      <c r="J75" s="3">
        <f>IF(_xlfn.XLOOKUP(I75,'task_type|任务类型'!$A:$A,'task_type|任务类型'!$D:$D)=1,K75,"")</f>
        <v>9</v>
      </c>
      <c r="K75" s="3">
        <v>9</v>
      </c>
      <c r="L75" s="3">
        <f t="shared" si="5"/>
        <v>10</v>
      </c>
    </row>
    <row r="76" spans="1:12">
      <c r="A76" s="2">
        <f t="shared" si="10"/>
        <v>303010</v>
      </c>
      <c r="B76" s="3" t="str">
        <f>CONCATENATE(_xlfn.XLOOKUP(C76,'task_group|任务组'!$A:$A,'task_group|任务组'!$B:$B),"-",K76)</f>
        <v>成就-主线关卡-10</v>
      </c>
      <c r="C76" s="3">
        <f t="shared" si="11"/>
        <v>303</v>
      </c>
      <c r="D76" s="3">
        <f t="shared" si="2"/>
        <v>10</v>
      </c>
      <c r="F76" s="3">
        <f t="shared" si="3"/>
        <v>303009</v>
      </c>
      <c r="G76" s="3" t="str">
        <f t="shared" si="4"/>
        <v>2;0;10</v>
      </c>
      <c r="H76" s="3">
        <v>10</v>
      </c>
      <c r="I76" s="3">
        <v>2011</v>
      </c>
      <c r="J76" s="3">
        <f>IF(_xlfn.XLOOKUP(I76,'task_type|任务类型'!$A:$A,'task_type|任务类型'!$D:$D)=1,K76,"")</f>
        <v>10</v>
      </c>
      <c r="K76" s="3">
        <v>10</v>
      </c>
      <c r="L76" s="3">
        <f t="shared" si="5"/>
        <v>10</v>
      </c>
    </row>
    <row r="77" spans="1:12">
      <c r="A77" s="2">
        <f t="shared" si="10"/>
        <v>303011</v>
      </c>
      <c r="B77" s="3" t="str">
        <f>CONCATENATE(_xlfn.XLOOKUP(C77,'task_group|任务组'!$A:$A,'task_group|任务组'!$B:$B),"-",K77)</f>
        <v>成就-主线关卡-11</v>
      </c>
      <c r="C77" s="3">
        <f t="shared" si="11"/>
        <v>303</v>
      </c>
      <c r="D77" s="3">
        <f t="shared" si="2"/>
        <v>11</v>
      </c>
      <c r="F77" s="3">
        <f t="shared" si="3"/>
        <v>303010</v>
      </c>
      <c r="G77" s="3" t="str">
        <f t="shared" si="4"/>
        <v>2;0;20</v>
      </c>
      <c r="H77" s="3">
        <v>20</v>
      </c>
      <c r="I77" s="3">
        <v>2011</v>
      </c>
      <c r="J77" s="3">
        <f>IF(_xlfn.XLOOKUP(I77,'task_type|任务类型'!$A:$A,'task_type|任务类型'!$D:$D)=1,K77,"")</f>
        <v>11</v>
      </c>
      <c r="K77" s="3">
        <v>11</v>
      </c>
      <c r="L77" s="3">
        <f t="shared" si="5"/>
        <v>20</v>
      </c>
    </row>
    <row r="78" spans="1:12">
      <c r="A78" s="2">
        <f t="shared" si="10"/>
        <v>303012</v>
      </c>
      <c r="B78" s="3" t="str">
        <f>CONCATENATE(_xlfn.XLOOKUP(C78,'task_group|任务组'!$A:$A,'task_group|任务组'!$B:$B),"-",K78)</f>
        <v>成就-主线关卡-12</v>
      </c>
      <c r="C78" s="3">
        <f t="shared" si="11"/>
        <v>303</v>
      </c>
      <c r="D78" s="3">
        <f t="shared" si="2"/>
        <v>12</v>
      </c>
      <c r="F78" s="3">
        <f t="shared" si="3"/>
        <v>303011</v>
      </c>
      <c r="G78" s="3" t="str">
        <f t="shared" si="4"/>
        <v>2;0;20</v>
      </c>
      <c r="H78" s="3">
        <v>20</v>
      </c>
      <c r="I78" s="3">
        <v>2011</v>
      </c>
      <c r="J78" s="3">
        <f>IF(_xlfn.XLOOKUP(I78,'task_type|任务类型'!$A:$A,'task_type|任务类型'!$D:$D)=1,K78,"")</f>
        <v>12</v>
      </c>
      <c r="K78" s="3">
        <v>12</v>
      </c>
      <c r="L78" s="3">
        <f t="shared" si="5"/>
        <v>20</v>
      </c>
    </row>
    <row r="79" spans="1:12">
      <c r="A79" s="2">
        <f t="shared" si="10"/>
        <v>303013</v>
      </c>
      <c r="B79" s="3" t="str">
        <f>CONCATENATE(_xlfn.XLOOKUP(C79,'task_group|任务组'!$A:$A,'task_group|任务组'!$B:$B),"-",K79)</f>
        <v>成就-主线关卡-13</v>
      </c>
      <c r="C79" s="3">
        <f t="shared" si="11"/>
        <v>303</v>
      </c>
      <c r="D79" s="3">
        <f t="shared" si="2"/>
        <v>13</v>
      </c>
      <c r="F79" s="3">
        <f t="shared" si="3"/>
        <v>303012</v>
      </c>
      <c r="G79" s="3" t="str">
        <f t="shared" si="4"/>
        <v>2;0;20</v>
      </c>
      <c r="H79" s="3">
        <v>20</v>
      </c>
      <c r="I79" s="3">
        <v>2011</v>
      </c>
      <c r="J79" s="3">
        <f>IF(_xlfn.XLOOKUP(I79,'task_type|任务类型'!$A:$A,'task_type|任务类型'!$D:$D)=1,K79,"")</f>
        <v>13</v>
      </c>
      <c r="K79" s="3">
        <v>13</v>
      </c>
      <c r="L79" s="3">
        <f t="shared" si="5"/>
        <v>20</v>
      </c>
    </row>
    <row r="80" spans="1:12">
      <c r="A80" s="2">
        <f t="shared" si="10"/>
        <v>303014</v>
      </c>
      <c r="B80" s="3" t="str">
        <f>CONCATENATE(_xlfn.XLOOKUP(C80,'task_group|任务组'!$A:$A,'task_group|任务组'!$B:$B),"-",K80)</f>
        <v>成就-主线关卡-14</v>
      </c>
      <c r="C80" s="3">
        <f t="shared" si="11"/>
        <v>303</v>
      </c>
      <c r="D80" s="3">
        <f t="shared" si="2"/>
        <v>14</v>
      </c>
      <c r="F80" s="3">
        <f t="shared" si="3"/>
        <v>303013</v>
      </c>
      <c r="G80" s="3" t="str">
        <f t="shared" si="4"/>
        <v>2;0;20</v>
      </c>
      <c r="H80" s="3">
        <v>20</v>
      </c>
      <c r="I80" s="3">
        <v>2011</v>
      </c>
      <c r="J80" s="3">
        <f>IF(_xlfn.XLOOKUP(I80,'task_type|任务类型'!$A:$A,'task_type|任务类型'!$D:$D)=1,K80,"")</f>
        <v>14</v>
      </c>
      <c r="K80" s="3">
        <v>14</v>
      </c>
      <c r="L80" s="3">
        <f t="shared" si="5"/>
        <v>20</v>
      </c>
    </row>
    <row r="81" spans="1:12">
      <c r="A81" s="2">
        <f t="shared" si="10"/>
        <v>303015</v>
      </c>
      <c r="B81" s="3" t="str">
        <f>CONCATENATE(_xlfn.XLOOKUP(C81,'task_group|任务组'!$A:$A,'task_group|任务组'!$B:$B),"-",K81)</f>
        <v>成就-主线关卡-15</v>
      </c>
      <c r="C81" s="3">
        <f t="shared" si="11"/>
        <v>303</v>
      </c>
      <c r="D81" s="3">
        <f t="shared" si="2"/>
        <v>15</v>
      </c>
      <c r="F81" s="3">
        <f t="shared" si="3"/>
        <v>303014</v>
      </c>
      <c r="G81" s="3" t="str">
        <f t="shared" si="4"/>
        <v>2;0;20</v>
      </c>
      <c r="H81" s="3">
        <v>20</v>
      </c>
      <c r="I81" s="3">
        <v>2011</v>
      </c>
      <c r="J81" s="3">
        <f>IF(_xlfn.XLOOKUP(I81,'task_type|任务类型'!$A:$A,'task_type|任务类型'!$D:$D)=1,K81,"")</f>
        <v>15</v>
      </c>
      <c r="K81" s="3">
        <v>15</v>
      </c>
      <c r="L81" s="3">
        <f t="shared" si="5"/>
        <v>20</v>
      </c>
    </row>
    <row r="82" spans="1:12">
      <c r="A82" s="2">
        <f t="shared" si="10"/>
        <v>303016</v>
      </c>
      <c r="B82" s="3" t="str">
        <f>CONCATENATE(_xlfn.XLOOKUP(C82,'task_group|任务组'!$A:$A,'task_group|任务组'!$B:$B),"-",K82)</f>
        <v>成就-主线关卡-16</v>
      </c>
      <c r="C82" s="3">
        <f t="shared" si="11"/>
        <v>303</v>
      </c>
      <c r="D82" s="3">
        <f t="shared" si="2"/>
        <v>16</v>
      </c>
      <c r="F82" s="3">
        <f t="shared" si="3"/>
        <v>303015</v>
      </c>
      <c r="G82" s="3" t="str">
        <f t="shared" si="4"/>
        <v>2;0;20</v>
      </c>
      <c r="H82" s="3">
        <v>20</v>
      </c>
      <c r="I82" s="3">
        <v>2011</v>
      </c>
      <c r="J82" s="3">
        <f>IF(_xlfn.XLOOKUP(I82,'task_type|任务类型'!$A:$A,'task_type|任务类型'!$D:$D)=1,K82,"")</f>
        <v>16</v>
      </c>
      <c r="K82" s="3">
        <v>16</v>
      </c>
      <c r="L82" s="3">
        <f t="shared" si="5"/>
        <v>20</v>
      </c>
    </row>
    <row r="83" spans="1:12">
      <c r="A83" s="2">
        <f t="shared" si="10"/>
        <v>303017</v>
      </c>
      <c r="B83" s="3" t="str">
        <f>CONCATENATE(_xlfn.XLOOKUP(C83,'task_group|任务组'!$A:$A,'task_group|任务组'!$B:$B),"-",K83)</f>
        <v>成就-主线关卡-17</v>
      </c>
      <c r="C83" s="3">
        <f t="shared" si="11"/>
        <v>303</v>
      </c>
      <c r="D83" s="3">
        <f t="shared" si="2"/>
        <v>17</v>
      </c>
      <c r="F83" s="3">
        <f t="shared" si="3"/>
        <v>303016</v>
      </c>
      <c r="G83" s="3" t="str">
        <f t="shared" si="4"/>
        <v>2;0;20</v>
      </c>
      <c r="H83" s="3">
        <v>20</v>
      </c>
      <c r="I83" s="3">
        <v>2011</v>
      </c>
      <c r="J83" s="3">
        <f>IF(_xlfn.XLOOKUP(I83,'task_type|任务类型'!$A:$A,'task_type|任务类型'!$D:$D)=1,K83,"")</f>
        <v>17</v>
      </c>
      <c r="K83" s="3">
        <v>17</v>
      </c>
      <c r="L83" s="3">
        <f t="shared" si="5"/>
        <v>20</v>
      </c>
    </row>
    <row r="84" spans="1:12">
      <c r="A84" s="2">
        <f t="shared" si="10"/>
        <v>303018</v>
      </c>
      <c r="B84" s="3" t="str">
        <f>CONCATENATE(_xlfn.XLOOKUP(C84,'task_group|任务组'!$A:$A,'task_group|任务组'!$B:$B),"-",K84)</f>
        <v>成就-主线关卡-18</v>
      </c>
      <c r="C84" s="3">
        <f t="shared" si="11"/>
        <v>303</v>
      </c>
      <c r="D84" s="3">
        <f t="shared" si="2"/>
        <v>18</v>
      </c>
      <c r="F84" s="3">
        <f t="shared" si="3"/>
        <v>303017</v>
      </c>
      <c r="G84" s="3" t="str">
        <f t="shared" si="4"/>
        <v>2;0;20</v>
      </c>
      <c r="H84" s="3">
        <v>20</v>
      </c>
      <c r="I84" s="3">
        <v>2011</v>
      </c>
      <c r="J84" s="3">
        <f>IF(_xlfn.XLOOKUP(I84,'task_type|任务类型'!$A:$A,'task_type|任务类型'!$D:$D)=1,K84,"")</f>
        <v>18</v>
      </c>
      <c r="K84" s="3">
        <v>18</v>
      </c>
      <c r="L84" s="3">
        <f t="shared" si="5"/>
        <v>20</v>
      </c>
    </row>
    <row r="85" spans="1:12">
      <c r="A85" s="2">
        <f t="shared" si="10"/>
        <v>303019</v>
      </c>
      <c r="B85" s="3" t="str">
        <f>CONCATENATE(_xlfn.XLOOKUP(C85,'task_group|任务组'!$A:$A,'task_group|任务组'!$B:$B),"-",K85)</f>
        <v>成就-主线关卡-19</v>
      </c>
      <c r="C85" s="3">
        <f t="shared" si="11"/>
        <v>303</v>
      </c>
      <c r="D85" s="3">
        <f t="shared" si="2"/>
        <v>19</v>
      </c>
      <c r="F85" s="3">
        <f t="shared" si="3"/>
        <v>303018</v>
      </c>
      <c r="G85" s="3" t="str">
        <f t="shared" si="4"/>
        <v>2;0;20</v>
      </c>
      <c r="H85" s="3">
        <v>20</v>
      </c>
      <c r="I85" s="3">
        <v>2011</v>
      </c>
      <c r="J85" s="3">
        <f>IF(_xlfn.XLOOKUP(I85,'task_type|任务类型'!$A:$A,'task_type|任务类型'!$D:$D)=1,K85,"")</f>
        <v>19</v>
      </c>
      <c r="K85" s="3">
        <v>19</v>
      </c>
      <c r="L85" s="3">
        <f t="shared" si="5"/>
        <v>20</v>
      </c>
    </row>
    <row r="86" spans="1:12">
      <c r="A86" s="2">
        <f t="shared" si="10"/>
        <v>303020</v>
      </c>
      <c r="B86" s="3" t="str">
        <f>CONCATENATE(_xlfn.XLOOKUP(C86,'task_group|任务组'!$A:$A,'task_group|任务组'!$B:$B),"-",K86)</f>
        <v>成就-主线关卡-20</v>
      </c>
      <c r="C86" s="3">
        <f t="shared" si="11"/>
        <v>303</v>
      </c>
      <c r="D86" s="3">
        <f t="shared" si="2"/>
        <v>20</v>
      </c>
      <c r="F86" s="3">
        <f t="shared" si="3"/>
        <v>303019</v>
      </c>
      <c r="G86" s="3" t="str">
        <f t="shared" si="4"/>
        <v>2;0;20</v>
      </c>
      <c r="H86" s="3">
        <v>20</v>
      </c>
      <c r="I86" s="3">
        <v>2011</v>
      </c>
      <c r="J86" s="3">
        <f>IF(_xlfn.XLOOKUP(I86,'task_type|任务类型'!$A:$A,'task_type|任务类型'!$D:$D)=1,K86,"")</f>
        <v>20</v>
      </c>
      <c r="K86" s="3">
        <v>20</v>
      </c>
      <c r="L86" s="3">
        <f t="shared" si="5"/>
        <v>20</v>
      </c>
    </row>
    <row r="87" spans="1:12">
      <c r="A87" s="2">
        <f t="shared" si="10"/>
        <v>303021</v>
      </c>
      <c r="B87" s="3" t="str">
        <f>CONCATENATE(_xlfn.XLOOKUP(C87,'task_group|任务组'!$A:$A,'task_group|任务组'!$B:$B),"-",K87)</f>
        <v>成就-主线关卡-21</v>
      </c>
      <c r="C87" s="3">
        <f t="shared" si="11"/>
        <v>303</v>
      </c>
      <c r="D87" s="3">
        <f t="shared" ref="D87:D150" si="12">_xlfn.NUMBERVALUE(RIGHT(A87,3))</f>
        <v>21</v>
      </c>
      <c r="F87" s="3">
        <f t="shared" ref="F87:F150" si="13">IF(D87=1,"",A86)</f>
        <v>303020</v>
      </c>
      <c r="G87" s="3" t="str">
        <f t="shared" ref="G87:G150" si="14">CONCATENATE("2;0;",H87)</f>
        <v>2;0;20</v>
      </c>
      <c r="H87" s="3">
        <v>20</v>
      </c>
      <c r="I87" s="3">
        <v>2011</v>
      </c>
      <c r="J87" s="3">
        <f>IF(_xlfn.XLOOKUP(I87,'task_type|任务类型'!$A:$A,'task_type|任务类型'!$D:$D)=1,K87,"")</f>
        <v>21</v>
      </c>
      <c r="K87" s="3">
        <v>21</v>
      </c>
      <c r="L87" s="3">
        <f t="shared" ref="L87:L150" si="15">H87</f>
        <v>20</v>
      </c>
    </row>
    <row r="88" spans="1:12">
      <c r="A88" s="2">
        <f t="shared" si="10"/>
        <v>303022</v>
      </c>
      <c r="B88" s="3" t="str">
        <f>CONCATENATE(_xlfn.XLOOKUP(C88,'task_group|任务组'!$A:$A,'task_group|任务组'!$B:$B),"-",K88)</f>
        <v>成就-主线关卡-22</v>
      </c>
      <c r="C88" s="3">
        <f t="shared" si="11"/>
        <v>303</v>
      </c>
      <c r="D88" s="3">
        <f t="shared" si="12"/>
        <v>22</v>
      </c>
      <c r="F88" s="3">
        <f t="shared" si="13"/>
        <v>303021</v>
      </c>
      <c r="G88" s="3" t="str">
        <f t="shared" si="14"/>
        <v>2;0;20</v>
      </c>
      <c r="H88" s="3">
        <v>20</v>
      </c>
      <c r="I88" s="3">
        <v>2011</v>
      </c>
      <c r="J88" s="3">
        <f>IF(_xlfn.XLOOKUP(I88,'task_type|任务类型'!$A:$A,'task_type|任务类型'!$D:$D)=1,K88,"")</f>
        <v>22</v>
      </c>
      <c r="K88" s="3">
        <v>22</v>
      </c>
      <c r="L88" s="3">
        <f t="shared" si="15"/>
        <v>20</v>
      </c>
    </row>
    <row r="89" spans="1:12">
      <c r="A89" s="2">
        <f t="shared" si="10"/>
        <v>303023</v>
      </c>
      <c r="B89" s="3" t="str">
        <f>CONCATENATE(_xlfn.XLOOKUP(C89,'task_group|任务组'!$A:$A,'task_group|任务组'!$B:$B),"-",K89)</f>
        <v>成就-主线关卡-23</v>
      </c>
      <c r="C89" s="3">
        <f t="shared" si="11"/>
        <v>303</v>
      </c>
      <c r="D89" s="3">
        <f t="shared" si="12"/>
        <v>23</v>
      </c>
      <c r="F89" s="3">
        <f t="shared" si="13"/>
        <v>303022</v>
      </c>
      <c r="G89" s="3" t="str">
        <f t="shared" si="14"/>
        <v>2;0;20</v>
      </c>
      <c r="H89" s="3">
        <v>20</v>
      </c>
      <c r="I89" s="3">
        <v>2011</v>
      </c>
      <c r="J89" s="3">
        <f>IF(_xlfn.XLOOKUP(I89,'task_type|任务类型'!$A:$A,'task_type|任务类型'!$D:$D)=1,K89,"")</f>
        <v>23</v>
      </c>
      <c r="K89" s="3">
        <v>23</v>
      </c>
      <c r="L89" s="3">
        <f t="shared" si="15"/>
        <v>20</v>
      </c>
    </row>
    <row r="90" spans="1:12">
      <c r="A90" s="2">
        <f t="shared" si="10"/>
        <v>303024</v>
      </c>
      <c r="B90" s="3" t="str">
        <f>CONCATENATE(_xlfn.XLOOKUP(C90,'task_group|任务组'!$A:$A,'task_group|任务组'!$B:$B),"-",K90)</f>
        <v>成就-主线关卡-24</v>
      </c>
      <c r="C90" s="3">
        <f t="shared" si="11"/>
        <v>303</v>
      </c>
      <c r="D90" s="3">
        <f t="shared" si="12"/>
        <v>24</v>
      </c>
      <c r="F90" s="3">
        <f t="shared" si="13"/>
        <v>303023</v>
      </c>
      <c r="G90" s="3" t="str">
        <f t="shared" si="14"/>
        <v>2;0;20</v>
      </c>
      <c r="H90" s="3">
        <v>20</v>
      </c>
      <c r="I90" s="3">
        <v>2011</v>
      </c>
      <c r="J90" s="3">
        <f>IF(_xlfn.XLOOKUP(I90,'task_type|任务类型'!$A:$A,'task_type|任务类型'!$D:$D)=1,K90,"")</f>
        <v>24</v>
      </c>
      <c r="K90" s="3">
        <v>24</v>
      </c>
      <c r="L90" s="3">
        <f t="shared" si="15"/>
        <v>20</v>
      </c>
    </row>
    <row r="91" spans="1:12">
      <c r="A91" s="2">
        <f t="shared" si="10"/>
        <v>303025</v>
      </c>
      <c r="B91" s="3" t="str">
        <f>CONCATENATE(_xlfn.XLOOKUP(C91,'task_group|任务组'!$A:$A,'task_group|任务组'!$B:$B),"-",K91)</f>
        <v>成就-主线关卡-25</v>
      </c>
      <c r="C91" s="3">
        <f t="shared" si="11"/>
        <v>303</v>
      </c>
      <c r="D91" s="3">
        <f t="shared" si="12"/>
        <v>25</v>
      </c>
      <c r="F91" s="3">
        <f t="shared" si="13"/>
        <v>303024</v>
      </c>
      <c r="G91" s="3" t="str">
        <f t="shared" si="14"/>
        <v>2;0;20</v>
      </c>
      <c r="H91" s="3">
        <v>20</v>
      </c>
      <c r="I91" s="3">
        <v>2011</v>
      </c>
      <c r="J91" s="3">
        <f>IF(_xlfn.XLOOKUP(I91,'task_type|任务类型'!$A:$A,'task_type|任务类型'!$D:$D)=1,K91,"")</f>
        <v>25</v>
      </c>
      <c r="K91" s="3">
        <v>25</v>
      </c>
      <c r="L91" s="3">
        <f t="shared" si="15"/>
        <v>20</v>
      </c>
    </row>
    <row r="92" spans="1:12">
      <c r="A92" s="2">
        <f t="shared" si="10"/>
        <v>303026</v>
      </c>
      <c r="B92" s="3" t="str">
        <f>CONCATENATE(_xlfn.XLOOKUP(C92,'task_group|任务组'!$A:$A,'task_group|任务组'!$B:$B),"-",K92)</f>
        <v>成就-主线关卡-26</v>
      </c>
      <c r="C92" s="3">
        <f t="shared" si="11"/>
        <v>303</v>
      </c>
      <c r="D92" s="3">
        <f t="shared" si="12"/>
        <v>26</v>
      </c>
      <c r="F92" s="3">
        <f t="shared" si="13"/>
        <v>303025</v>
      </c>
      <c r="G92" s="3" t="str">
        <f t="shared" si="14"/>
        <v>2;0;20</v>
      </c>
      <c r="H92" s="3">
        <v>20</v>
      </c>
      <c r="I92" s="3">
        <v>2011</v>
      </c>
      <c r="J92" s="3">
        <f>IF(_xlfn.XLOOKUP(I92,'task_type|任务类型'!$A:$A,'task_type|任务类型'!$D:$D)=1,K92,"")</f>
        <v>26</v>
      </c>
      <c r="K92" s="3">
        <v>26</v>
      </c>
      <c r="L92" s="3">
        <f t="shared" si="15"/>
        <v>20</v>
      </c>
    </row>
    <row r="93" spans="1:12">
      <c r="A93" s="2">
        <f t="shared" si="10"/>
        <v>303027</v>
      </c>
      <c r="B93" s="3" t="str">
        <f>CONCATENATE(_xlfn.XLOOKUP(C93,'task_group|任务组'!$A:$A,'task_group|任务组'!$B:$B),"-",K93)</f>
        <v>成就-主线关卡-27</v>
      </c>
      <c r="C93" s="3">
        <f t="shared" si="11"/>
        <v>303</v>
      </c>
      <c r="D93" s="3">
        <f t="shared" si="12"/>
        <v>27</v>
      </c>
      <c r="F93" s="3">
        <f t="shared" si="13"/>
        <v>303026</v>
      </c>
      <c r="G93" s="3" t="str">
        <f t="shared" si="14"/>
        <v>2;0;20</v>
      </c>
      <c r="H93" s="3">
        <v>20</v>
      </c>
      <c r="I93" s="3">
        <v>2011</v>
      </c>
      <c r="J93" s="3">
        <f>IF(_xlfn.XLOOKUP(I93,'task_type|任务类型'!$A:$A,'task_type|任务类型'!$D:$D)=1,K93,"")</f>
        <v>27</v>
      </c>
      <c r="K93" s="3">
        <v>27</v>
      </c>
      <c r="L93" s="3">
        <f t="shared" si="15"/>
        <v>20</v>
      </c>
    </row>
    <row r="94" spans="1:12">
      <c r="A94" s="2">
        <f t="shared" si="10"/>
        <v>303028</v>
      </c>
      <c r="B94" s="3" t="str">
        <f>CONCATENATE(_xlfn.XLOOKUP(C94,'task_group|任务组'!$A:$A,'task_group|任务组'!$B:$B),"-",K94)</f>
        <v>成就-主线关卡-28</v>
      </c>
      <c r="C94" s="3">
        <f t="shared" si="11"/>
        <v>303</v>
      </c>
      <c r="D94" s="3">
        <f t="shared" si="12"/>
        <v>28</v>
      </c>
      <c r="F94" s="3">
        <f t="shared" si="13"/>
        <v>303027</v>
      </c>
      <c r="G94" s="3" t="str">
        <f t="shared" si="14"/>
        <v>2;0;20</v>
      </c>
      <c r="H94" s="3">
        <v>20</v>
      </c>
      <c r="I94" s="3">
        <v>2011</v>
      </c>
      <c r="J94" s="3">
        <f>IF(_xlfn.XLOOKUP(I94,'task_type|任务类型'!$A:$A,'task_type|任务类型'!$D:$D)=1,K94,"")</f>
        <v>28</v>
      </c>
      <c r="K94" s="3">
        <v>28</v>
      </c>
      <c r="L94" s="3">
        <f t="shared" si="15"/>
        <v>20</v>
      </c>
    </row>
    <row r="95" spans="1:12">
      <c r="A95" s="2">
        <f t="shared" si="10"/>
        <v>303029</v>
      </c>
      <c r="B95" s="3" t="str">
        <f>CONCATENATE(_xlfn.XLOOKUP(C95,'task_group|任务组'!$A:$A,'task_group|任务组'!$B:$B),"-",K95)</f>
        <v>成就-主线关卡-29</v>
      </c>
      <c r="C95" s="3">
        <f t="shared" si="11"/>
        <v>303</v>
      </c>
      <c r="D95" s="3">
        <f t="shared" si="12"/>
        <v>29</v>
      </c>
      <c r="F95" s="3">
        <f t="shared" si="13"/>
        <v>303028</v>
      </c>
      <c r="G95" s="3" t="str">
        <f t="shared" si="14"/>
        <v>2;0;20</v>
      </c>
      <c r="H95" s="3">
        <v>20</v>
      </c>
      <c r="I95" s="3">
        <v>2011</v>
      </c>
      <c r="J95" s="3">
        <f>IF(_xlfn.XLOOKUP(I95,'task_type|任务类型'!$A:$A,'task_type|任务类型'!$D:$D)=1,K95,"")</f>
        <v>29</v>
      </c>
      <c r="K95" s="3">
        <v>29</v>
      </c>
      <c r="L95" s="3">
        <f t="shared" si="15"/>
        <v>20</v>
      </c>
    </row>
    <row r="96" spans="1:12">
      <c r="A96" s="2">
        <f t="shared" si="10"/>
        <v>303030</v>
      </c>
      <c r="B96" s="3" t="str">
        <f>CONCATENATE(_xlfn.XLOOKUP(C96,'task_group|任务组'!$A:$A,'task_group|任务组'!$B:$B),"-",K96)</f>
        <v>成就-主线关卡-30</v>
      </c>
      <c r="C96" s="3">
        <f t="shared" si="11"/>
        <v>303</v>
      </c>
      <c r="D96" s="3">
        <f t="shared" si="12"/>
        <v>30</v>
      </c>
      <c r="F96" s="3">
        <f t="shared" si="13"/>
        <v>303029</v>
      </c>
      <c r="G96" s="3" t="str">
        <f t="shared" si="14"/>
        <v>2;0;20</v>
      </c>
      <c r="H96" s="3">
        <v>20</v>
      </c>
      <c r="I96" s="3">
        <v>2011</v>
      </c>
      <c r="J96" s="3">
        <f>IF(_xlfn.XLOOKUP(I96,'task_type|任务类型'!$A:$A,'task_type|任务类型'!$D:$D)=1,K96,"")</f>
        <v>30</v>
      </c>
      <c r="K96" s="3">
        <v>30</v>
      </c>
      <c r="L96" s="3">
        <f t="shared" si="15"/>
        <v>20</v>
      </c>
    </row>
    <row r="97" spans="1:12">
      <c r="A97" s="2">
        <f t="shared" si="10"/>
        <v>303031</v>
      </c>
      <c r="B97" s="3" t="str">
        <f>CONCATENATE(_xlfn.XLOOKUP(C97,'task_group|任务组'!$A:$A,'task_group|任务组'!$B:$B),"-",K97)</f>
        <v>成就-主线关卡-31</v>
      </c>
      <c r="C97" s="3">
        <f t="shared" si="11"/>
        <v>303</v>
      </c>
      <c r="D97" s="3">
        <f t="shared" si="12"/>
        <v>31</v>
      </c>
      <c r="F97" s="3">
        <f t="shared" si="13"/>
        <v>303030</v>
      </c>
      <c r="G97" s="3" t="str">
        <f t="shared" si="14"/>
        <v>2;0;20</v>
      </c>
      <c r="H97" s="3">
        <v>20</v>
      </c>
      <c r="I97" s="3">
        <v>2011</v>
      </c>
      <c r="J97" s="3">
        <f>IF(_xlfn.XLOOKUP(I97,'task_type|任务类型'!$A:$A,'task_type|任务类型'!$D:$D)=1,K97,"")</f>
        <v>31</v>
      </c>
      <c r="K97" s="3">
        <v>31</v>
      </c>
      <c r="L97" s="3">
        <f t="shared" si="15"/>
        <v>20</v>
      </c>
    </row>
    <row r="98" spans="1:12">
      <c r="A98" s="2">
        <f t="shared" si="10"/>
        <v>303032</v>
      </c>
      <c r="B98" s="3" t="str">
        <f>CONCATENATE(_xlfn.XLOOKUP(C98,'task_group|任务组'!$A:$A,'task_group|任务组'!$B:$B),"-",K98)</f>
        <v>成就-主线关卡-32</v>
      </c>
      <c r="C98" s="3">
        <f t="shared" si="11"/>
        <v>303</v>
      </c>
      <c r="D98" s="3">
        <f t="shared" si="12"/>
        <v>32</v>
      </c>
      <c r="F98" s="3">
        <f t="shared" si="13"/>
        <v>303031</v>
      </c>
      <c r="G98" s="3" t="str">
        <f t="shared" si="14"/>
        <v>2;0;20</v>
      </c>
      <c r="H98" s="3">
        <v>20</v>
      </c>
      <c r="I98" s="3">
        <v>2011</v>
      </c>
      <c r="J98" s="3">
        <f>IF(_xlfn.XLOOKUP(I98,'task_type|任务类型'!$A:$A,'task_type|任务类型'!$D:$D)=1,K98,"")</f>
        <v>32</v>
      </c>
      <c r="K98" s="3">
        <v>32</v>
      </c>
      <c r="L98" s="3">
        <f t="shared" si="15"/>
        <v>20</v>
      </c>
    </row>
    <row r="99" spans="1:12">
      <c r="A99" s="2">
        <f t="shared" si="10"/>
        <v>303033</v>
      </c>
      <c r="B99" s="3" t="str">
        <f>CONCATENATE(_xlfn.XLOOKUP(C99,'task_group|任务组'!$A:$A,'task_group|任务组'!$B:$B),"-",K99)</f>
        <v>成就-主线关卡-33</v>
      </c>
      <c r="C99" s="3">
        <f t="shared" si="11"/>
        <v>303</v>
      </c>
      <c r="D99" s="3">
        <f t="shared" si="12"/>
        <v>33</v>
      </c>
      <c r="F99" s="3">
        <f t="shared" si="13"/>
        <v>303032</v>
      </c>
      <c r="G99" s="3" t="str">
        <f t="shared" si="14"/>
        <v>2;0;20</v>
      </c>
      <c r="H99" s="3">
        <v>20</v>
      </c>
      <c r="I99" s="3">
        <v>2011</v>
      </c>
      <c r="J99" s="3">
        <f>IF(_xlfn.XLOOKUP(I99,'task_type|任务类型'!$A:$A,'task_type|任务类型'!$D:$D)=1,K99,"")</f>
        <v>33</v>
      </c>
      <c r="K99" s="3">
        <v>33</v>
      </c>
      <c r="L99" s="3">
        <f t="shared" si="15"/>
        <v>20</v>
      </c>
    </row>
    <row r="100" spans="1:12">
      <c r="A100" s="2">
        <f t="shared" si="10"/>
        <v>303034</v>
      </c>
      <c r="B100" s="3" t="str">
        <f>CONCATENATE(_xlfn.XLOOKUP(C100,'task_group|任务组'!$A:$A,'task_group|任务组'!$B:$B),"-",K100)</f>
        <v>成就-主线关卡-34</v>
      </c>
      <c r="C100" s="3">
        <f t="shared" si="11"/>
        <v>303</v>
      </c>
      <c r="D100" s="3">
        <f t="shared" si="12"/>
        <v>34</v>
      </c>
      <c r="F100" s="3">
        <f t="shared" si="13"/>
        <v>303033</v>
      </c>
      <c r="G100" s="3" t="str">
        <f t="shared" si="14"/>
        <v>2;0;20</v>
      </c>
      <c r="H100" s="3">
        <v>20</v>
      </c>
      <c r="I100" s="3">
        <v>2011</v>
      </c>
      <c r="J100" s="3">
        <f>IF(_xlfn.XLOOKUP(I100,'task_type|任务类型'!$A:$A,'task_type|任务类型'!$D:$D)=1,K100,"")</f>
        <v>34</v>
      </c>
      <c r="K100" s="3">
        <v>34</v>
      </c>
      <c r="L100" s="3">
        <f t="shared" si="15"/>
        <v>20</v>
      </c>
    </row>
    <row r="101" spans="1:12">
      <c r="A101" s="2">
        <f t="shared" ref="A101:A132" si="16">A100+1</f>
        <v>303035</v>
      </c>
      <c r="B101" s="3" t="str">
        <f>CONCATENATE(_xlfn.XLOOKUP(C101,'task_group|任务组'!$A:$A,'task_group|任务组'!$B:$B),"-",K101)</f>
        <v>成就-主线关卡-35</v>
      </c>
      <c r="C101" s="3">
        <f t="shared" ref="C101:C132" si="17">C100</f>
        <v>303</v>
      </c>
      <c r="D101" s="3">
        <f t="shared" si="12"/>
        <v>35</v>
      </c>
      <c r="F101" s="3">
        <f t="shared" si="13"/>
        <v>303034</v>
      </c>
      <c r="G101" s="3" t="str">
        <f t="shared" si="14"/>
        <v>2;0;20</v>
      </c>
      <c r="H101" s="3">
        <v>20</v>
      </c>
      <c r="I101" s="3">
        <v>2011</v>
      </c>
      <c r="J101" s="3">
        <f>IF(_xlfn.XLOOKUP(I101,'task_type|任务类型'!$A:$A,'task_type|任务类型'!$D:$D)=1,K101,"")</f>
        <v>35</v>
      </c>
      <c r="K101" s="3">
        <v>35</v>
      </c>
      <c r="L101" s="3">
        <f t="shared" si="15"/>
        <v>20</v>
      </c>
    </row>
    <row r="102" spans="1:12">
      <c r="A102" s="2">
        <f t="shared" si="16"/>
        <v>303036</v>
      </c>
      <c r="B102" s="3" t="str">
        <f>CONCATENATE(_xlfn.XLOOKUP(C102,'task_group|任务组'!$A:$A,'task_group|任务组'!$B:$B),"-",K102)</f>
        <v>成就-主线关卡-36</v>
      </c>
      <c r="C102" s="3">
        <f t="shared" si="17"/>
        <v>303</v>
      </c>
      <c r="D102" s="3">
        <f t="shared" si="12"/>
        <v>36</v>
      </c>
      <c r="F102" s="3">
        <f t="shared" si="13"/>
        <v>303035</v>
      </c>
      <c r="G102" s="3" t="str">
        <f t="shared" si="14"/>
        <v>2;0;20</v>
      </c>
      <c r="H102" s="3">
        <v>20</v>
      </c>
      <c r="I102" s="3">
        <v>2011</v>
      </c>
      <c r="J102" s="3">
        <f>IF(_xlfn.XLOOKUP(I102,'task_type|任务类型'!$A:$A,'task_type|任务类型'!$D:$D)=1,K102,"")</f>
        <v>36</v>
      </c>
      <c r="K102" s="3">
        <v>36</v>
      </c>
      <c r="L102" s="3">
        <f t="shared" si="15"/>
        <v>20</v>
      </c>
    </row>
    <row r="103" spans="1:12">
      <c r="A103" s="2">
        <f t="shared" si="16"/>
        <v>303037</v>
      </c>
      <c r="B103" s="3" t="str">
        <f>CONCATENATE(_xlfn.XLOOKUP(C103,'task_group|任务组'!$A:$A,'task_group|任务组'!$B:$B),"-",K103)</f>
        <v>成就-主线关卡-37</v>
      </c>
      <c r="C103" s="3">
        <f t="shared" si="17"/>
        <v>303</v>
      </c>
      <c r="D103" s="3">
        <f t="shared" si="12"/>
        <v>37</v>
      </c>
      <c r="F103" s="3">
        <f t="shared" si="13"/>
        <v>303036</v>
      </c>
      <c r="G103" s="3" t="str">
        <f t="shared" si="14"/>
        <v>2;0;20</v>
      </c>
      <c r="H103" s="3">
        <v>20</v>
      </c>
      <c r="I103" s="3">
        <v>2011</v>
      </c>
      <c r="J103" s="3">
        <f>IF(_xlfn.XLOOKUP(I103,'task_type|任务类型'!$A:$A,'task_type|任务类型'!$D:$D)=1,K103,"")</f>
        <v>37</v>
      </c>
      <c r="K103" s="3">
        <v>37</v>
      </c>
      <c r="L103" s="3">
        <f t="shared" si="15"/>
        <v>20</v>
      </c>
    </row>
    <row r="104" spans="1:12">
      <c r="A104" s="2">
        <f t="shared" si="16"/>
        <v>303038</v>
      </c>
      <c r="B104" s="3" t="str">
        <f>CONCATENATE(_xlfn.XLOOKUP(C104,'task_group|任务组'!$A:$A,'task_group|任务组'!$B:$B),"-",K104)</f>
        <v>成就-主线关卡-38</v>
      </c>
      <c r="C104" s="3">
        <f t="shared" si="17"/>
        <v>303</v>
      </c>
      <c r="D104" s="3">
        <f t="shared" si="12"/>
        <v>38</v>
      </c>
      <c r="F104" s="3">
        <f t="shared" si="13"/>
        <v>303037</v>
      </c>
      <c r="G104" s="3" t="str">
        <f t="shared" si="14"/>
        <v>2;0;20</v>
      </c>
      <c r="H104" s="3">
        <v>20</v>
      </c>
      <c r="I104" s="3">
        <v>2011</v>
      </c>
      <c r="J104" s="3">
        <f>IF(_xlfn.XLOOKUP(I104,'task_type|任务类型'!$A:$A,'task_type|任务类型'!$D:$D)=1,K104,"")</f>
        <v>38</v>
      </c>
      <c r="K104" s="3">
        <v>38</v>
      </c>
      <c r="L104" s="3">
        <f t="shared" si="15"/>
        <v>20</v>
      </c>
    </row>
    <row r="105" spans="1:12">
      <c r="A105" s="2">
        <f t="shared" si="16"/>
        <v>303039</v>
      </c>
      <c r="B105" s="3" t="str">
        <f>CONCATENATE(_xlfn.XLOOKUP(C105,'task_group|任务组'!$A:$A,'task_group|任务组'!$B:$B),"-",K105)</f>
        <v>成就-主线关卡-39</v>
      </c>
      <c r="C105" s="3">
        <f t="shared" si="17"/>
        <v>303</v>
      </c>
      <c r="D105" s="3">
        <f t="shared" si="12"/>
        <v>39</v>
      </c>
      <c r="F105" s="3">
        <f t="shared" si="13"/>
        <v>303038</v>
      </c>
      <c r="G105" s="3" t="str">
        <f t="shared" si="14"/>
        <v>2;0;20</v>
      </c>
      <c r="H105" s="3">
        <v>20</v>
      </c>
      <c r="I105" s="3">
        <v>2011</v>
      </c>
      <c r="J105" s="3">
        <f>IF(_xlfn.XLOOKUP(I105,'task_type|任务类型'!$A:$A,'task_type|任务类型'!$D:$D)=1,K105,"")</f>
        <v>39</v>
      </c>
      <c r="K105" s="3">
        <v>39</v>
      </c>
      <c r="L105" s="3">
        <f t="shared" si="15"/>
        <v>20</v>
      </c>
    </row>
    <row r="106" spans="1:12">
      <c r="A106" s="2">
        <f t="shared" si="16"/>
        <v>303040</v>
      </c>
      <c r="B106" s="3" t="str">
        <f>CONCATENATE(_xlfn.XLOOKUP(C106,'task_group|任务组'!$A:$A,'task_group|任务组'!$B:$B),"-",K106)</f>
        <v>成就-主线关卡-40</v>
      </c>
      <c r="C106" s="3">
        <f t="shared" si="17"/>
        <v>303</v>
      </c>
      <c r="D106" s="3">
        <f t="shared" si="12"/>
        <v>40</v>
      </c>
      <c r="F106" s="3">
        <f t="shared" si="13"/>
        <v>303039</v>
      </c>
      <c r="G106" s="3" t="str">
        <f t="shared" si="14"/>
        <v>2;0;20</v>
      </c>
      <c r="H106" s="3">
        <v>20</v>
      </c>
      <c r="I106" s="3">
        <v>2011</v>
      </c>
      <c r="J106" s="3">
        <f>IF(_xlfn.XLOOKUP(I106,'task_type|任务类型'!$A:$A,'task_type|任务类型'!$D:$D)=1,K106,"")</f>
        <v>40</v>
      </c>
      <c r="K106" s="3">
        <v>40</v>
      </c>
      <c r="L106" s="3">
        <f t="shared" si="15"/>
        <v>20</v>
      </c>
    </row>
    <row r="107" spans="1:12">
      <c r="A107" s="2">
        <f t="shared" si="16"/>
        <v>303041</v>
      </c>
      <c r="B107" s="3" t="str">
        <f>CONCATENATE(_xlfn.XLOOKUP(C107,'task_group|任务组'!$A:$A,'task_group|任务组'!$B:$B),"-",K107)</f>
        <v>成就-主线关卡-41</v>
      </c>
      <c r="C107" s="3">
        <f t="shared" si="17"/>
        <v>303</v>
      </c>
      <c r="D107" s="3">
        <f t="shared" si="12"/>
        <v>41</v>
      </c>
      <c r="F107" s="3">
        <f t="shared" si="13"/>
        <v>303040</v>
      </c>
      <c r="G107" s="3" t="str">
        <f t="shared" si="14"/>
        <v>2;0;20</v>
      </c>
      <c r="H107" s="3">
        <v>20</v>
      </c>
      <c r="I107" s="3">
        <v>2011</v>
      </c>
      <c r="J107" s="3">
        <f>IF(_xlfn.XLOOKUP(I107,'task_type|任务类型'!$A:$A,'task_type|任务类型'!$D:$D)=1,K107,"")</f>
        <v>41</v>
      </c>
      <c r="K107" s="3">
        <v>41</v>
      </c>
      <c r="L107" s="3">
        <f t="shared" si="15"/>
        <v>20</v>
      </c>
    </row>
    <row r="108" spans="1:12">
      <c r="A108" s="2">
        <f t="shared" si="16"/>
        <v>303042</v>
      </c>
      <c r="B108" s="3" t="str">
        <f>CONCATENATE(_xlfn.XLOOKUP(C108,'task_group|任务组'!$A:$A,'task_group|任务组'!$B:$B),"-",K108)</f>
        <v>成就-主线关卡-42</v>
      </c>
      <c r="C108" s="3">
        <f t="shared" si="17"/>
        <v>303</v>
      </c>
      <c r="D108" s="3">
        <f t="shared" si="12"/>
        <v>42</v>
      </c>
      <c r="F108" s="3">
        <f t="shared" si="13"/>
        <v>303041</v>
      </c>
      <c r="G108" s="3" t="str">
        <f t="shared" si="14"/>
        <v>2;0;20</v>
      </c>
      <c r="H108" s="3">
        <v>20</v>
      </c>
      <c r="I108" s="3">
        <v>2011</v>
      </c>
      <c r="J108" s="3">
        <f>IF(_xlfn.XLOOKUP(I108,'task_type|任务类型'!$A:$A,'task_type|任务类型'!$D:$D)=1,K108,"")</f>
        <v>42</v>
      </c>
      <c r="K108" s="3">
        <v>42</v>
      </c>
      <c r="L108" s="3">
        <f t="shared" si="15"/>
        <v>20</v>
      </c>
    </row>
    <row r="109" spans="1:12">
      <c r="A109" s="2">
        <f t="shared" si="16"/>
        <v>303043</v>
      </c>
      <c r="B109" s="3" t="str">
        <f>CONCATENATE(_xlfn.XLOOKUP(C109,'task_group|任务组'!$A:$A,'task_group|任务组'!$B:$B),"-",K109)</f>
        <v>成就-主线关卡-43</v>
      </c>
      <c r="C109" s="3">
        <f t="shared" si="17"/>
        <v>303</v>
      </c>
      <c r="D109" s="3">
        <f t="shared" si="12"/>
        <v>43</v>
      </c>
      <c r="F109" s="3">
        <f t="shared" si="13"/>
        <v>303042</v>
      </c>
      <c r="G109" s="3" t="str">
        <f t="shared" si="14"/>
        <v>2;0;20</v>
      </c>
      <c r="H109" s="3">
        <v>20</v>
      </c>
      <c r="I109" s="3">
        <v>2011</v>
      </c>
      <c r="J109" s="3">
        <f>IF(_xlfn.XLOOKUP(I109,'task_type|任务类型'!$A:$A,'task_type|任务类型'!$D:$D)=1,K109,"")</f>
        <v>43</v>
      </c>
      <c r="K109" s="3">
        <v>43</v>
      </c>
      <c r="L109" s="3">
        <f t="shared" si="15"/>
        <v>20</v>
      </c>
    </row>
    <row r="110" spans="1:12">
      <c r="A110" s="2">
        <f t="shared" si="16"/>
        <v>303044</v>
      </c>
      <c r="B110" s="3" t="str">
        <f>CONCATENATE(_xlfn.XLOOKUP(C110,'task_group|任务组'!$A:$A,'task_group|任务组'!$B:$B),"-",K110)</f>
        <v>成就-主线关卡-44</v>
      </c>
      <c r="C110" s="3">
        <f t="shared" si="17"/>
        <v>303</v>
      </c>
      <c r="D110" s="3">
        <f t="shared" si="12"/>
        <v>44</v>
      </c>
      <c r="F110" s="3">
        <f t="shared" si="13"/>
        <v>303043</v>
      </c>
      <c r="G110" s="3" t="str">
        <f t="shared" si="14"/>
        <v>2;0;20</v>
      </c>
      <c r="H110" s="3">
        <v>20</v>
      </c>
      <c r="I110" s="3">
        <v>2011</v>
      </c>
      <c r="J110" s="3">
        <f>IF(_xlfn.XLOOKUP(I110,'task_type|任务类型'!$A:$A,'task_type|任务类型'!$D:$D)=1,K110,"")</f>
        <v>44</v>
      </c>
      <c r="K110" s="3">
        <v>44</v>
      </c>
      <c r="L110" s="3">
        <f t="shared" si="15"/>
        <v>20</v>
      </c>
    </row>
    <row r="111" spans="1:12">
      <c r="A111" s="2">
        <f t="shared" si="16"/>
        <v>303045</v>
      </c>
      <c r="B111" s="3" t="str">
        <f>CONCATENATE(_xlfn.XLOOKUP(C111,'task_group|任务组'!$A:$A,'task_group|任务组'!$B:$B),"-",K111)</f>
        <v>成就-主线关卡-45</v>
      </c>
      <c r="C111" s="3">
        <f t="shared" si="17"/>
        <v>303</v>
      </c>
      <c r="D111" s="3">
        <f t="shared" si="12"/>
        <v>45</v>
      </c>
      <c r="F111" s="3">
        <f t="shared" si="13"/>
        <v>303044</v>
      </c>
      <c r="G111" s="3" t="str">
        <f t="shared" si="14"/>
        <v>2;0;20</v>
      </c>
      <c r="H111" s="3">
        <v>20</v>
      </c>
      <c r="I111" s="3">
        <v>2011</v>
      </c>
      <c r="J111" s="3">
        <f>IF(_xlfn.XLOOKUP(I111,'task_type|任务类型'!$A:$A,'task_type|任务类型'!$D:$D)=1,K111,"")</f>
        <v>45</v>
      </c>
      <c r="K111" s="3">
        <v>45</v>
      </c>
      <c r="L111" s="3">
        <f t="shared" si="15"/>
        <v>20</v>
      </c>
    </row>
    <row r="112" spans="1:12">
      <c r="A112" s="2">
        <f t="shared" si="16"/>
        <v>303046</v>
      </c>
      <c r="B112" s="3" t="str">
        <f>CONCATENATE(_xlfn.XLOOKUP(C112,'task_group|任务组'!$A:$A,'task_group|任务组'!$B:$B),"-",K112)</f>
        <v>成就-主线关卡-46</v>
      </c>
      <c r="C112" s="3">
        <f t="shared" si="17"/>
        <v>303</v>
      </c>
      <c r="D112" s="3">
        <f t="shared" si="12"/>
        <v>46</v>
      </c>
      <c r="F112" s="3">
        <f t="shared" si="13"/>
        <v>303045</v>
      </c>
      <c r="G112" s="3" t="str">
        <f t="shared" si="14"/>
        <v>2;0;20</v>
      </c>
      <c r="H112" s="3">
        <v>20</v>
      </c>
      <c r="I112" s="3">
        <v>2011</v>
      </c>
      <c r="J112" s="3">
        <f>IF(_xlfn.XLOOKUP(I112,'task_type|任务类型'!$A:$A,'task_type|任务类型'!$D:$D)=1,K112,"")</f>
        <v>46</v>
      </c>
      <c r="K112" s="3">
        <v>46</v>
      </c>
      <c r="L112" s="3">
        <f t="shared" si="15"/>
        <v>20</v>
      </c>
    </row>
    <row r="113" spans="1:12">
      <c r="A113" s="2">
        <f t="shared" si="16"/>
        <v>303047</v>
      </c>
      <c r="B113" s="3" t="str">
        <f>CONCATENATE(_xlfn.XLOOKUP(C113,'task_group|任务组'!$A:$A,'task_group|任务组'!$B:$B),"-",K113)</f>
        <v>成就-主线关卡-47</v>
      </c>
      <c r="C113" s="3">
        <f t="shared" si="17"/>
        <v>303</v>
      </c>
      <c r="D113" s="3">
        <f t="shared" si="12"/>
        <v>47</v>
      </c>
      <c r="F113" s="3">
        <f t="shared" si="13"/>
        <v>303046</v>
      </c>
      <c r="G113" s="3" t="str">
        <f t="shared" si="14"/>
        <v>2;0;20</v>
      </c>
      <c r="H113" s="3">
        <v>20</v>
      </c>
      <c r="I113" s="3">
        <v>2011</v>
      </c>
      <c r="J113" s="3">
        <f>IF(_xlfn.XLOOKUP(I113,'task_type|任务类型'!$A:$A,'task_type|任务类型'!$D:$D)=1,K113,"")</f>
        <v>47</v>
      </c>
      <c r="K113" s="3">
        <v>47</v>
      </c>
      <c r="L113" s="3">
        <f t="shared" si="15"/>
        <v>20</v>
      </c>
    </row>
    <row r="114" spans="1:12">
      <c r="A114" s="2">
        <f t="shared" si="16"/>
        <v>303048</v>
      </c>
      <c r="B114" s="3" t="str">
        <f>CONCATENATE(_xlfn.XLOOKUP(C114,'task_group|任务组'!$A:$A,'task_group|任务组'!$B:$B),"-",K114)</f>
        <v>成就-主线关卡-48</v>
      </c>
      <c r="C114" s="3">
        <f t="shared" si="17"/>
        <v>303</v>
      </c>
      <c r="D114" s="3">
        <f t="shared" si="12"/>
        <v>48</v>
      </c>
      <c r="F114" s="3">
        <f t="shared" si="13"/>
        <v>303047</v>
      </c>
      <c r="G114" s="3" t="str">
        <f t="shared" si="14"/>
        <v>2;0;20</v>
      </c>
      <c r="H114" s="3">
        <v>20</v>
      </c>
      <c r="I114" s="3">
        <v>2011</v>
      </c>
      <c r="J114" s="3">
        <f>IF(_xlfn.XLOOKUP(I114,'task_type|任务类型'!$A:$A,'task_type|任务类型'!$D:$D)=1,K114,"")</f>
        <v>48</v>
      </c>
      <c r="K114" s="3">
        <v>48</v>
      </c>
      <c r="L114" s="3">
        <f t="shared" si="15"/>
        <v>20</v>
      </c>
    </row>
    <row r="115" spans="1:12">
      <c r="A115" s="2">
        <f t="shared" si="16"/>
        <v>303049</v>
      </c>
      <c r="B115" s="3" t="str">
        <f>CONCATENATE(_xlfn.XLOOKUP(C115,'task_group|任务组'!$A:$A,'task_group|任务组'!$B:$B),"-",K115)</f>
        <v>成就-主线关卡-49</v>
      </c>
      <c r="C115" s="3">
        <f t="shared" si="17"/>
        <v>303</v>
      </c>
      <c r="D115" s="3">
        <f t="shared" si="12"/>
        <v>49</v>
      </c>
      <c r="F115" s="3">
        <f t="shared" si="13"/>
        <v>303048</v>
      </c>
      <c r="G115" s="3" t="str">
        <f t="shared" si="14"/>
        <v>2;0;20</v>
      </c>
      <c r="H115" s="3">
        <v>20</v>
      </c>
      <c r="I115" s="3">
        <v>2011</v>
      </c>
      <c r="J115" s="3">
        <f>IF(_xlfn.XLOOKUP(I115,'task_type|任务类型'!$A:$A,'task_type|任务类型'!$D:$D)=1,K115,"")</f>
        <v>49</v>
      </c>
      <c r="K115" s="3">
        <v>49</v>
      </c>
      <c r="L115" s="3">
        <f t="shared" si="15"/>
        <v>20</v>
      </c>
    </row>
    <row r="116" spans="1:12">
      <c r="A116" s="2">
        <f t="shared" si="16"/>
        <v>303050</v>
      </c>
      <c r="B116" s="3" t="str">
        <f>CONCATENATE(_xlfn.XLOOKUP(C116,'task_group|任务组'!$A:$A,'task_group|任务组'!$B:$B),"-",K116)</f>
        <v>成就-主线关卡-50</v>
      </c>
      <c r="C116" s="3">
        <f t="shared" si="17"/>
        <v>303</v>
      </c>
      <c r="D116" s="3">
        <f t="shared" si="12"/>
        <v>50</v>
      </c>
      <c r="F116" s="3">
        <f t="shared" si="13"/>
        <v>303049</v>
      </c>
      <c r="G116" s="3" t="str">
        <f t="shared" si="14"/>
        <v>2;0;20</v>
      </c>
      <c r="H116" s="3">
        <v>20</v>
      </c>
      <c r="I116" s="3">
        <v>2011</v>
      </c>
      <c r="J116" s="3">
        <f>IF(_xlfn.XLOOKUP(I116,'task_type|任务类型'!$A:$A,'task_type|任务类型'!$D:$D)=1,K116,"")</f>
        <v>50</v>
      </c>
      <c r="K116" s="3">
        <v>50</v>
      </c>
      <c r="L116" s="3">
        <f t="shared" si="15"/>
        <v>20</v>
      </c>
    </row>
    <row r="117" spans="1:12">
      <c r="A117" s="2">
        <f t="shared" si="16"/>
        <v>303051</v>
      </c>
      <c r="B117" s="3" t="str">
        <f>CONCATENATE(_xlfn.XLOOKUP(C117,'task_group|任务组'!$A:$A,'task_group|任务组'!$B:$B),"-",K117)</f>
        <v>成就-主线关卡-51</v>
      </c>
      <c r="C117" s="3">
        <f t="shared" si="17"/>
        <v>303</v>
      </c>
      <c r="D117" s="3">
        <f t="shared" si="12"/>
        <v>51</v>
      </c>
      <c r="F117" s="3">
        <f t="shared" si="13"/>
        <v>303050</v>
      </c>
      <c r="G117" s="3" t="str">
        <f t="shared" si="14"/>
        <v>2;0;20</v>
      </c>
      <c r="H117" s="3">
        <v>20</v>
      </c>
      <c r="I117" s="3">
        <v>2011</v>
      </c>
      <c r="J117" s="3">
        <f>IF(_xlfn.XLOOKUP(I117,'task_type|任务类型'!$A:$A,'task_type|任务类型'!$D:$D)=1,K117,"")</f>
        <v>51</v>
      </c>
      <c r="K117" s="3">
        <v>51</v>
      </c>
      <c r="L117" s="3">
        <f t="shared" si="15"/>
        <v>20</v>
      </c>
    </row>
    <row r="118" spans="1:12">
      <c r="A118" s="2">
        <f t="shared" si="16"/>
        <v>303052</v>
      </c>
      <c r="B118" s="3" t="str">
        <f>CONCATENATE(_xlfn.XLOOKUP(C118,'task_group|任务组'!$A:$A,'task_group|任务组'!$B:$B),"-",K118)</f>
        <v>成就-主线关卡-52</v>
      </c>
      <c r="C118" s="3">
        <f t="shared" si="17"/>
        <v>303</v>
      </c>
      <c r="D118" s="3">
        <f t="shared" si="12"/>
        <v>52</v>
      </c>
      <c r="F118" s="3">
        <f t="shared" si="13"/>
        <v>303051</v>
      </c>
      <c r="G118" s="3" t="str">
        <f t="shared" si="14"/>
        <v>2;0;20</v>
      </c>
      <c r="H118" s="3">
        <v>20</v>
      </c>
      <c r="I118" s="3">
        <v>2011</v>
      </c>
      <c r="J118" s="3">
        <f>IF(_xlfn.XLOOKUP(I118,'task_type|任务类型'!$A:$A,'task_type|任务类型'!$D:$D)=1,K118,"")</f>
        <v>52</v>
      </c>
      <c r="K118" s="3">
        <v>52</v>
      </c>
      <c r="L118" s="3">
        <f t="shared" si="15"/>
        <v>20</v>
      </c>
    </row>
    <row r="119" spans="1:12">
      <c r="A119" s="2">
        <f t="shared" si="16"/>
        <v>303053</v>
      </c>
      <c r="B119" s="3" t="str">
        <f>CONCATENATE(_xlfn.XLOOKUP(C119,'task_group|任务组'!$A:$A,'task_group|任务组'!$B:$B),"-",K119)</f>
        <v>成就-主线关卡-53</v>
      </c>
      <c r="C119" s="3">
        <f t="shared" si="17"/>
        <v>303</v>
      </c>
      <c r="D119" s="3">
        <f t="shared" si="12"/>
        <v>53</v>
      </c>
      <c r="F119" s="3">
        <f t="shared" si="13"/>
        <v>303052</v>
      </c>
      <c r="G119" s="3" t="str">
        <f t="shared" si="14"/>
        <v>2;0;20</v>
      </c>
      <c r="H119" s="3">
        <v>20</v>
      </c>
      <c r="I119" s="3">
        <v>2011</v>
      </c>
      <c r="J119" s="3">
        <f>IF(_xlfn.XLOOKUP(I119,'task_type|任务类型'!$A:$A,'task_type|任务类型'!$D:$D)=1,K119,"")</f>
        <v>53</v>
      </c>
      <c r="K119" s="3">
        <v>53</v>
      </c>
      <c r="L119" s="3">
        <f t="shared" si="15"/>
        <v>20</v>
      </c>
    </row>
    <row r="120" spans="1:12">
      <c r="A120" s="2">
        <f t="shared" si="16"/>
        <v>303054</v>
      </c>
      <c r="B120" s="3" t="str">
        <f>CONCATENATE(_xlfn.XLOOKUP(C120,'task_group|任务组'!$A:$A,'task_group|任务组'!$B:$B),"-",K120)</f>
        <v>成就-主线关卡-54</v>
      </c>
      <c r="C120" s="3">
        <f t="shared" si="17"/>
        <v>303</v>
      </c>
      <c r="D120" s="3">
        <f t="shared" si="12"/>
        <v>54</v>
      </c>
      <c r="F120" s="3">
        <f t="shared" si="13"/>
        <v>303053</v>
      </c>
      <c r="G120" s="3" t="str">
        <f t="shared" si="14"/>
        <v>2;0;20</v>
      </c>
      <c r="H120" s="3">
        <v>20</v>
      </c>
      <c r="I120" s="3">
        <v>2011</v>
      </c>
      <c r="J120" s="3">
        <f>IF(_xlfn.XLOOKUP(I120,'task_type|任务类型'!$A:$A,'task_type|任务类型'!$D:$D)=1,K120,"")</f>
        <v>54</v>
      </c>
      <c r="K120" s="3">
        <v>54</v>
      </c>
      <c r="L120" s="3">
        <f t="shared" si="15"/>
        <v>20</v>
      </c>
    </row>
    <row r="121" spans="1:12">
      <c r="A121" s="2">
        <f t="shared" si="16"/>
        <v>303055</v>
      </c>
      <c r="B121" s="3" t="str">
        <f>CONCATENATE(_xlfn.XLOOKUP(C121,'task_group|任务组'!$A:$A,'task_group|任务组'!$B:$B),"-",K121)</f>
        <v>成就-主线关卡-55</v>
      </c>
      <c r="C121" s="3">
        <f t="shared" si="17"/>
        <v>303</v>
      </c>
      <c r="D121" s="3">
        <f t="shared" si="12"/>
        <v>55</v>
      </c>
      <c r="F121" s="3">
        <f t="shared" si="13"/>
        <v>303054</v>
      </c>
      <c r="G121" s="3" t="str">
        <f t="shared" si="14"/>
        <v>2;0;20</v>
      </c>
      <c r="H121" s="3">
        <v>20</v>
      </c>
      <c r="I121" s="3">
        <v>2011</v>
      </c>
      <c r="J121" s="3">
        <f>IF(_xlfn.XLOOKUP(I121,'task_type|任务类型'!$A:$A,'task_type|任务类型'!$D:$D)=1,K121,"")</f>
        <v>55</v>
      </c>
      <c r="K121" s="3">
        <v>55</v>
      </c>
      <c r="L121" s="3">
        <f t="shared" si="15"/>
        <v>20</v>
      </c>
    </row>
    <row r="122" spans="1:12">
      <c r="A122" s="2">
        <f t="shared" si="16"/>
        <v>303056</v>
      </c>
      <c r="B122" s="3" t="str">
        <f>CONCATENATE(_xlfn.XLOOKUP(C122,'task_group|任务组'!$A:$A,'task_group|任务组'!$B:$B),"-",K122)</f>
        <v>成就-主线关卡-56</v>
      </c>
      <c r="C122" s="3">
        <f t="shared" si="17"/>
        <v>303</v>
      </c>
      <c r="D122" s="3">
        <f t="shared" si="12"/>
        <v>56</v>
      </c>
      <c r="F122" s="3">
        <f t="shared" si="13"/>
        <v>303055</v>
      </c>
      <c r="G122" s="3" t="str">
        <f t="shared" si="14"/>
        <v>2;0;20</v>
      </c>
      <c r="H122" s="3">
        <v>20</v>
      </c>
      <c r="I122" s="3">
        <v>2011</v>
      </c>
      <c r="J122" s="3">
        <f>IF(_xlfn.XLOOKUP(I122,'task_type|任务类型'!$A:$A,'task_type|任务类型'!$D:$D)=1,K122,"")</f>
        <v>56</v>
      </c>
      <c r="K122" s="3">
        <v>56</v>
      </c>
      <c r="L122" s="3">
        <f t="shared" si="15"/>
        <v>20</v>
      </c>
    </row>
    <row r="123" spans="1:12">
      <c r="A123" s="2">
        <f t="shared" si="16"/>
        <v>303057</v>
      </c>
      <c r="B123" s="3" t="str">
        <f>CONCATENATE(_xlfn.XLOOKUP(C123,'task_group|任务组'!$A:$A,'task_group|任务组'!$B:$B),"-",K123)</f>
        <v>成就-主线关卡-57</v>
      </c>
      <c r="C123" s="3">
        <f t="shared" si="17"/>
        <v>303</v>
      </c>
      <c r="D123" s="3">
        <f t="shared" si="12"/>
        <v>57</v>
      </c>
      <c r="F123" s="3">
        <f t="shared" si="13"/>
        <v>303056</v>
      </c>
      <c r="G123" s="3" t="str">
        <f t="shared" si="14"/>
        <v>2;0;20</v>
      </c>
      <c r="H123" s="3">
        <v>20</v>
      </c>
      <c r="I123" s="3">
        <v>2011</v>
      </c>
      <c r="J123" s="3">
        <f>IF(_xlfn.XLOOKUP(I123,'task_type|任务类型'!$A:$A,'task_type|任务类型'!$D:$D)=1,K123,"")</f>
        <v>57</v>
      </c>
      <c r="K123" s="3">
        <v>57</v>
      </c>
      <c r="L123" s="3">
        <f t="shared" si="15"/>
        <v>20</v>
      </c>
    </row>
    <row r="124" spans="1:12">
      <c r="A124" s="2">
        <f t="shared" si="16"/>
        <v>303058</v>
      </c>
      <c r="B124" s="3" t="str">
        <f>CONCATENATE(_xlfn.XLOOKUP(C124,'task_group|任务组'!$A:$A,'task_group|任务组'!$B:$B),"-",K124)</f>
        <v>成就-主线关卡-58</v>
      </c>
      <c r="C124" s="3">
        <f t="shared" si="17"/>
        <v>303</v>
      </c>
      <c r="D124" s="3">
        <f t="shared" si="12"/>
        <v>58</v>
      </c>
      <c r="F124" s="3">
        <f t="shared" si="13"/>
        <v>303057</v>
      </c>
      <c r="G124" s="3" t="str">
        <f t="shared" si="14"/>
        <v>2;0;20</v>
      </c>
      <c r="H124" s="3">
        <v>20</v>
      </c>
      <c r="I124" s="3">
        <v>2011</v>
      </c>
      <c r="J124" s="3">
        <f>IF(_xlfn.XLOOKUP(I124,'task_type|任务类型'!$A:$A,'task_type|任务类型'!$D:$D)=1,K124,"")</f>
        <v>58</v>
      </c>
      <c r="K124" s="3">
        <v>58</v>
      </c>
      <c r="L124" s="3">
        <f t="shared" si="15"/>
        <v>20</v>
      </c>
    </row>
    <row r="125" spans="1:12">
      <c r="A125" s="2">
        <f t="shared" si="16"/>
        <v>303059</v>
      </c>
      <c r="B125" s="3" t="str">
        <f>CONCATENATE(_xlfn.XLOOKUP(C125,'task_group|任务组'!$A:$A,'task_group|任务组'!$B:$B),"-",K125)</f>
        <v>成就-主线关卡-59</v>
      </c>
      <c r="C125" s="3">
        <f t="shared" si="17"/>
        <v>303</v>
      </c>
      <c r="D125" s="3">
        <f t="shared" si="12"/>
        <v>59</v>
      </c>
      <c r="F125" s="3">
        <f t="shared" si="13"/>
        <v>303058</v>
      </c>
      <c r="G125" s="3" t="str">
        <f t="shared" si="14"/>
        <v>2;0;20</v>
      </c>
      <c r="H125" s="3">
        <v>20</v>
      </c>
      <c r="I125" s="3">
        <v>2011</v>
      </c>
      <c r="J125" s="3">
        <f>IF(_xlfn.XLOOKUP(I125,'task_type|任务类型'!$A:$A,'task_type|任务类型'!$D:$D)=1,K125,"")</f>
        <v>59</v>
      </c>
      <c r="K125" s="3">
        <v>59</v>
      </c>
      <c r="L125" s="3">
        <f t="shared" si="15"/>
        <v>20</v>
      </c>
    </row>
    <row r="126" spans="1:12">
      <c r="A126" s="2">
        <f t="shared" si="16"/>
        <v>303060</v>
      </c>
      <c r="B126" s="3" t="str">
        <f>CONCATENATE(_xlfn.XLOOKUP(C126,'task_group|任务组'!$A:$A,'task_group|任务组'!$B:$B),"-",K126)</f>
        <v>成就-主线关卡-60</v>
      </c>
      <c r="C126" s="3">
        <f t="shared" si="17"/>
        <v>303</v>
      </c>
      <c r="D126" s="3">
        <f t="shared" si="12"/>
        <v>60</v>
      </c>
      <c r="F126" s="3">
        <f t="shared" si="13"/>
        <v>303059</v>
      </c>
      <c r="G126" s="3" t="str">
        <f t="shared" si="14"/>
        <v>2;0;20</v>
      </c>
      <c r="H126" s="3">
        <v>20</v>
      </c>
      <c r="I126" s="3">
        <v>2011</v>
      </c>
      <c r="J126" s="3">
        <f>IF(_xlfn.XLOOKUP(I126,'task_type|任务类型'!$A:$A,'task_type|任务类型'!$D:$D)=1,K126,"")</f>
        <v>60</v>
      </c>
      <c r="K126" s="3">
        <v>60</v>
      </c>
      <c r="L126" s="3">
        <f t="shared" si="15"/>
        <v>20</v>
      </c>
    </row>
    <row r="127" spans="1:12">
      <c r="A127" s="2">
        <f t="shared" si="16"/>
        <v>303061</v>
      </c>
      <c r="B127" s="3" t="str">
        <f>CONCATENATE(_xlfn.XLOOKUP(C127,'task_group|任务组'!$A:$A,'task_group|任务组'!$B:$B),"-",K127)</f>
        <v>成就-主线关卡-61</v>
      </c>
      <c r="C127" s="3">
        <f t="shared" si="17"/>
        <v>303</v>
      </c>
      <c r="D127" s="3">
        <f t="shared" si="12"/>
        <v>61</v>
      </c>
      <c r="F127" s="3">
        <f t="shared" si="13"/>
        <v>303060</v>
      </c>
      <c r="G127" s="3" t="str">
        <f t="shared" si="14"/>
        <v>2;0;30</v>
      </c>
      <c r="H127" s="3">
        <v>30</v>
      </c>
      <c r="I127" s="3">
        <v>2011</v>
      </c>
      <c r="J127" s="3">
        <f>IF(_xlfn.XLOOKUP(I127,'task_type|任务类型'!$A:$A,'task_type|任务类型'!$D:$D)=1,K127,"")</f>
        <v>61</v>
      </c>
      <c r="K127" s="3">
        <v>61</v>
      </c>
      <c r="L127" s="3">
        <f t="shared" si="15"/>
        <v>30</v>
      </c>
    </row>
    <row r="128" spans="1:12">
      <c r="A128" s="2">
        <f t="shared" si="16"/>
        <v>303062</v>
      </c>
      <c r="B128" s="3" t="str">
        <f>CONCATENATE(_xlfn.XLOOKUP(C128,'task_group|任务组'!$A:$A,'task_group|任务组'!$B:$B),"-",K128)</f>
        <v>成就-主线关卡-62</v>
      </c>
      <c r="C128" s="3">
        <f t="shared" si="17"/>
        <v>303</v>
      </c>
      <c r="D128" s="3">
        <f t="shared" si="12"/>
        <v>62</v>
      </c>
      <c r="F128" s="3">
        <f t="shared" si="13"/>
        <v>303061</v>
      </c>
      <c r="G128" s="3" t="str">
        <f t="shared" si="14"/>
        <v>2;0;30</v>
      </c>
      <c r="H128" s="3">
        <v>30</v>
      </c>
      <c r="I128" s="3">
        <v>2011</v>
      </c>
      <c r="J128" s="3">
        <f>IF(_xlfn.XLOOKUP(I128,'task_type|任务类型'!$A:$A,'task_type|任务类型'!$D:$D)=1,K128,"")</f>
        <v>62</v>
      </c>
      <c r="K128" s="3">
        <v>62</v>
      </c>
      <c r="L128" s="3">
        <f t="shared" si="15"/>
        <v>30</v>
      </c>
    </row>
    <row r="129" spans="1:12">
      <c r="A129" s="2">
        <f t="shared" si="16"/>
        <v>303063</v>
      </c>
      <c r="B129" s="3" t="str">
        <f>CONCATENATE(_xlfn.XLOOKUP(C129,'task_group|任务组'!$A:$A,'task_group|任务组'!$B:$B),"-",K129)</f>
        <v>成就-主线关卡-63</v>
      </c>
      <c r="C129" s="3">
        <f t="shared" si="17"/>
        <v>303</v>
      </c>
      <c r="D129" s="3">
        <f t="shared" si="12"/>
        <v>63</v>
      </c>
      <c r="F129" s="3">
        <f t="shared" si="13"/>
        <v>303062</v>
      </c>
      <c r="G129" s="3" t="str">
        <f t="shared" si="14"/>
        <v>2;0;30</v>
      </c>
      <c r="H129" s="3">
        <v>30</v>
      </c>
      <c r="I129" s="3">
        <v>2011</v>
      </c>
      <c r="J129" s="3">
        <f>IF(_xlfn.XLOOKUP(I129,'task_type|任务类型'!$A:$A,'task_type|任务类型'!$D:$D)=1,K129,"")</f>
        <v>63</v>
      </c>
      <c r="K129" s="3">
        <v>63</v>
      </c>
      <c r="L129" s="3">
        <f t="shared" si="15"/>
        <v>30</v>
      </c>
    </row>
    <row r="130" spans="1:12">
      <c r="A130" s="2">
        <f t="shared" si="16"/>
        <v>303064</v>
      </c>
      <c r="B130" s="3" t="str">
        <f>CONCATENATE(_xlfn.XLOOKUP(C130,'task_group|任务组'!$A:$A,'task_group|任务组'!$B:$B),"-",K130)</f>
        <v>成就-主线关卡-64</v>
      </c>
      <c r="C130" s="3">
        <f t="shared" si="17"/>
        <v>303</v>
      </c>
      <c r="D130" s="3">
        <f t="shared" si="12"/>
        <v>64</v>
      </c>
      <c r="F130" s="3">
        <f t="shared" si="13"/>
        <v>303063</v>
      </c>
      <c r="G130" s="3" t="str">
        <f t="shared" si="14"/>
        <v>2;0;30</v>
      </c>
      <c r="H130" s="3">
        <v>30</v>
      </c>
      <c r="I130" s="3">
        <v>2011</v>
      </c>
      <c r="J130" s="3">
        <f>IF(_xlfn.XLOOKUP(I130,'task_type|任务类型'!$A:$A,'task_type|任务类型'!$D:$D)=1,K130,"")</f>
        <v>64</v>
      </c>
      <c r="K130" s="3">
        <v>64</v>
      </c>
      <c r="L130" s="3">
        <f t="shared" si="15"/>
        <v>30</v>
      </c>
    </row>
    <row r="131" spans="1:12">
      <c r="A131" s="2">
        <f t="shared" si="16"/>
        <v>303065</v>
      </c>
      <c r="B131" s="3" t="str">
        <f>CONCATENATE(_xlfn.XLOOKUP(C131,'task_group|任务组'!$A:$A,'task_group|任务组'!$B:$B),"-",K131)</f>
        <v>成就-主线关卡-65</v>
      </c>
      <c r="C131" s="3">
        <f t="shared" si="17"/>
        <v>303</v>
      </c>
      <c r="D131" s="3">
        <f t="shared" si="12"/>
        <v>65</v>
      </c>
      <c r="F131" s="3">
        <f t="shared" si="13"/>
        <v>303064</v>
      </c>
      <c r="G131" s="3" t="str">
        <f t="shared" si="14"/>
        <v>2;0;30</v>
      </c>
      <c r="H131" s="3">
        <v>30</v>
      </c>
      <c r="I131" s="3">
        <v>2011</v>
      </c>
      <c r="J131" s="3">
        <f>IF(_xlfn.XLOOKUP(I131,'task_type|任务类型'!$A:$A,'task_type|任务类型'!$D:$D)=1,K131,"")</f>
        <v>65</v>
      </c>
      <c r="K131" s="3">
        <v>65</v>
      </c>
      <c r="L131" s="3">
        <f t="shared" si="15"/>
        <v>30</v>
      </c>
    </row>
    <row r="132" spans="1:12">
      <c r="A132" s="2">
        <f t="shared" si="16"/>
        <v>303066</v>
      </c>
      <c r="B132" s="3" t="str">
        <f>CONCATENATE(_xlfn.XLOOKUP(C132,'task_group|任务组'!$A:$A,'task_group|任务组'!$B:$B),"-",K132)</f>
        <v>成就-主线关卡-66</v>
      </c>
      <c r="C132" s="3">
        <f t="shared" si="17"/>
        <v>303</v>
      </c>
      <c r="D132" s="3">
        <f t="shared" si="12"/>
        <v>66</v>
      </c>
      <c r="F132" s="3">
        <f t="shared" si="13"/>
        <v>303065</v>
      </c>
      <c r="G132" s="3" t="str">
        <f t="shared" si="14"/>
        <v>2;0;30</v>
      </c>
      <c r="H132" s="3">
        <v>30</v>
      </c>
      <c r="I132" s="3">
        <v>2011</v>
      </c>
      <c r="J132" s="3">
        <f>IF(_xlfn.XLOOKUP(I132,'task_type|任务类型'!$A:$A,'task_type|任务类型'!$D:$D)=1,K132,"")</f>
        <v>66</v>
      </c>
      <c r="K132" s="3">
        <v>66</v>
      </c>
      <c r="L132" s="3">
        <f t="shared" si="15"/>
        <v>30</v>
      </c>
    </row>
    <row r="133" spans="1:12">
      <c r="A133" s="2">
        <f t="shared" ref="A133:A164" si="18">A132+1</f>
        <v>303067</v>
      </c>
      <c r="B133" s="3" t="str">
        <f>CONCATENATE(_xlfn.XLOOKUP(C133,'task_group|任务组'!$A:$A,'task_group|任务组'!$B:$B),"-",K133)</f>
        <v>成就-主线关卡-67</v>
      </c>
      <c r="C133" s="3">
        <f t="shared" ref="C133:C164" si="19">C132</f>
        <v>303</v>
      </c>
      <c r="D133" s="3">
        <f t="shared" si="12"/>
        <v>67</v>
      </c>
      <c r="F133" s="3">
        <f t="shared" si="13"/>
        <v>303066</v>
      </c>
      <c r="G133" s="3" t="str">
        <f t="shared" si="14"/>
        <v>2;0;30</v>
      </c>
      <c r="H133" s="3">
        <v>30</v>
      </c>
      <c r="I133" s="3">
        <v>2011</v>
      </c>
      <c r="J133" s="3">
        <f>IF(_xlfn.XLOOKUP(I133,'task_type|任务类型'!$A:$A,'task_type|任务类型'!$D:$D)=1,K133,"")</f>
        <v>67</v>
      </c>
      <c r="K133" s="3">
        <v>67</v>
      </c>
      <c r="L133" s="3">
        <f t="shared" si="15"/>
        <v>30</v>
      </c>
    </row>
    <row r="134" spans="1:12">
      <c r="A134" s="2">
        <f t="shared" si="18"/>
        <v>303068</v>
      </c>
      <c r="B134" s="3" t="str">
        <f>CONCATENATE(_xlfn.XLOOKUP(C134,'task_group|任务组'!$A:$A,'task_group|任务组'!$B:$B),"-",K134)</f>
        <v>成就-主线关卡-68</v>
      </c>
      <c r="C134" s="3">
        <f t="shared" si="19"/>
        <v>303</v>
      </c>
      <c r="D134" s="3">
        <f t="shared" si="12"/>
        <v>68</v>
      </c>
      <c r="F134" s="3">
        <f t="shared" si="13"/>
        <v>303067</v>
      </c>
      <c r="G134" s="3" t="str">
        <f t="shared" si="14"/>
        <v>2;0;30</v>
      </c>
      <c r="H134" s="3">
        <v>30</v>
      </c>
      <c r="I134" s="3">
        <v>2011</v>
      </c>
      <c r="J134" s="3">
        <f>IF(_xlfn.XLOOKUP(I134,'task_type|任务类型'!$A:$A,'task_type|任务类型'!$D:$D)=1,K134,"")</f>
        <v>68</v>
      </c>
      <c r="K134" s="3">
        <v>68</v>
      </c>
      <c r="L134" s="3">
        <f t="shared" si="15"/>
        <v>30</v>
      </c>
    </row>
    <row r="135" spans="1:12">
      <c r="A135" s="2">
        <f t="shared" si="18"/>
        <v>303069</v>
      </c>
      <c r="B135" s="3" t="str">
        <f>CONCATENATE(_xlfn.XLOOKUP(C135,'task_group|任务组'!$A:$A,'task_group|任务组'!$B:$B),"-",K135)</f>
        <v>成就-主线关卡-69</v>
      </c>
      <c r="C135" s="3">
        <f t="shared" si="19"/>
        <v>303</v>
      </c>
      <c r="D135" s="3">
        <f t="shared" si="12"/>
        <v>69</v>
      </c>
      <c r="F135" s="3">
        <f t="shared" si="13"/>
        <v>303068</v>
      </c>
      <c r="G135" s="3" t="str">
        <f t="shared" si="14"/>
        <v>2;0;30</v>
      </c>
      <c r="H135" s="3">
        <v>30</v>
      </c>
      <c r="I135" s="3">
        <v>2011</v>
      </c>
      <c r="J135" s="3">
        <f>IF(_xlfn.XLOOKUP(I135,'task_type|任务类型'!$A:$A,'task_type|任务类型'!$D:$D)=1,K135,"")</f>
        <v>69</v>
      </c>
      <c r="K135" s="3">
        <v>69</v>
      </c>
      <c r="L135" s="3">
        <f t="shared" si="15"/>
        <v>30</v>
      </c>
    </row>
    <row r="136" spans="1:12">
      <c r="A136" s="2">
        <f t="shared" si="18"/>
        <v>303070</v>
      </c>
      <c r="B136" s="3" t="str">
        <f>CONCATENATE(_xlfn.XLOOKUP(C136,'task_group|任务组'!$A:$A,'task_group|任务组'!$B:$B),"-",K136)</f>
        <v>成就-主线关卡-70</v>
      </c>
      <c r="C136" s="3">
        <f t="shared" si="19"/>
        <v>303</v>
      </c>
      <c r="D136" s="3">
        <f t="shared" si="12"/>
        <v>70</v>
      </c>
      <c r="F136" s="3">
        <f t="shared" si="13"/>
        <v>303069</v>
      </c>
      <c r="G136" s="3" t="str">
        <f t="shared" si="14"/>
        <v>2;0;30</v>
      </c>
      <c r="H136" s="3">
        <v>30</v>
      </c>
      <c r="I136" s="3">
        <v>2011</v>
      </c>
      <c r="J136" s="3">
        <f>IF(_xlfn.XLOOKUP(I136,'task_type|任务类型'!$A:$A,'task_type|任务类型'!$D:$D)=1,K136,"")</f>
        <v>70</v>
      </c>
      <c r="K136" s="3">
        <v>70</v>
      </c>
      <c r="L136" s="3">
        <f t="shared" si="15"/>
        <v>30</v>
      </c>
    </row>
    <row r="137" spans="1:12">
      <c r="A137" s="2">
        <f t="shared" si="18"/>
        <v>303071</v>
      </c>
      <c r="B137" s="3" t="str">
        <f>CONCATENATE(_xlfn.XLOOKUP(C137,'task_group|任务组'!$A:$A,'task_group|任务组'!$B:$B),"-",K137)</f>
        <v>成就-主线关卡-71</v>
      </c>
      <c r="C137" s="3">
        <f t="shared" si="19"/>
        <v>303</v>
      </c>
      <c r="D137" s="3">
        <f t="shared" si="12"/>
        <v>71</v>
      </c>
      <c r="F137" s="3">
        <f t="shared" si="13"/>
        <v>303070</v>
      </c>
      <c r="G137" s="3" t="str">
        <f t="shared" si="14"/>
        <v>2;0;30</v>
      </c>
      <c r="H137" s="3">
        <v>30</v>
      </c>
      <c r="I137" s="3">
        <v>2011</v>
      </c>
      <c r="J137" s="3">
        <f>IF(_xlfn.XLOOKUP(I137,'task_type|任务类型'!$A:$A,'task_type|任务类型'!$D:$D)=1,K137,"")</f>
        <v>71</v>
      </c>
      <c r="K137" s="3">
        <v>71</v>
      </c>
      <c r="L137" s="3">
        <f t="shared" si="15"/>
        <v>30</v>
      </c>
    </row>
    <row r="138" spans="1:12">
      <c r="A138" s="2">
        <f t="shared" si="18"/>
        <v>303072</v>
      </c>
      <c r="B138" s="3" t="str">
        <f>CONCATENATE(_xlfn.XLOOKUP(C138,'task_group|任务组'!$A:$A,'task_group|任务组'!$B:$B),"-",K138)</f>
        <v>成就-主线关卡-72</v>
      </c>
      <c r="C138" s="3">
        <f t="shared" si="19"/>
        <v>303</v>
      </c>
      <c r="D138" s="3">
        <f t="shared" si="12"/>
        <v>72</v>
      </c>
      <c r="F138" s="3">
        <f t="shared" si="13"/>
        <v>303071</v>
      </c>
      <c r="G138" s="3" t="str">
        <f t="shared" si="14"/>
        <v>2;0;30</v>
      </c>
      <c r="H138" s="3">
        <v>30</v>
      </c>
      <c r="I138" s="3">
        <v>2011</v>
      </c>
      <c r="J138" s="3">
        <f>IF(_xlfn.XLOOKUP(I138,'task_type|任务类型'!$A:$A,'task_type|任务类型'!$D:$D)=1,K138,"")</f>
        <v>72</v>
      </c>
      <c r="K138" s="3">
        <v>72</v>
      </c>
      <c r="L138" s="3">
        <f t="shared" si="15"/>
        <v>30</v>
      </c>
    </row>
    <row r="139" spans="1:12">
      <c r="A139" s="2">
        <f t="shared" si="18"/>
        <v>303073</v>
      </c>
      <c r="B139" s="3" t="str">
        <f>CONCATENATE(_xlfn.XLOOKUP(C139,'task_group|任务组'!$A:$A,'task_group|任务组'!$B:$B),"-",K139)</f>
        <v>成就-主线关卡-73</v>
      </c>
      <c r="C139" s="3">
        <f t="shared" si="19"/>
        <v>303</v>
      </c>
      <c r="D139" s="3">
        <f t="shared" si="12"/>
        <v>73</v>
      </c>
      <c r="F139" s="3">
        <f t="shared" si="13"/>
        <v>303072</v>
      </c>
      <c r="G139" s="3" t="str">
        <f t="shared" si="14"/>
        <v>2;0;30</v>
      </c>
      <c r="H139" s="3">
        <v>30</v>
      </c>
      <c r="I139" s="3">
        <v>2011</v>
      </c>
      <c r="J139" s="3">
        <f>IF(_xlfn.XLOOKUP(I139,'task_type|任务类型'!$A:$A,'task_type|任务类型'!$D:$D)=1,K139,"")</f>
        <v>73</v>
      </c>
      <c r="K139" s="3">
        <v>73</v>
      </c>
      <c r="L139" s="3">
        <f t="shared" si="15"/>
        <v>30</v>
      </c>
    </row>
    <row r="140" spans="1:12">
      <c r="A140" s="2">
        <f t="shared" si="18"/>
        <v>303074</v>
      </c>
      <c r="B140" s="3" t="str">
        <f>CONCATENATE(_xlfn.XLOOKUP(C140,'task_group|任务组'!$A:$A,'task_group|任务组'!$B:$B),"-",K140)</f>
        <v>成就-主线关卡-74</v>
      </c>
      <c r="C140" s="3">
        <f t="shared" si="19"/>
        <v>303</v>
      </c>
      <c r="D140" s="3">
        <f t="shared" si="12"/>
        <v>74</v>
      </c>
      <c r="F140" s="3">
        <f t="shared" si="13"/>
        <v>303073</v>
      </c>
      <c r="G140" s="3" t="str">
        <f t="shared" si="14"/>
        <v>2;0;30</v>
      </c>
      <c r="H140" s="3">
        <v>30</v>
      </c>
      <c r="I140" s="3">
        <v>2011</v>
      </c>
      <c r="J140" s="3">
        <f>IF(_xlfn.XLOOKUP(I140,'task_type|任务类型'!$A:$A,'task_type|任务类型'!$D:$D)=1,K140,"")</f>
        <v>74</v>
      </c>
      <c r="K140" s="3">
        <v>74</v>
      </c>
      <c r="L140" s="3">
        <f t="shared" si="15"/>
        <v>30</v>
      </c>
    </row>
    <row r="141" spans="1:12">
      <c r="A141" s="2">
        <f t="shared" si="18"/>
        <v>303075</v>
      </c>
      <c r="B141" s="3" t="str">
        <f>CONCATENATE(_xlfn.XLOOKUP(C141,'task_group|任务组'!$A:$A,'task_group|任务组'!$B:$B),"-",K141)</f>
        <v>成就-主线关卡-75</v>
      </c>
      <c r="C141" s="3">
        <f t="shared" si="19"/>
        <v>303</v>
      </c>
      <c r="D141" s="3">
        <f t="shared" si="12"/>
        <v>75</v>
      </c>
      <c r="F141" s="3">
        <f t="shared" si="13"/>
        <v>303074</v>
      </c>
      <c r="G141" s="3" t="str">
        <f t="shared" si="14"/>
        <v>2;0;30</v>
      </c>
      <c r="H141" s="3">
        <v>30</v>
      </c>
      <c r="I141" s="3">
        <v>2011</v>
      </c>
      <c r="J141" s="3">
        <f>IF(_xlfn.XLOOKUP(I141,'task_type|任务类型'!$A:$A,'task_type|任务类型'!$D:$D)=1,K141,"")</f>
        <v>75</v>
      </c>
      <c r="K141" s="3">
        <v>75</v>
      </c>
      <c r="L141" s="3">
        <f t="shared" si="15"/>
        <v>30</v>
      </c>
    </row>
    <row r="142" spans="1:12">
      <c r="A142" s="2">
        <f t="shared" si="18"/>
        <v>303076</v>
      </c>
      <c r="B142" s="3" t="str">
        <f>CONCATENATE(_xlfn.XLOOKUP(C142,'task_group|任务组'!$A:$A,'task_group|任务组'!$B:$B),"-",K142)</f>
        <v>成就-主线关卡-76</v>
      </c>
      <c r="C142" s="3">
        <f t="shared" si="19"/>
        <v>303</v>
      </c>
      <c r="D142" s="3">
        <f t="shared" si="12"/>
        <v>76</v>
      </c>
      <c r="F142" s="3">
        <f t="shared" si="13"/>
        <v>303075</v>
      </c>
      <c r="G142" s="3" t="str">
        <f t="shared" si="14"/>
        <v>2;0;30</v>
      </c>
      <c r="H142" s="3">
        <v>30</v>
      </c>
      <c r="I142" s="3">
        <v>2011</v>
      </c>
      <c r="J142" s="3">
        <f>IF(_xlfn.XLOOKUP(I142,'task_type|任务类型'!$A:$A,'task_type|任务类型'!$D:$D)=1,K142,"")</f>
        <v>76</v>
      </c>
      <c r="K142" s="3">
        <v>76</v>
      </c>
      <c r="L142" s="3">
        <f t="shared" si="15"/>
        <v>30</v>
      </c>
    </row>
    <row r="143" spans="1:12">
      <c r="A143" s="2">
        <f t="shared" si="18"/>
        <v>303077</v>
      </c>
      <c r="B143" s="3" t="str">
        <f>CONCATENATE(_xlfn.XLOOKUP(C143,'task_group|任务组'!$A:$A,'task_group|任务组'!$B:$B),"-",K143)</f>
        <v>成就-主线关卡-77</v>
      </c>
      <c r="C143" s="3">
        <f t="shared" si="19"/>
        <v>303</v>
      </c>
      <c r="D143" s="3">
        <f t="shared" si="12"/>
        <v>77</v>
      </c>
      <c r="F143" s="3">
        <f t="shared" si="13"/>
        <v>303076</v>
      </c>
      <c r="G143" s="3" t="str">
        <f t="shared" si="14"/>
        <v>2;0;30</v>
      </c>
      <c r="H143" s="3">
        <v>30</v>
      </c>
      <c r="I143" s="3">
        <v>2011</v>
      </c>
      <c r="J143" s="3">
        <f>IF(_xlfn.XLOOKUP(I143,'task_type|任务类型'!$A:$A,'task_type|任务类型'!$D:$D)=1,K143,"")</f>
        <v>77</v>
      </c>
      <c r="K143" s="3">
        <v>77</v>
      </c>
      <c r="L143" s="3">
        <f t="shared" si="15"/>
        <v>30</v>
      </c>
    </row>
    <row r="144" spans="1:12">
      <c r="A144" s="2">
        <f t="shared" si="18"/>
        <v>303078</v>
      </c>
      <c r="B144" s="3" t="str">
        <f>CONCATENATE(_xlfn.XLOOKUP(C144,'task_group|任务组'!$A:$A,'task_group|任务组'!$B:$B),"-",K144)</f>
        <v>成就-主线关卡-78</v>
      </c>
      <c r="C144" s="3">
        <f t="shared" si="19"/>
        <v>303</v>
      </c>
      <c r="D144" s="3">
        <f t="shared" si="12"/>
        <v>78</v>
      </c>
      <c r="F144" s="3">
        <f t="shared" si="13"/>
        <v>303077</v>
      </c>
      <c r="G144" s="3" t="str">
        <f t="shared" si="14"/>
        <v>2;0;30</v>
      </c>
      <c r="H144" s="3">
        <v>30</v>
      </c>
      <c r="I144" s="3">
        <v>2011</v>
      </c>
      <c r="J144" s="3">
        <f>IF(_xlfn.XLOOKUP(I144,'task_type|任务类型'!$A:$A,'task_type|任务类型'!$D:$D)=1,K144,"")</f>
        <v>78</v>
      </c>
      <c r="K144" s="3">
        <v>78</v>
      </c>
      <c r="L144" s="3">
        <f t="shared" si="15"/>
        <v>30</v>
      </c>
    </row>
    <row r="145" spans="1:12">
      <c r="A145" s="2">
        <f t="shared" si="18"/>
        <v>303079</v>
      </c>
      <c r="B145" s="3" t="str">
        <f>CONCATENATE(_xlfn.XLOOKUP(C145,'task_group|任务组'!$A:$A,'task_group|任务组'!$B:$B),"-",K145)</f>
        <v>成就-主线关卡-79</v>
      </c>
      <c r="C145" s="3">
        <f t="shared" si="19"/>
        <v>303</v>
      </c>
      <c r="D145" s="3">
        <f t="shared" si="12"/>
        <v>79</v>
      </c>
      <c r="F145" s="3">
        <f t="shared" si="13"/>
        <v>303078</v>
      </c>
      <c r="G145" s="3" t="str">
        <f t="shared" si="14"/>
        <v>2;0;30</v>
      </c>
      <c r="H145" s="3">
        <v>30</v>
      </c>
      <c r="I145" s="3">
        <v>2011</v>
      </c>
      <c r="J145" s="3">
        <f>IF(_xlfn.XLOOKUP(I145,'task_type|任务类型'!$A:$A,'task_type|任务类型'!$D:$D)=1,K145,"")</f>
        <v>79</v>
      </c>
      <c r="K145" s="3">
        <v>79</v>
      </c>
      <c r="L145" s="3">
        <f t="shared" si="15"/>
        <v>30</v>
      </c>
    </row>
    <row r="146" spans="1:12">
      <c r="A146" s="2">
        <f t="shared" si="18"/>
        <v>303080</v>
      </c>
      <c r="B146" s="3" t="str">
        <f>CONCATENATE(_xlfn.XLOOKUP(C146,'task_group|任务组'!$A:$A,'task_group|任务组'!$B:$B),"-",K146)</f>
        <v>成就-主线关卡-80</v>
      </c>
      <c r="C146" s="3">
        <f t="shared" si="19"/>
        <v>303</v>
      </c>
      <c r="D146" s="3">
        <f t="shared" si="12"/>
        <v>80</v>
      </c>
      <c r="F146" s="3">
        <f t="shared" si="13"/>
        <v>303079</v>
      </c>
      <c r="G146" s="3" t="str">
        <f t="shared" si="14"/>
        <v>2;0;30</v>
      </c>
      <c r="H146" s="3">
        <v>30</v>
      </c>
      <c r="I146" s="3">
        <v>2011</v>
      </c>
      <c r="J146" s="3">
        <f>IF(_xlfn.XLOOKUP(I146,'task_type|任务类型'!$A:$A,'task_type|任务类型'!$D:$D)=1,K146,"")</f>
        <v>80</v>
      </c>
      <c r="K146" s="3">
        <v>80</v>
      </c>
      <c r="L146" s="3">
        <f t="shared" si="15"/>
        <v>30</v>
      </c>
    </row>
    <row r="147" spans="1:12">
      <c r="A147" s="2">
        <f t="shared" si="18"/>
        <v>303081</v>
      </c>
      <c r="B147" s="3" t="str">
        <f>CONCATENATE(_xlfn.XLOOKUP(C147,'task_group|任务组'!$A:$A,'task_group|任务组'!$B:$B),"-",K147)</f>
        <v>成就-主线关卡-81</v>
      </c>
      <c r="C147" s="3">
        <f t="shared" si="19"/>
        <v>303</v>
      </c>
      <c r="D147" s="3">
        <f t="shared" si="12"/>
        <v>81</v>
      </c>
      <c r="F147" s="3">
        <f t="shared" si="13"/>
        <v>303080</v>
      </c>
      <c r="G147" s="3" t="str">
        <f t="shared" si="14"/>
        <v>2;0;30</v>
      </c>
      <c r="H147" s="3">
        <v>30</v>
      </c>
      <c r="I147" s="3">
        <v>2011</v>
      </c>
      <c r="J147" s="3">
        <f>IF(_xlfn.XLOOKUP(I147,'task_type|任务类型'!$A:$A,'task_type|任务类型'!$D:$D)=1,K147,"")</f>
        <v>81</v>
      </c>
      <c r="K147" s="3">
        <v>81</v>
      </c>
      <c r="L147" s="3">
        <f t="shared" si="15"/>
        <v>30</v>
      </c>
    </row>
    <row r="148" spans="1:12">
      <c r="A148" s="2">
        <f t="shared" si="18"/>
        <v>303082</v>
      </c>
      <c r="B148" s="3" t="str">
        <f>CONCATENATE(_xlfn.XLOOKUP(C148,'task_group|任务组'!$A:$A,'task_group|任务组'!$B:$B),"-",K148)</f>
        <v>成就-主线关卡-82</v>
      </c>
      <c r="C148" s="3">
        <f t="shared" si="19"/>
        <v>303</v>
      </c>
      <c r="D148" s="3">
        <f t="shared" si="12"/>
        <v>82</v>
      </c>
      <c r="F148" s="3">
        <f t="shared" si="13"/>
        <v>303081</v>
      </c>
      <c r="G148" s="3" t="str">
        <f t="shared" si="14"/>
        <v>2;0;30</v>
      </c>
      <c r="H148" s="3">
        <v>30</v>
      </c>
      <c r="I148" s="3">
        <v>2011</v>
      </c>
      <c r="J148" s="3">
        <f>IF(_xlfn.XLOOKUP(I148,'task_type|任务类型'!$A:$A,'task_type|任务类型'!$D:$D)=1,K148,"")</f>
        <v>82</v>
      </c>
      <c r="K148" s="3">
        <v>82</v>
      </c>
      <c r="L148" s="3">
        <f t="shared" si="15"/>
        <v>30</v>
      </c>
    </row>
    <row r="149" spans="1:12">
      <c r="A149" s="2">
        <f t="shared" si="18"/>
        <v>303083</v>
      </c>
      <c r="B149" s="3" t="str">
        <f>CONCATENATE(_xlfn.XLOOKUP(C149,'task_group|任务组'!$A:$A,'task_group|任务组'!$B:$B),"-",K149)</f>
        <v>成就-主线关卡-83</v>
      </c>
      <c r="C149" s="3">
        <f t="shared" si="19"/>
        <v>303</v>
      </c>
      <c r="D149" s="3">
        <f t="shared" si="12"/>
        <v>83</v>
      </c>
      <c r="F149" s="3">
        <f t="shared" si="13"/>
        <v>303082</v>
      </c>
      <c r="G149" s="3" t="str">
        <f t="shared" si="14"/>
        <v>2;0;30</v>
      </c>
      <c r="H149" s="3">
        <v>30</v>
      </c>
      <c r="I149" s="3">
        <v>2011</v>
      </c>
      <c r="J149" s="3">
        <f>IF(_xlfn.XLOOKUP(I149,'task_type|任务类型'!$A:$A,'task_type|任务类型'!$D:$D)=1,K149,"")</f>
        <v>83</v>
      </c>
      <c r="K149" s="3">
        <v>83</v>
      </c>
      <c r="L149" s="3">
        <f t="shared" si="15"/>
        <v>30</v>
      </c>
    </row>
    <row r="150" spans="1:12">
      <c r="A150" s="2">
        <f t="shared" si="18"/>
        <v>303084</v>
      </c>
      <c r="B150" s="3" t="str">
        <f>CONCATENATE(_xlfn.XLOOKUP(C150,'task_group|任务组'!$A:$A,'task_group|任务组'!$B:$B),"-",K150)</f>
        <v>成就-主线关卡-84</v>
      </c>
      <c r="C150" s="3">
        <f t="shared" si="19"/>
        <v>303</v>
      </c>
      <c r="D150" s="3">
        <f t="shared" si="12"/>
        <v>84</v>
      </c>
      <c r="F150" s="3">
        <f t="shared" si="13"/>
        <v>303083</v>
      </c>
      <c r="G150" s="3" t="str">
        <f t="shared" si="14"/>
        <v>2;0;30</v>
      </c>
      <c r="H150" s="3">
        <v>30</v>
      </c>
      <c r="I150" s="3">
        <v>2011</v>
      </c>
      <c r="J150" s="3">
        <f>IF(_xlfn.XLOOKUP(I150,'task_type|任务类型'!$A:$A,'task_type|任务类型'!$D:$D)=1,K150,"")</f>
        <v>84</v>
      </c>
      <c r="K150" s="3">
        <v>84</v>
      </c>
      <c r="L150" s="3">
        <f t="shared" si="15"/>
        <v>30</v>
      </c>
    </row>
    <row r="151" spans="1:12">
      <c r="A151" s="2">
        <f t="shared" si="18"/>
        <v>303085</v>
      </c>
      <c r="B151" s="3" t="str">
        <f>CONCATENATE(_xlfn.XLOOKUP(C151,'task_group|任务组'!$A:$A,'task_group|任务组'!$B:$B),"-",K151)</f>
        <v>成就-主线关卡-85</v>
      </c>
      <c r="C151" s="3">
        <f t="shared" si="19"/>
        <v>303</v>
      </c>
      <c r="D151" s="3">
        <f t="shared" ref="D151:D214" si="20">_xlfn.NUMBERVALUE(RIGHT(A151,3))</f>
        <v>85</v>
      </c>
      <c r="F151" s="3">
        <f t="shared" ref="F151:F214" si="21">IF(D151=1,"",A150)</f>
        <v>303084</v>
      </c>
      <c r="G151" s="3" t="str">
        <f t="shared" ref="G151:G214" si="22">CONCATENATE("2;0;",H151)</f>
        <v>2;0;30</v>
      </c>
      <c r="H151" s="3">
        <v>30</v>
      </c>
      <c r="I151" s="3">
        <v>2011</v>
      </c>
      <c r="J151" s="3">
        <f>IF(_xlfn.XLOOKUP(I151,'task_type|任务类型'!$A:$A,'task_type|任务类型'!$D:$D)=1,K151,"")</f>
        <v>85</v>
      </c>
      <c r="K151" s="3">
        <v>85</v>
      </c>
      <c r="L151" s="3">
        <f t="shared" ref="L151:L214" si="23">H151</f>
        <v>30</v>
      </c>
    </row>
    <row r="152" spans="1:12">
      <c r="A152" s="2">
        <f t="shared" si="18"/>
        <v>303086</v>
      </c>
      <c r="B152" s="3" t="str">
        <f>CONCATENATE(_xlfn.XLOOKUP(C152,'task_group|任务组'!$A:$A,'task_group|任务组'!$B:$B),"-",K152)</f>
        <v>成就-主线关卡-86</v>
      </c>
      <c r="C152" s="3">
        <f t="shared" si="19"/>
        <v>303</v>
      </c>
      <c r="D152" s="3">
        <f t="shared" si="20"/>
        <v>86</v>
      </c>
      <c r="F152" s="3">
        <f t="shared" si="21"/>
        <v>303085</v>
      </c>
      <c r="G152" s="3" t="str">
        <f t="shared" si="22"/>
        <v>2;0;30</v>
      </c>
      <c r="H152" s="3">
        <v>30</v>
      </c>
      <c r="I152" s="3">
        <v>2011</v>
      </c>
      <c r="J152" s="3">
        <f>IF(_xlfn.XLOOKUP(I152,'task_type|任务类型'!$A:$A,'task_type|任务类型'!$D:$D)=1,K152,"")</f>
        <v>86</v>
      </c>
      <c r="K152" s="3">
        <v>86</v>
      </c>
      <c r="L152" s="3">
        <f t="shared" si="23"/>
        <v>30</v>
      </c>
    </row>
    <row r="153" spans="1:12">
      <c r="A153" s="2">
        <f t="shared" si="18"/>
        <v>303087</v>
      </c>
      <c r="B153" s="3" t="str">
        <f>CONCATENATE(_xlfn.XLOOKUP(C153,'task_group|任务组'!$A:$A,'task_group|任务组'!$B:$B),"-",K153)</f>
        <v>成就-主线关卡-87</v>
      </c>
      <c r="C153" s="3">
        <f t="shared" si="19"/>
        <v>303</v>
      </c>
      <c r="D153" s="3">
        <f t="shared" si="20"/>
        <v>87</v>
      </c>
      <c r="F153" s="3">
        <f t="shared" si="21"/>
        <v>303086</v>
      </c>
      <c r="G153" s="3" t="str">
        <f t="shared" si="22"/>
        <v>2;0;30</v>
      </c>
      <c r="H153" s="3">
        <v>30</v>
      </c>
      <c r="I153" s="3">
        <v>2011</v>
      </c>
      <c r="J153" s="3">
        <f>IF(_xlfn.XLOOKUP(I153,'task_type|任务类型'!$A:$A,'task_type|任务类型'!$D:$D)=1,K153,"")</f>
        <v>87</v>
      </c>
      <c r="K153" s="3">
        <v>87</v>
      </c>
      <c r="L153" s="3">
        <f t="shared" si="23"/>
        <v>30</v>
      </c>
    </row>
    <row r="154" spans="1:12">
      <c r="A154" s="2">
        <f t="shared" si="18"/>
        <v>303088</v>
      </c>
      <c r="B154" s="3" t="str">
        <f>CONCATENATE(_xlfn.XLOOKUP(C154,'task_group|任务组'!$A:$A,'task_group|任务组'!$B:$B),"-",K154)</f>
        <v>成就-主线关卡-88</v>
      </c>
      <c r="C154" s="3">
        <f t="shared" si="19"/>
        <v>303</v>
      </c>
      <c r="D154" s="3">
        <f t="shared" si="20"/>
        <v>88</v>
      </c>
      <c r="F154" s="3">
        <f t="shared" si="21"/>
        <v>303087</v>
      </c>
      <c r="G154" s="3" t="str">
        <f t="shared" si="22"/>
        <v>2;0;30</v>
      </c>
      <c r="H154" s="3">
        <v>30</v>
      </c>
      <c r="I154" s="3">
        <v>2011</v>
      </c>
      <c r="J154" s="3">
        <f>IF(_xlfn.XLOOKUP(I154,'task_type|任务类型'!$A:$A,'task_type|任务类型'!$D:$D)=1,K154,"")</f>
        <v>88</v>
      </c>
      <c r="K154" s="3">
        <v>88</v>
      </c>
      <c r="L154" s="3">
        <f t="shared" si="23"/>
        <v>30</v>
      </c>
    </row>
    <row r="155" spans="1:12">
      <c r="A155" s="2">
        <f t="shared" si="18"/>
        <v>303089</v>
      </c>
      <c r="B155" s="3" t="str">
        <f>CONCATENATE(_xlfn.XLOOKUP(C155,'task_group|任务组'!$A:$A,'task_group|任务组'!$B:$B),"-",K155)</f>
        <v>成就-主线关卡-89</v>
      </c>
      <c r="C155" s="3">
        <f t="shared" si="19"/>
        <v>303</v>
      </c>
      <c r="D155" s="3">
        <f t="shared" si="20"/>
        <v>89</v>
      </c>
      <c r="F155" s="3">
        <f t="shared" si="21"/>
        <v>303088</v>
      </c>
      <c r="G155" s="3" t="str">
        <f t="shared" si="22"/>
        <v>2;0;30</v>
      </c>
      <c r="H155" s="3">
        <v>30</v>
      </c>
      <c r="I155" s="3">
        <v>2011</v>
      </c>
      <c r="J155" s="3">
        <f>IF(_xlfn.XLOOKUP(I155,'task_type|任务类型'!$A:$A,'task_type|任务类型'!$D:$D)=1,K155,"")</f>
        <v>89</v>
      </c>
      <c r="K155" s="3">
        <v>89</v>
      </c>
      <c r="L155" s="3">
        <f t="shared" si="23"/>
        <v>30</v>
      </c>
    </row>
    <row r="156" spans="1:12">
      <c r="A156" s="2">
        <f t="shared" si="18"/>
        <v>303090</v>
      </c>
      <c r="B156" s="3" t="str">
        <f>CONCATENATE(_xlfn.XLOOKUP(C156,'task_group|任务组'!$A:$A,'task_group|任务组'!$B:$B),"-",K156)</f>
        <v>成就-主线关卡-90</v>
      </c>
      <c r="C156" s="3">
        <f t="shared" si="19"/>
        <v>303</v>
      </c>
      <c r="D156" s="3">
        <f t="shared" si="20"/>
        <v>90</v>
      </c>
      <c r="F156" s="3">
        <f t="shared" si="21"/>
        <v>303089</v>
      </c>
      <c r="G156" s="3" t="str">
        <f t="shared" si="22"/>
        <v>2;0;30</v>
      </c>
      <c r="H156" s="3">
        <v>30</v>
      </c>
      <c r="I156" s="3">
        <v>2011</v>
      </c>
      <c r="J156" s="3">
        <f>IF(_xlfn.XLOOKUP(I156,'task_type|任务类型'!$A:$A,'task_type|任务类型'!$D:$D)=1,K156,"")</f>
        <v>90</v>
      </c>
      <c r="K156" s="3">
        <v>90</v>
      </c>
      <c r="L156" s="3">
        <f t="shared" si="23"/>
        <v>30</v>
      </c>
    </row>
    <row r="157" spans="1:12">
      <c r="A157" s="2">
        <f t="shared" si="18"/>
        <v>303091</v>
      </c>
      <c r="B157" s="3" t="str">
        <f>CONCATENATE(_xlfn.XLOOKUP(C157,'task_group|任务组'!$A:$A,'task_group|任务组'!$B:$B),"-",K157)</f>
        <v>成就-主线关卡-91</v>
      </c>
      <c r="C157" s="3">
        <f t="shared" si="19"/>
        <v>303</v>
      </c>
      <c r="D157" s="3">
        <f t="shared" si="20"/>
        <v>91</v>
      </c>
      <c r="F157" s="3">
        <f t="shared" si="21"/>
        <v>303090</v>
      </c>
      <c r="G157" s="3" t="str">
        <f t="shared" si="22"/>
        <v>2;0;30</v>
      </c>
      <c r="H157" s="3">
        <v>30</v>
      </c>
      <c r="I157" s="3">
        <v>2011</v>
      </c>
      <c r="J157" s="3">
        <f>IF(_xlfn.XLOOKUP(I157,'task_type|任务类型'!$A:$A,'task_type|任务类型'!$D:$D)=1,K157,"")</f>
        <v>91</v>
      </c>
      <c r="K157" s="3">
        <v>91</v>
      </c>
      <c r="L157" s="3">
        <f t="shared" si="23"/>
        <v>30</v>
      </c>
    </row>
    <row r="158" spans="1:12">
      <c r="A158" s="2">
        <f t="shared" si="18"/>
        <v>303092</v>
      </c>
      <c r="B158" s="3" t="str">
        <f>CONCATENATE(_xlfn.XLOOKUP(C158,'task_group|任务组'!$A:$A,'task_group|任务组'!$B:$B),"-",K158)</f>
        <v>成就-主线关卡-92</v>
      </c>
      <c r="C158" s="3">
        <f t="shared" si="19"/>
        <v>303</v>
      </c>
      <c r="D158" s="3">
        <f t="shared" si="20"/>
        <v>92</v>
      </c>
      <c r="F158" s="3">
        <f t="shared" si="21"/>
        <v>303091</v>
      </c>
      <c r="G158" s="3" t="str">
        <f t="shared" si="22"/>
        <v>2;0;30</v>
      </c>
      <c r="H158" s="3">
        <v>30</v>
      </c>
      <c r="I158" s="3">
        <v>2011</v>
      </c>
      <c r="J158" s="3">
        <f>IF(_xlfn.XLOOKUP(I158,'task_type|任务类型'!$A:$A,'task_type|任务类型'!$D:$D)=1,K158,"")</f>
        <v>92</v>
      </c>
      <c r="K158" s="3">
        <v>92</v>
      </c>
      <c r="L158" s="3">
        <f t="shared" si="23"/>
        <v>30</v>
      </c>
    </row>
    <row r="159" spans="1:12">
      <c r="A159" s="2">
        <f t="shared" si="18"/>
        <v>303093</v>
      </c>
      <c r="B159" s="3" t="str">
        <f>CONCATENATE(_xlfn.XLOOKUP(C159,'task_group|任务组'!$A:$A,'task_group|任务组'!$B:$B),"-",K159)</f>
        <v>成就-主线关卡-93</v>
      </c>
      <c r="C159" s="3">
        <f t="shared" si="19"/>
        <v>303</v>
      </c>
      <c r="D159" s="3">
        <f t="shared" si="20"/>
        <v>93</v>
      </c>
      <c r="F159" s="3">
        <f t="shared" si="21"/>
        <v>303092</v>
      </c>
      <c r="G159" s="3" t="str">
        <f t="shared" si="22"/>
        <v>2;0;30</v>
      </c>
      <c r="H159" s="3">
        <v>30</v>
      </c>
      <c r="I159" s="3">
        <v>2011</v>
      </c>
      <c r="J159" s="3">
        <f>IF(_xlfn.XLOOKUP(I159,'task_type|任务类型'!$A:$A,'task_type|任务类型'!$D:$D)=1,K159,"")</f>
        <v>93</v>
      </c>
      <c r="K159" s="3">
        <v>93</v>
      </c>
      <c r="L159" s="3">
        <f t="shared" si="23"/>
        <v>30</v>
      </c>
    </row>
    <row r="160" spans="1:12">
      <c r="A160" s="2">
        <f t="shared" si="18"/>
        <v>303094</v>
      </c>
      <c r="B160" s="3" t="str">
        <f>CONCATENATE(_xlfn.XLOOKUP(C160,'task_group|任务组'!$A:$A,'task_group|任务组'!$B:$B),"-",K160)</f>
        <v>成就-主线关卡-94</v>
      </c>
      <c r="C160" s="3">
        <f t="shared" si="19"/>
        <v>303</v>
      </c>
      <c r="D160" s="3">
        <f t="shared" si="20"/>
        <v>94</v>
      </c>
      <c r="F160" s="3">
        <f t="shared" si="21"/>
        <v>303093</v>
      </c>
      <c r="G160" s="3" t="str">
        <f t="shared" si="22"/>
        <v>2;0;30</v>
      </c>
      <c r="H160" s="3">
        <v>30</v>
      </c>
      <c r="I160" s="3">
        <v>2011</v>
      </c>
      <c r="J160" s="3">
        <f>IF(_xlfn.XLOOKUP(I160,'task_type|任务类型'!$A:$A,'task_type|任务类型'!$D:$D)=1,K160,"")</f>
        <v>94</v>
      </c>
      <c r="K160" s="3">
        <v>94</v>
      </c>
      <c r="L160" s="3">
        <f t="shared" si="23"/>
        <v>30</v>
      </c>
    </row>
    <row r="161" spans="1:12">
      <c r="A161" s="2">
        <f t="shared" si="18"/>
        <v>303095</v>
      </c>
      <c r="B161" s="3" t="str">
        <f>CONCATENATE(_xlfn.XLOOKUP(C161,'task_group|任务组'!$A:$A,'task_group|任务组'!$B:$B),"-",K161)</f>
        <v>成就-主线关卡-95</v>
      </c>
      <c r="C161" s="3">
        <f t="shared" si="19"/>
        <v>303</v>
      </c>
      <c r="D161" s="3">
        <f t="shared" si="20"/>
        <v>95</v>
      </c>
      <c r="F161" s="3">
        <f t="shared" si="21"/>
        <v>303094</v>
      </c>
      <c r="G161" s="3" t="str">
        <f t="shared" si="22"/>
        <v>2;0;30</v>
      </c>
      <c r="H161" s="3">
        <v>30</v>
      </c>
      <c r="I161" s="3">
        <v>2011</v>
      </c>
      <c r="J161" s="3">
        <f>IF(_xlfn.XLOOKUP(I161,'task_type|任务类型'!$A:$A,'task_type|任务类型'!$D:$D)=1,K161,"")</f>
        <v>95</v>
      </c>
      <c r="K161" s="3">
        <v>95</v>
      </c>
      <c r="L161" s="3">
        <f t="shared" si="23"/>
        <v>30</v>
      </c>
    </row>
    <row r="162" spans="1:12">
      <c r="A162" s="2">
        <f t="shared" si="18"/>
        <v>303096</v>
      </c>
      <c r="B162" s="3" t="str">
        <f>CONCATENATE(_xlfn.XLOOKUP(C162,'task_group|任务组'!$A:$A,'task_group|任务组'!$B:$B),"-",K162)</f>
        <v>成就-主线关卡-96</v>
      </c>
      <c r="C162" s="3">
        <f t="shared" si="19"/>
        <v>303</v>
      </c>
      <c r="D162" s="3">
        <f t="shared" si="20"/>
        <v>96</v>
      </c>
      <c r="F162" s="3">
        <f t="shared" si="21"/>
        <v>303095</v>
      </c>
      <c r="G162" s="3" t="str">
        <f t="shared" si="22"/>
        <v>2;0;30</v>
      </c>
      <c r="H162" s="3">
        <v>30</v>
      </c>
      <c r="I162" s="3">
        <v>2011</v>
      </c>
      <c r="J162" s="3">
        <f>IF(_xlfn.XLOOKUP(I162,'task_type|任务类型'!$A:$A,'task_type|任务类型'!$D:$D)=1,K162,"")</f>
        <v>96</v>
      </c>
      <c r="K162" s="3">
        <v>96</v>
      </c>
      <c r="L162" s="3">
        <f t="shared" si="23"/>
        <v>30</v>
      </c>
    </row>
    <row r="163" spans="1:12">
      <c r="A163" s="2">
        <f t="shared" si="18"/>
        <v>303097</v>
      </c>
      <c r="B163" s="3" t="str">
        <f>CONCATENATE(_xlfn.XLOOKUP(C163,'task_group|任务组'!$A:$A,'task_group|任务组'!$B:$B),"-",K163)</f>
        <v>成就-主线关卡-97</v>
      </c>
      <c r="C163" s="3">
        <f t="shared" si="19"/>
        <v>303</v>
      </c>
      <c r="D163" s="3">
        <f t="shared" si="20"/>
        <v>97</v>
      </c>
      <c r="F163" s="3">
        <f t="shared" si="21"/>
        <v>303096</v>
      </c>
      <c r="G163" s="3" t="str">
        <f t="shared" si="22"/>
        <v>2;0;30</v>
      </c>
      <c r="H163" s="3">
        <v>30</v>
      </c>
      <c r="I163" s="3">
        <v>2011</v>
      </c>
      <c r="J163" s="3">
        <f>IF(_xlfn.XLOOKUP(I163,'task_type|任务类型'!$A:$A,'task_type|任务类型'!$D:$D)=1,K163,"")</f>
        <v>97</v>
      </c>
      <c r="K163" s="3">
        <v>97</v>
      </c>
      <c r="L163" s="3">
        <f t="shared" si="23"/>
        <v>30</v>
      </c>
    </row>
    <row r="164" spans="1:12">
      <c r="A164" s="2">
        <f t="shared" si="18"/>
        <v>303098</v>
      </c>
      <c r="B164" s="3" t="str">
        <f>CONCATENATE(_xlfn.XLOOKUP(C164,'task_group|任务组'!$A:$A,'task_group|任务组'!$B:$B),"-",K164)</f>
        <v>成就-主线关卡-98</v>
      </c>
      <c r="C164" s="3">
        <f t="shared" si="19"/>
        <v>303</v>
      </c>
      <c r="D164" s="3">
        <f t="shared" si="20"/>
        <v>98</v>
      </c>
      <c r="F164" s="3">
        <f t="shared" si="21"/>
        <v>303097</v>
      </c>
      <c r="G164" s="3" t="str">
        <f t="shared" si="22"/>
        <v>2;0;30</v>
      </c>
      <c r="H164" s="3">
        <v>30</v>
      </c>
      <c r="I164" s="3">
        <v>2011</v>
      </c>
      <c r="J164" s="3">
        <f>IF(_xlfn.XLOOKUP(I164,'task_type|任务类型'!$A:$A,'task_type|任务类型'!$D:$D)=1,K164,"")</f>
        <v>98</v>
      </c>
      <c r="K164" s="3">
        <v>98</v>
      </c>
      <c r="L164" s="3">
        <f t="shared" si="23"/>
        <v>30</v>
      </c>
    </row>
    <row r="165" spans="1:12">
      <c r="A165" s="2">
        <f t="shared" ref="A165:A181" si="24">A164+1</f>
        <v>303099</v>
      </c>
      <c r="B165" s="3" t="str">
        <f>CONCATENATE(_xlfn.XLOOKUP(C165,'task_group|任务组'!$A:$A,'task_group|任务组'!$B:$B),"-",K165)</f>
        <v>成就-主线关卡-99</v>
      </c>
      <c r="C165" s="3">
        <f t="shared" ref="C165:C181" si="25">C164</f>
        <v>303</v>
      </c>
      <c r="D165" s="3">
        <f t="shared" si="20"/>
        <v>99</v>
      </c>
      <c r="F165" s="3">
        <f t="shared" si="21"/>
        <v>303098</v>
      </c>
      <c r="G165" s="3" t="str">
        <f t="shared" si="22"/>
        <v>2;0;30</v>
      </c>
      <c r="H165" s="3">
        <v>30</v>
      </c>
      <c r="I165" s="3">
        <v>2011</v>
      </c>
      <c r="J165" s="3">
        <f>IF(_xlfn.XLOOKUP(I165,'task_type|任务类型'!$A:$A,'task_type|任务类型'!$D:$D)=1,K165,"")</f>
        <v>99</v>
      </c>
      <c r="K165" s="3">
        <v>99</v>
      </c>
      <c r="L165" s="3">
        <f t="shared" si="23"/>
        <v>30</v>
      </c>
    </row>
    <row r="166" spans="1:12">
      <c r="A166" s="2">
        <f>C166*1000+1</f>
        <v>304001</v>
      </c>
      <c r="B166" s="3" t="str">
        <f>CONCATENATE(_xlfn.XLOOKUP(C166,'task_group|任务组'!$A:$A,'task_group|任务组'!$B:$B),"-",K166)</f>
        <v>成就-解锁健身房技能-20</v>
      </c>
      <c r="C166" s="3">
        <v>304</v>
      </c>
      <c r="D166" s="3">
        <f t="shared" si="20"/>
        <v>1</v>
      </c>
      <c r="F166" s="3" t="str">
        <f t="shared" si="21"/>
        <v/>
      </c>
      <c r="G166" s="3" t="str">
        <f t="shared" si="22"/>
        <v>2;0;10</v>
      </c>
      <c r="H166" s="3">
        <v>10</v>
      </c>
      <c r="I166" s="3">
        <v>1021</v>
      </c>
      <c r="J166" s="3">
        <f>IF(_xlfn.XLOOKUP(I166,'task_type|任务类型'!$A:$A,'task_type|任务类型'!$D:$D)=1,K166,"")</f>
        <v>20</v>
      </c>
      <c r="K166" s="3">
        <v>20</v>
      </c>
      <c r="L166" s="3">
        <f t="shared" si="23"/>
        <v>10</v>
      </c>
    </row>
    <row r="167" spans="1:12">
      <c r="A167" s="2">
        <f t="shared" si="24"/>
        <v>304002</v>
      </c>
      <c r="B167" s="3" t="str">
        <f>CONCATENATE(_xlfn.XLOOKUP(C167,'task_group|任务组'!$A:$A,'task_group|任务组'!$B:$B),"-",K167)</f>
        <v>成就-解锁健身房技能-40</v>
      </c>
      <c r="C167" s="3">
        <f t="shared" si="25"/>
        <v>304</v>
      </c>
      <c r="D167" s="3">
        <f t="shared" si="20"/>
        <v>2</v>
      </c>
      <c r="F167" s="3">
        <f t="shared" si="21"/>
        <v>304001</v>
      </c>
      <c r="G167" s="3" t="str">
        <f t="shared" si="22"/>
        <v>2;0;10</v>
      </c>
      <c r="H167" s="3">
        <v>10</v>
      </c>
      <c r="I167" s="3">
        <v>1021</v>
      </c>
      <c r="J167" s="3">
        <f>IF(_xlfn.XLOOKUP(I167,'task_type|任务类型'!$A:$A,'task_type|任务类型'!$D:$D)=1,K167,"")</f>
        <v>40</v>
      </c>
      <c r="K167" s="3">
        <v>40</v>
      </c>
      <c r="L167" s="3">
        <f t="shared" si="23"/>
        <v>10</v>
      </c>
    </row>
    <row r="168" spans="1:12">
      <c r="A168" s="2">
        <f t="shared" si="24"/>
        <v>304003</v>
      </c>
      <c r="B168" s="3" t="str">
        <f>CONCATENATE(_xlfn.XLOOKUP(C168,'task_group|任务组'!$A:$A,'task_group|任务组'!$B:$B),"-",K168)</f>
        <v>成就-解锁健身房技能-60</v>
      </c>
      <c r="C168" s="3">
        <f t="shared" si="25"/>
        <v>304</v>
      </c>
      <c r="D168" s="3">
        <f t="shared" si="20"/>
        <v>3</v>
      </c>
      <c r="F168" s="3">
        <f t="shared" si="21"/>
        <v>304002</v>
      </c>
      <c r="G168" s="3" t="str">
        <f t="shared" si="22"/>
        <v>2;0;10</v>
      </c>
      <c r="H168" s="3">
        <v>10</v>
      </c>
      <c r="I168" s="3">
        <v>1021</v>
      </c>
      <c r="J168" s="3">
        <f>IF(_xlfn.XLOOKUP(I168,'task_type|任务类型'!$A:$A,'task_type|任务类型'!$D:$D)=1,K168,"")</f>
        <v>60</v>
      </c>
      <c r="K168" s="3">
        <v>60</v>
      </c>
      <c r="L168" s="3">
        <f t="shared" si="23"/>
        <v>10</v>
      </c>
    </row>
    <row r="169" spans="1:12">
      <c r="A169" s="2">
        <f t="shared" si="24"/>
        <v>304004</v>
      </c>
      <c r="B169" s="3" t="str">
        <f>CONCATENATE(_xlfn.XLOOKUP(C169,'task_group|任务组'!$A:$A,'task_group|任务组'!$B:$B),"-",K169)</f>
        <v>成就-解锁健身房技能-80</v>
      </c>
      <c r="C169" s="3">
        <f t="shared" si="25"/>
        <v>304</v>
      </c>
      <c r="D169" s="3">
        <f t="shared" si="20"/>
        <v>4</v>
      </c>
      <c r="F169" s="3">
        <f t="shared" si="21"/>
        <v>304003</v>
      </c>
      <c r="G169" s="3" t="str">
        <f t="shared" si="22"/>
        <v>2;0;10</v>
      </c>
      <c r="H169" s="3">
        <v>10</v>
      </c>
      <c r="I169" s="3">
        <v>1021</v>
      </c>
      <c r="J169" s="3">
        <f>IF(_xlfn.XLOOKUP(I169,'task_type|任务类型'!$A:$A,'task_type|任务类型'!$D:$D)=1,K169,"")</f>
        <v>80</v>
      </c>
      <c r="K169" s="3">
        <v>80</v>
      </c>
      <c r="L169" s="3">
        <f t="shared" si="23"/>
        <v>10</v>
      </c>
    </row>
    <row r="170" spans="1:12">
      <c r="A170" s="2">
        <f t="shared" si="24"/>
        <v>304005</v>
      </c>
      <c r="B170" s="3" t="str">
        <f>CONCATENATE(_xlfn.XLOOKUP(C170,'task_group|任务组'!$A:$A,'task_group|任务组'!$B:$B),"-",K170)</f>
        <v>成就-解锁健身房技能-100</v>
      </c>
      <c r="C170" s="3">
        <f t="shared" si="25"/>
        <v>304</v>
      </c>
      <c r="D170" s="3">
        <f t="shared" si="20"/>
        <v>5</v>
      </c>
      <c r="F170" s="3">
        <f t="shared" si="21"/>
        <v>304004</v>
      </c>
      <c r="G170" s="3" t="str">
        <f t="shared" si="22"/>
        <v>2;0;20</v>
      </c>
      <c r="H170" s="3">
        <v>20</v>
      </c>
      <c r="I170" s="3">
        <v>1021</v>
      </c>
      <c r="J170" s="3">
        <f>IF(_xlfn.XLOOKUP(I170,'task_type|任务类型'!$A:$A,'task_type|任务类型'!$D:$D)=1,K170,"")</f>
        <v>100</v>
      </c>
      <c r="K170" s="3">
        <v>100</v>
      </c>
      <c r="L170" s="3">
        <f t="shared" si="23"/>
        <v>20</v>
      </c>
    </row>
    <row r="171" spans="1:12">
      <c r="A171" s="2">
        <f t="shared" si="24"/>
        <v>304006</v>
      </c>
      <c r="B171" s="3" t="str">
        <f>CONCATENATE(_xlfn.XLOOKUP(C171,'task_group|任务组'!$A:$A,'task_group|任务组'!$B:$B),"-",K171)</f>
        <v>成就-解锁健身房技能-120</v>
      </c>
      <c r="C171" s="3">
        <f t="shared" si="25"/>
        <v>304</v>
      </c>
      <c r="D171" s="3">
        <f t="shared" si="20"/>
        <v>6</v>
      </c>
      <c r="F171" s="3">
        <f t="shared" si="21"/>
        <v>304005</v>
      </c>
      <c r="G171" s="3" t="str">
        <f t="shared" si="22"/>
        <v>2;0;20</v>
      </c>
      <c r="H171" s="3">
        <v>20</v>
      </c>
      <c r="I171" s="3">
        <v>1021</v>
      </c>
      <c r="J171" s="3">
        <f>IF(_xlfn.XLOOKUP(I171,'task_type|任务类型'!$A:$A,'task_type|任务类型'!$D:$D)=1,K171,"")</f>
        <v>120</v>
      </c>
      <c r="K171" s="3">
        <v>120</v>
      </c>
      <c r="L171" s="3">
        <f t="shared" si="23"/>
        <v>20</v>
      </c>
    </row>
    <row r="172" spans="1:12">
      <c r="A172" s="2">
        <f t="shared" si="24"/>
        <v>304007</v>
      </c>
      <c r="B172" s="3" t="str">
        <f>CONCATENATE(_xlfn.XLOOKUP(C172,'task_group|任务组'!$A:$A,'task_group|任务组'!$B:$B),"-",K172)</f>
        <v>成就-解锁健身房技能-140</v>
      </c>
      <c r="C172" s="3">
        <f t="shared" si="25"/>
        <v>304</v>
      </c>
      <c r="D172" s="3">
        <f t="shared" si="20"/>
        <v>7</v>
      </c>
      <c r="F172" s="3">
        <f t="shared" si="21"/>
        <v>304006</v>
      </c>
      <c r="G172" s="3" t="str">
        <f t="shared" si="22"/>
        <v>2;0;20</v>
      </c>
      <c r="H172" s="3">
        <v>20</v>
      </c>
      <c r="I172" s="3">
        <v>1021</v>
      </c>
      <c r="J172" s="3">
        <f>IF(_xlfn.XLOOKUP(I172,'task_type|任务类型'!$A:$A,'task_type|任务类型'!$D:$D)=1,K172,"")</f>
        <v>140</v>
      </c>
      <c r="K172" s="3">
        <v>140</v>
      </c>
      <c r="L172" s="3">
        <f t="shared" si="23"/>
        <v>20</v>
      </c>
    </row>
    <row r="173" spans="1:12">
      <c r="A173" s="2">
        <f t="shared" si="24"/>
        <v>304008</v>
      </c>
      <c r="B173" s="3" t="str">
        <f>CONCATENATE(_xlfn.XLOOKUP(C173,'task_group|任务组'!$A:$A,'task_group|任务组'!$B:$B),"-",K173)</f>
        <v>成就-解锁健身房技能-160</v>
      </c>
      <c r="C173" s="3">
        <f t="shared" si="25"/>
        <v>304</v>
      </c>
      <c r="D173" s="3">
        <f t="shared" si="20"/>
        <v>8</v>
      </c>
      <c r="F173" s="3">
        <f t="shared" si="21"/>
        <v>304007</v>
      </c>
      <c r="G173" s="3" t="str">
        <f t="shared" si="22"/>
        <v>2;0;20</v>
      </c>
      <c r="H173" s="3">
        <v>20</v>
      </c>
      <c r="I173" s="3">
        <v>1021</v>
      </c>
      <c r="J173" s="3">
        <f>IF(_xlfn.XLOOKUP(I173,'task_type|任务类型'!$A:$A,'task_type|任务类型'!$D:$D)=1,K173,"")</f>
        <v>160</v>
      </c>
      <c r="K173" s="3">
        <v>160</v>
      </c>
      <c r="L173" s="3">
        <f t="shared" si="23"/>
        <v>20</v>
      </c>
    </row>
    <row r="174" spans="1:12">
      <c r="A174" s="2">
        <f t="shared" si="24"/>
        <v>304009</v>
      </c>
      <c r="B174" s="3" t="str">
        <f>CONCATENATE(_xlfn.XLOOKUP(C174,'task_group|任务组'!$A:$A,'task_group|任务组'!$B:$B),"-",K174)</f>
        <v>成就-解锁健身房技能-180</v>
      </c>
      <c r="C174" s="3">
        <f t="shared" si="25"/>
        <v>304</v>
      </c>
      <c r="D174" s="3">
        <f t="shared" si="20"/>
        <v>9</v>
      </c>
      <c r="F174" s="3">
        <f t="shared" si="21"/>
        <v>304008</v>
      </c>
      <c r="G174" s="3" t="str">
        <f t="shared" si="22"/>
        <v>2;0;20</v>
      </c>
      <c r="H174" s="3">
        <v>20</v>
      </c>
      <c r="I174" s="3">
        <v>1021</v>
      </c>
      <c r="J174" s="3">
        <f>IF(_xlfn.XLOOKUP(I174,'task_type|任务类型'!$A:$A,'task_type|任务类型'!$D:$D)=1,K174,"")</f>
        <v>180</v>
      </c>
      <c r="K174" s="3">
        <v>180</v>
      </c>
      <c r="L174" s="3">
        <f t="shared" si="23"/>
        <v>20</v>
      </c>
    </row>
    <row r="175" spans="1:12">
      <c r="A175" s="2">
        <f t="shared" si="24"/>
        <v>304010</v>
      </c>
      <c r="B175" s="3" t="str">
        <f>CONCATENATE(_xlfn.XLOOKUP(C175,'task_group|任务组'!$A:$A,'task_group|任务组'!$B:$B),"-",K175)</f>
        <v>成就-解锁健身房技能-200</v>
      </c>
      <c r="C175" s="3">
        <f t="shared" si="25"/>
        <v>304</v>
      </c>
      <c r="D175" s="3">
        <f t="shared" si="20"/>
        <v>10</v>
      </c>
      <c r="F175" s="3">
        <f t="shared" si="21"/>
        <v>304009</v>
      </c>
      <c r="G175" s="3" t="str">
        <f t="shared" si="22"/>
        <v>2;0;20</v>
      </c>
      <c r="H175" s="3">
        <v>20</v>
      </c>
      <c r="I175" s="3">
        <v>1021</v>
      </c>
      <c r="J175" s="3">
        <f>IF(_xlfn.XLOOKUP(I175,'task_type|任务类型'!$A:$A,'task_type|任务类型'!$D:$D)=1,K175,"")</f>
        <v>200</v>
      </c>
      <c r="K175" s="3">
        <v>200</v>
      </c>
      <c r="L175" s="3">
        <f t="shared" si="23"/>
        <v>20</v>
      </c>
    </row>
    <row r="176" spans="1:12">
      <c r="A176" s="2">
        <f t="shared" si="24"/>
        <v>304011</v>
      </c>
      <c r="B176" s="3" t="str">
        <f>CONCATENATE(_xlfn.XLOOKUP(C176,'task_group|任务组'!$A:$A,'task_group|任务组'!$B:$B),"-",K176)</f>
        <v>成就-解锁健身房技能-220</v>
      </c>
      <c r="C176" s="3">
        <f t="shared" si="25"/>
        <v>304</v>
      </c>
      <c r="D176" s="3">
        <f t="shared" si="20"/>
        <v>11</v>
      </c>
      <c r="F176" s="3">
        <f t="shared" si="21"/>
        <v>304010</v>
      </c>
      <c r="G176" s="3" t="str">
        <f t="shared" si="22"/>
        <v>2;0;20</v>
      </c>
      <c r="H176" s="3">
        <v>20</v>
      </c>
      <c r="I176" s="3">
        <v>1021</v>
      </c>
      <c r="J176" s="3">
        <f>IF(_xlfn.XLOOKUP(I176,'task_type|任务类型'!$A:$A,'task_type|任务类型'!$D:$D)=1,K176,"")</f>
        <v>220</v>
      </c>
      <c r="K176" s="3">
        <v>220</v>
      </c>
      <c r="L176" s="3">
        <f t="shared" si="23"/>
        <v>20</v>
      </c>
    </row>
    <row r="177" spans="1:12">
      <c r="A177" s="2">
        <f t="shared" si="24"/>
        <v>304012</v>
      </c>
      <c r="B177" s="3" t="str">
        <f>CONCATENATE(_xlfn.XLOOKUP(C177,'task_group|任务组'!$A:$A,'task_group|任务组'!$B:$B),"-",K177)</f>
        <v>成就-解锁健身房技能-240</v>
      </c>
      <c r="C177" s="3">
        <f t="shared" si="25"/>
        <v>304</v>
      </c>
      <c r="D177" s="3">
        <f t="shared" si="20"/>
        <v>12</v>
      </c>
      <c r="F177" s="3">
        <f t="shared" si="21"/>
        <v>304011</v>
      </c>
      <c r="G177" s="3" t="str">
        <f t="shared" si="22"/>
        <v>2;0;20</v>
      </c>
      <c r="H177" s="3">
        <v>20</v>
      </c>
      <c r="I177" s="3">
        <v>1021</v>
      </c>
      <c r="J177" s="3">
        <f>IF(_xlfn.XLOOKUP(I177,'task_type|任务类型'!$A:$A,'task_type|任务类型'!$D:$D)=1,K177,"")</f>
        <v>240</v>
      </c>
      <c r="K177" s="3">
        <v>240</v>
      </c>
      <c r="L177" s="3">
        <f t="shared" si="23"/>
        <v>20</v>
      </c>
    </row>
    <row r="178" spans="1:12">
      <c r="A178" s="2">
        <f t="shared" si="24"/>
        <v>304013</v>
      </c>
      <c r="B178" s="3" t="str">
        <f>CONCATENATE(_xlfn.XLOOKUP(C178,'task_group|任务组'!$A:$A,'task_group|任务组'!$B:$B),"-",K178)</f>
        <v>成就-解锁健身房技能-260</v>
      </c>
      <c r="C178" s="3">
        <f t="shared" si="25"/>
        <v>304</v>
      </c>
      <c r="D178" s="3">
        <f t="shared" si="20"/>
        <v>13</v>
      </c>
      <c r="F178" s="3">
        <f t="shared" si="21"/>
        <v>304012</v>
      </c>
      <c r="G178" s="3" t="str">
        <f t="shared" si="22"/>
        <v>2;0;20</v>
      </c>
      <c r="H178" s="3">
        <v>20</v>
      </c>
      <c r="I178" s="3">
        <v>1021</v>
      </c>
      <c r="J178" s="3">
        <f>IF(_xlfn.XLOOKUP(I178,'task_type|任务类型'!$A:$A,'task_type|任务类型'!$D:$D)=1,K178,"")</f>
        <v>260</v>
      </c>
      <c r="K178" s="3">
        <v>260</v>
      </c>
      <c r="L178" s="3">
        <f t="shared" si="23"/>
        <v>20</v>
      </c>
    </row>
    <row r="179" spans="1:12">
      <c r="A179" s="2">
        <f t="shared" si="24"/>
        <v>304014</v>
      </c>
      <c r="B179" s="3" t="str">
        <f>CONCATENATE(_xlfn.XLOOKUP(C179,'task_group|任务组'!$A:$A,'task_group|任务组'!$B:$B),"-",K179)</f>
        <v>成就-解锁健身房技能-280</v>
      </c>
      <c r="C179" s="3">
        <f t="shared" si="25"/>
        <v>304</v>
      </c>
      <c r="D179" s="3">
        <f t="shared" si="20"/>
        <v>14</v>
      </c>
      <c r="F179" s="3">
        <f t="shared" si="21"/>
        <v>304013</v>
      </c>
      <c r="G179" s="3" t="str">
        <f t="shared" si="22"/>
        <v>2;0;20</v>
      </c>
      <c r="H179" s="3">
        <v>20</v>
      </c>
      <c r="I179" s="3">
        <v>1021</v>
      </c>
      <c r="J179" s="3">
        <f>IF(_xlfn.XLOOKUP(I179,'task_type|任务类型'!$A:$A,'task_type|任务类型'!$D:$D)=1,K179,"")</f>
        <v>280</v>
      </c>
      <c r="K179" s="3">
        <v>280</v>
      </c>
      <c r="L179" s="3">
        <f t="shared" si="23"/>
        <v>20</v>
      </c>
    </row>
    <row r="180" spans="1:12">
      <c r="A180" s="2">
        <f t="shared" si="24"/>
        <v>304015</v>
      </c>
      <c r="B180" s="3" t="str">
        <f>CONCATENATE(_xlfn.XLOOKUP(C180,'task_group|任务组'!$A:$A,'task_group|任务组'!$B:$B),"-",K180)</f>
        <v>成就-解锁健身房技能-300</v>
      </c>
      <c r="C180" s="3">
        <f t="shared" si="25"/>
        <v>304</v>
      </c>
      <c r="D180" s="3">
        <f t="shared" si="20"/>
        <v>15</v>
      </c>
      <c r="F180" s="3">
        <f t="shared" si="21"/>
        <v>304014</v>
      </c>
      <c r="G180" s="3" t="str">
        <f t="shared" si="22"/>
        <v>2;0;30</v>
      </c>
      <c r="H180" s="3">
        <v>30</v>
      </c>
      <c r="I180" s="3">
        <v>1021</v>
      </c>
      <c r="J180" s="3">
        <f>IF(_xlfn.XLOOKUP(I180,'task_type|任务类型'!$A:$A,'task_type|任务类型'!$D:$D)=1,K180,"")</f>
        <v>300</v>
      </c>
      <c r="K180" s="3">
        <v>300</v>
      </c>
      <c r="L180" s="3">
        <f t="shared" si="23"/>
        <v>30</v>
      </c>
    </row>
    <row r="181" spans="1:12">
      <c r="A181" s="2">
        <f t="shared" si="24"/>
        <v>304016</v>
      </c>
      <c r="B181" s="3" t="str">
        <f>CONCATENATE(_xlfn.XLOOKUP(C181,'task_group|任务组'!$A:$A,'task_group|任务组'!$B:$B),"-",K181)</f>
        <v>成就-解锁健身房技能-320</v>
      </c>
      <c r="C181" s="3">
        <f t="shared" si="25"/>
        <v>304</v>
      </c>
      <c r="D181" s="3">
        <f t="shared" si="20"/>
        <v>16</v>
      </c>
      <c r="F181" s="3">
        <f t="shared" si="21"/>
        <v>304015</v>
      </c>
      <c r="G181" s="3" t="str">
        <f t="shared" si="22"/>
        <v>2;0;30</v>
      </c>
      <c r="H181" s="3">
        <v>30</v>
      </c>
      <c r="I181" s="3">
        <v>1021</v>
      </c>
      <c r="J181" s="3">
        <f>IF(_xlfn.XLOOKUP(I181,'task_type|任务类型'!$A:$A,'task_type|任务类型'!$D:$D)=1,K181,"")</f>
        <v>320</v>
      </c>
      <c r="K181" s="3">
        <v>320</v>
      </c>
      <c r="L181" s="3">
        <f t="shared" si="23"/>
        <v>30</v>
      </c>
    </row>
    <row r="182" spans="1:12">
      <c r="A182" s="2">
        <f>C182*1000+1</f>
        <v>305001</v>
      </c>
      <c r="B182" s="3" t="str">
        <f>CONCATENATE(_xlfn.XLOOKUP(C182,'task_group|任务组'!$A:$A,'task_group|任务组'!$B:$B),"-",K182)</f>
        <v>成就-地盘获得钞票-50000</v>
      </c>
      <c r="C182" s="3">
        <v>305</v>
      </c>
      <c r="D182" s="3">
        <f t="shared" si="20"/>
        <v>1</v>
      </c>
      <c r="F182" s="3" t="str">
        <f t="shared" si="21"/>
        <v/>
      </c>
      <c r="G182" s="3" t="str">
        <f t="shared" si="22"/>
        <v>2;0;10</v>
      </c>
      <c r="H182" s="3">
        <v>10</v>
      </c>
      <c r="I182" s="3">
        <v>1042</v>
      </c>
      <c r="J182" s="3">
        <f>IF(_xlfn.XLOOKUP(I182,'task_type|任务类型'!$A:$A,'task_type|任务类型'!$D:$D)=1,K182,"")</f>
        <v>50000</v>
      </c>
      <c r="K182" s="3">
        <v>50000</v>
      </c>
      <c r="L182" s="3">
        <f t="shared" si="23"/>
        <v>10</v>
      </c>
    </row>
    <row r="183" spans="1:12">
      <c r="A183" s="2">
        <f t="shared" ref="A183:A193" si="26">A182+1</f>
        <v>305002</v>
      </c>
      <c r="B183" s="3" t="str">
        <f>CONCATENATE(_xlfn.XLOOKUP(C183,'task_group|任务组'!$A:$A,'task_group|任务组'!$B:$B),"-",K183)</f>
        <v>成就-地盘获得钞票-100000</v>
      </c>
      <c r="C183" s="3">
        <f t="shared" ref="C183:C193" si="27">C182</f>
        <v>305</v>
      </c>
      <c r="D183" s="3">
        <f t="shared" si="20"/>
        <v>2</v>
      </c>
      <c r="F183" s="3">
        <f t="shared" si="21"/>
        <v>305001</v>
      </c>
      <c r="G183" s="3" t="str">
        <f t="shared" si="22"/>
        <v>2;0;10</v>
      </c>
      <c r="H183" s="3">
        <v>10</v>
      </c>
      <c r="I183" s="3">
        <v>1042</v>
      </c>
      <c r="J183" s="3">
        <f>IF(_xlfn.XLOOKUP(I183,'task_type|任务类型'!$A:$A,'task_type|任务类型'!$D:$D)=1,K183,"")</f>
        <v>100000</v>
      </c>
      <c r="K183" s="3">
        <v>100000</v>
      </c>
      <c r="L183" s="3">
        <f t="shared" si="23"/>
        <v>10</v>
      </c>
    </row>
    <row r="184" spans="1:12">
      <c r="A184" s="2">
        <f t="shared" si="26"/>
        <v>305003</v>
      </c>
      <c r="B184" s="3" t="str">
        <f>CONCATENATE(_xlfn.XLOOKUP(C184,'task_group|任务组'!$A:$A,'task_group|任务组'!$B:$B),"-",K184)</f>
        <v>成就-地盘获得钞票-200000</v>
      </c>
      <c r="C184" s="3">
        <f t="shared" si="27"/>
        <v>305</v>
      </c>
      <c r="D184" s="3">
        <f t="shared" si="20"/>
        <v>3</v>
      </c>
      <c r="F184" s="3">
        <f t="shared" si="21"/>
        <v>305002</v>
      </c>
      <c r="G184" s="3" t="str">
        <f t="shared" si="22"/>
        <v>2;0;10</v>
      </c>
      <c r="H184" s="3">
        <v>10</v>
      </c>
      <c r="I184" s="3">
        <v>1042</v>
      </c>
      <c r="J184" s="3">
        <f>IF(_xlfn.XLOOKUP(I184,'task_type|任务类型'!$A:$A,'task_type|任务类型'!$D:$D)=1,K184,"")</f>
        <v>200000</v>
      </c>
      <c r="K184" s="3">
        <v>200000</v>
      </c>
      <c r="L184" s="3">
        <f t="shared" si="23"/>
        <v>10</v>
      </c>
    </row>
    <row r="185" spans="1:12">
      <c r="A185" s="2">
        <f t="shared" si="26"/>
        <v>305004</v>
      </c>
      <c r="B185" s="3" t="str">
        <f>CONCATENATE(_xlfn.XLOOKUP(C185,'task_group|任务组'!$A:$A,'task_group|任务组'!$B:$B),"-",K185)</f>
        <v>成就-地盘获得钞票-500000</v>
      </c>
      <c r="C185" s="3">
        <f t="shared" si="27"/>
        <v>305</v>
      </c>
      <c r="D185" s="3">
        <f t="shared" si="20"/>
        <v>4</v>
      </c>
      <c r="F185" s="3">
        <f t="shared" si="21"/>
        <v>305003</v>
      </c>
      <c r="G185" s="3" t="str">
        <f t="shared" si="22"/>
        <v>2;0;10</v>
      </c>
      <c r="H185" s="3">
        <v>10</v>
      </c>
      <c r="I185" s="3">
        <v>1042</v>
      </c>
      <c r="J185" s="3">
        <f>IF(_xlfn.XLOOKUP(I185,'task_type|任务类型'!$A:$A,'task_type|任务类型'!$D:$D)=1,K185,"")</f>
        <v>500000</v>
      </c>
      <c r="K185" s="3">
        <v>500000</v>
      </c>
      <c r="L185" s="3">
        <f t="shared" si="23"/>
        <v>10</v>
      </c>
    </row>
    <row r="186" spans="1:12">
      <c r="A186" s="2">
        <f t="shared" si="26"/>
        <v>305005</v>
      </c>
      <c r="B186" s="3" t="str">
        <f>CONCATENATE(_xlfn.XLOOKUP(C186,'task_group|任务组'!$A:$A,'task_group|任务组'!$B:$B),"-",K186)</f>
        <v>成就-地盘获得钞票-1000000</v>
      </c>
      <c r="C186" s="3">
        <f t="shared" si="27"/>
        <v>305</v>
      </c>
      <c r="D186" s="3">
        <f t="shared" si="20"/>
        <v>5</v>
      </c>
      <c r="F186" s="3">
        <f t="shared" si="21"/>
        <v>305004</v>
      </c>
      <c r="G186" s="3" t="str">
        <f t="shared" si="22"/>
        <v>2;0;20</v>
      </c>
      <c r="H186" s="3">
        <v>20</v>
      </c>
      <c r="I186" s="3">
        <v>1042</v>
      </c>
      <c r="J186" s="3">
        <f>IF(_xlfn.XLOOKUP(I186,'task_type|任务类型'!$A:$A,'task_type|任务类型'!$D:$D)=1,K186,"")</f>
        <v>1000000</v>
      </c>
      <c r="K186" s="3">
        <v>1000000</v>
      </c>
      <c r="L186" s="3">
        <f t="shared" si="23"/>
        <v>20</v>
      </c>
    </row>
    <row r="187" spans="1:12">
      <c r="A187" s="2">
        <f t="shared" si="26"/>
        <v>305006</v>
      </c>
      <c r="B187" s="3" t="str">
        <f>CONCATENATE(_xlfn.XLOOKUP(C187,'task_group|任务组'!$A:$A,'task_group|任务组'!$B:$B),"-",K187)</f>
        <v>成就-地盘获得钞票-2000000</v>
      </c>
      <c r="C187" s="3">
        <f t="shared" si="27"/>
        <v>305</v>
      </c>
      <c r="D187" s="3">
        <f t="shared" si="20"/>
        <v>6</v>
      </c>
      <c r="F187" s="3">
        <f t="shared" si="21"/>
        <v>305005</v>
      </c>
      <c r="G187" s="3" t="str">
        <f t="shared" si="22"/>
        <v>2;0;20</v>
      </c>
      <c r="H187" s="3">
        <v>20</v>
      </c>
      <c r="I187" s="3">
        <v>1042</v>
      </c>
      <c r="J187" s="3">
        <f>IF(_xlfn.XLOOKUP(I187,'task_type|任务类型'!$A:$A,'task_type|任务类型'!$D:$D)=1,K187,"")</f>
        <v>2000000</v>
      </c>
      <c r="K187" s="3">
        <v>2000000</v>
      </c>
      <c r="L187" s="3">
        <f t="shared" si="23"/>
        <v>20</v>
      </c>
    </row>
    <row r="188" spans="1:12">
      <c r="A188" s="2">
        <f t="shared" si="26"/>
        <v>305007</v>
      </c>
      <c r="B188" s="3" t="str">
        <f>CONCATENATE(_xlfn.XLOOKUP(C188,'task_group|任务组'!$A:$A,'task_group|任务组'!$B:$B),"-",K188)</f>
        <v>成就-地盘获得钞票-5000000</v>
      </c>
      <c r="C188" s="3">
        <f t="shared" si="27"/>
        <v>305</v>
      </c>
      <c r="D188" s="3">
        <f t="shared" si="20"/>
        <v>7</v>
      </c>
      <c r="F188" s="3">
        <f t="shared" si="21"/>
        <v>305006</v>
      </c>
      <c r="G188" s="3" t="str">
        <f t="shared" si="22"/>
        <v>2;0;20</v>
      </c>
      <c r="H188" s="3">
        <v>20</v>
      </c>
      <c r="I188" s="3">
        <v>1042</v>
      </c>
      <c r="J188" s="3">
        <f>IF(_xlfn.XLOOKUP(I188,'task_type|任务类型'!$A:$A,'task_type|任务类型'!$D:$D)=1,K188,"")</f>
        <v>5000000</v>
      </c>
      <c r="K188" s="3">
        <v>5000000</v>
      </c>
      <c r="L188" s="3">
        <f t="shared" si="23"/>
        <v>20</v>
      </c>
    </row>
    <row r="189" spans="1:12">
      <c r="A189" s="2">
        <f t="shared" si="26"/>
        <v>305008</v>
      </c>
      <c r="B189" s="3" t="str">
        <f>CONCATENATE(_xlfn.XLOOKUP(C189,'task_group|任务组'!$A:$A,'task_group|任务组'!$B:$B),"-",K189)</f>
        <v>成就-地盘获得钞票-10000000</v>
      </c>
      <c r="C189" s="3">
        <f t="shared" si="27"/>
        <v>305</v>
      </c>
      <c r="D189" s="3">
        <f t="shared" si="20"/>
        <v>8</v>
      </c>
      <c r="F189" s="3">
        <f t="shared" si="21"/>
        <v>305007</v>
      </c>
      <c r="G189" s="3" t="str">
        <f t="shared" si="22"/>
        <v>2;0;20</v>
      </c>
      <c r="H189" s="3">
        <v>20</v>
      </c>
      <c r="I189" s="3">
        <v>1042</v>
      </c>
      <c r="J189" s="3">
        <f>IF(_xlfn.XLOOKUP(I189,'task_type|任务类型'!$A:$A,'task_type|任务类型'!$D:$D)=1,K189,"")</f>
        <v>10000000</v>
      </c>
      <c r="K189" s="3">
        <v>10000000</v>
      </c>
      <c r="L189" s="3">
        <f t="shared" si="23"/>
        <v>20</v>
      </c>
    </row>
    <row r="190" spans="1:12">
      <c r="A190" s="2">
        <f t="shared" si="26"/>
        <v>305009</v>
      </c>
      <c r="B190" s="3" t="str">
        <f>CONCATENATE(_xlfn.XLOOKUP(C190,'task_group|任务组'!$A:$A,'task_group|任务组'!$B:$B),"-",K190)</f>
        <v>成就-地盘获得钞票-20000000</v>
      </c>
      <c r="C190" s="3">
        <f t="shared" si="27"/>
        <v>305</v>
      </c>
      <c r="D190" s="3">
        <f t="shared" si="20"/>
        <v>9</v>
      </c>
      <c r="F190" s="3">
        <f t="shared" si="21"/>
        <v>305008</v>
      </c>
      <c r="G190" s="3" t="str">
        <f t="shared" si="22"/>
        <v>2;0;20</v>
      </c>
      <c r="H190" s="3">
        <v>20</v>
      </c>
      <c r="I190" s="3">
        <v>1042</v>
      </c>
      <c r="J190" s="3">
        <f>IF(_xlfn.XLOOKUP(I190,'task_type|任务类型'!$A:$A,'task_type|任务类型'!$D:$D)=1,K190,"")</f>
        <v>20000000</v>
      </c>
      <c r="K190" s="3">
        <v>20000000</v>
      </c>
      <c r="L190" s="3">
        <f t="shared" si="23"/>
        <v>20</v>
      </c>
    </row>
    <row r="191" spans="1:12">
      <c r="A191" s="2">
        <f t="shared" si="26"/>
        <v>305010</v>
      </c>
      <c r="B191" s="3" t="str">
        <f>CONCATENATE(_xlfn.XLOOKUP(C191,'task_group|任务组'!$A:$A,'task_group|任务组'!$B:$B),"-",K191)</f>
        <v>成就-地盘获得钞票-50000000</v>
      </c>
      <c r="C191" s="3">
        <f t="shared" si="27"/>
        <v>305</v>
      </c>
      <c r="D191" s="3">
        <f t="shared" si="20"/>
        <v>10</v>
      </c>
      <c r="F191" s="3">
        <f t="shared" si="21"/>
        <v>305009</v>
      </c>
      <c r="G191" s="3" t="str">
        <f t="shared" si="22"/>
        <v>2;0;20</v>
      </c>
      <c r="H191" s="3">
        <v>20</v>
      </c>
      <c r="I191" s="3">
        <v>1042</v>
      </c>
      <c r="J191" s="3">
        <f>IF(_xlfn.XLOOKUP(I191,'task_type|任务类型'!$A:$A,'task_type|任务类型'!$D:$D)=1,K191,"")</f>
        <v>50000000</v>
      </c>
      <c r="K191" s="3">
        <v>50000000</v>
      </c>
      <c r="L191" s="3">
        <f t="shared" si="23"/>
        <v>20</v>
      </c>
    </row>
    <row r="192" spans="1:12">
      <c r="A192" s="2">
        <f>C192*1000+1</f>
        <v>306001</v>
      </c>
      <c r="B192" s="3" t="str">
        <f>CONCATENATE(_xlfn.XLOOKUP(C192,'task_group|任务组'!$A:$A,'task_group|任务组'!$B:$B),"-",K192)</f>
        <v>成就-消耗比特币-1000</v>
      </c>
      <c r="C192" s="3">
        <v>306</v>
      </c>
      <c r="D192" s="3">
        <f t="shared" si="20"/>
        <v>1</v>
      </c>
      <c r="F192" s="3" t="str">
        <f t="shared" si="21"/>
        <v/>
      </c>
      <c r="G192" s="3" t="str">
        <f t="shared" si="22"/>
        <v>2;0;10</v>
      </c>
      <c r="H192" s="3">
        <v>10</v>
      </c>
      <c r="I192" s="3">
        <v>3021</v>
      </c>
      <c r="J192" s="3">
        <f>IF(_xlfn.XLOOKUP(I192,'task_type|任务类型'!$A:$A,'task_type|任务类型'!$D:$D)=1,K192,"")</f>
        <v>1000</v>
      </c>
      <c r="K192" s="3">
        <v>1000</v>
      </c>
      <c r="L192" s="3">
        <f t="shared" si="23"/>
        <v>10</v>
      </c>
    </row>
    <row r="193" spans="1:12">
      <c r="A193" s="2">
        <f t="shared" ref="A193:A200" si="28">A192+1</f>
        <v>306002</v>
      </c>
      <c r="B193" s="3" t="str">
        <f>CONCATENATE(_xlfn.XLOOKUP(C193,'task_group|任务组'!$A:$A,'task_group|任务组'!$B:$B),"-",K193)</f>
        <v>成就-消耗比特币-2000</v>
      </c>
      <c r="C193" s="3">
        <f t="shared" ref="C193:C200" si="29">C192</f>
        <v>306</v>
      </c>
      <c r="D193" s="3">
        <f t="shared" si="20"/>
        <v>2</v>
      </c>
      <c r="F193" s="3">
        <f t="shared" si="21"/>
        <v>306001</v>
      </c>
      <c r="G193" s="3" t="str">
        <f t="shared" si="22"/>
        <v>2;0;20</v>
      </c>
      <c r="H193" s="3">
        <v>20</v>
      </c>
      <c r="I193" s="3">
        <v>3021</v>
      </c>
      <c r="J193" s="3">
        <f>IF(_xlfn.XLOOKUP(I193,'task_type|任务类型'!$A:$A,'task_type|任务类型'!$D:$D)=1,K193,"")</f>
        <v>2000</v>
      </c>
      <c r="K193" s="3">
        <v>2000</v>
      </c>
      <c r="L193" s="3">
        <f t="shared" si="23"/>
        <v>20</v>
      </c>
    </row>
    <row r="194" spans="1:12">
      <c r="A194" s="2">
        <f t="shared" si="28"/>
        <v>306003</v>
      </c>
      <c r="B194" s="3" t="str">
        <f>CONCATENATE(_xlfn.XLOOKUP(C194,'task_group|任务组'!$A:$A,'task_group|任务组'!$B:$B),"-",K194)</f>
        <v>成就-消耗比特币-5000</v>
      </c>
      <c r="C194" s="3">
        <f t="shared" si="29"/>
        <v>306</v>
      </c>
      <c r="D194" s="3">
        <f t="shared" si="20"/>
        <v>3</v>
      </c>
      <c r="F194" s="3">
        <f t="shared" si="21"/>
        <v>306002</v>
      </c>
      <c r="G194" s="3" t="str">
        <f t="shared" si="22"/>
        <v>2;0;50</v>
      </c>
      <c r="H194" s="3">
        <v>50</v>
      </c>
      <c r="I194" s="3">
        <v>3021</v>
      </c>
      <c r="J194" s="3">
        <f>IF(_xlfn.XLOOKUP(I194,'task_type|任务类型'!$A:$A,'task_type|任务类型'!$D:$D)=1,K194,"")</f>
        <v>5000</v>
      </c>
      <c r="K194" s="3">
        <v>5000</v>
      </c>
      <c r="L194" s="3">
        <f t="shared" si="23"/>
        <v>50</v>
      </c>
    </row>
    <row r="195" spans="1:12">
      <c r="A195" s="2">
        <f t="shared" si="28"/>
        <v>306004</v>
      </c>
      <c r="B195" s="3" t="str">
        <f>CONCATENATE(_xlfn.XLOOKUP(C195,'task_group|任务组'!$A:$A,'task_group|任务组'!$B:$B),"-",K195)</f>
        <v>成就-消耗比特币-10000</v>
      </c>
      <c r="C195" s="3">
        <f t="shared" si="29"/>
        <v>306</v>
      </c>
      <c r="D195" s="3">
        <f t="shared" si="20"/>
        <v>4</v>
      </c>
      <c r="F195" s="3">
        <f t="shared" si="21"/>
        <v>306003</v>
      </c>
      <c r="G195" s="3" t="str">
        <f t="shared" si="22"/>
        <v>2;0;100</v>
      </c>
      <c r="H195" s="3">
        <v>100</v>
      </c>
      <c r="I195" s="3">
        <v>3021</v>
      </c>
      <c r="J195" s="3">
        <f>IF(_xlfn.XLOOKUP(I195,'task_type|任务类型'!$A:$A,'task_type|任务类型'!$D:$D)=1,K195,"")</f>
        <v>10000</v>
      </c>
      <c r="K195" s="3">
        <v>10000</v>
      </c>
      <c r="L195" s="3">
        <f t="shared" si="23"/>
        <v>100</v>
      </c>
    </row>
    <row r="196" spans="1:12">
      <c r="A196" s="2">
        <f t="shared" si="28"/>
        <v>306005</v>
      </c>
      <c r="B196" s="3" t="str">
        <f>CONCATENATE(_xlfn.XLOOKUP(C196,'task_group|任务组'!$A:$A,'task_group|任务组'!$B:$B),"-",K196)</f>
        <v>成就-消耗比特币-20000</v>
      </c>
      <c r="C196" s="3">
        <f t="shared" si="29"/>
        <v>306</v>
      </c>
      <c r="D196" s="3">
        <f t="shared" si="20"/>
        <v>5</v>
      </c>
      <c r="F196" s="3">
        <f t="shared" si="21"/>
        <v>306004</v>
      </c>
      <c r="G196" s="3" t="str">
        <f t="shared" si="22"/>
        <v>2;0;200</v>
      </c>
      <c r="H196" s="3">
        <v>200</v>
      </c>
      <c r="I196" s="3">
        <v>3021</v>
      </c>
      <c r="J196" s="3">
        <f>IF(_xlfn.XLOOKUP(I196,'task_type|任务类型'!$A:$A,'task_type|任务类型'!$D:$D)=1,K196,"")</f>
        <v>20000</v>
      </c>
      <c r="K196" s="3">
        <v>20000</v>
      </c>
      <c r="L196" s="3">
        <f t="shared" si="23"/>
        <v>200</v>
      </c>
    </row>
    <row r="197" spans="1:12">
      <c r="A197" s="2">
        <f t="shared" si="28"/>
        <v>306006</v>
      </c>
      <c r="B197" s="3" t="str">
        <f>CONCATENATE(_xlfn.XLOOKUP(C197,'task_group|任务组'!$A:$A,'task_group|任务组'!$B:$B),"-",K197)</f>
        <v>成就-消耗比特币-50000</v>
      </c>
      <c r="C197" s="3">
        <f t="shared" si="29"/>
        <v>306</v>
      </c>
      <c r="D197" s="3">
        <f t="shared" si="20"/>
        <v>6</v>
      </c>
      <c r="F197" s="3">
        <f t="shared" si="21"/>
        <v>306005</v>
      </c>
      <c r="G197" s="3" t="str">
        <f t="shared" si="22"/>
        <v>2;0;200</v>
      </c>
      <c r="H197" s="3">
        <v>200</v>
      </c>
      <c r="I197" s="3">
        <v>3021</v>
      </c>
      <c r="J197" s="3">
        <f>IF(_xlfn.XLOOKUP(I197,'task_type|任务类型'!$A:$A,'task_type|任务类型'!$D:$D)=1,K197,"")</f>
        <v>50000</v>
      </c>
      <c r="K197" s="3">
        <v>50000</v>
      </c>
      <c r="L197" s="3">
        <f t="shared" si="23"/>
        <v>200</v>
      </c>
    </row>
    <row r="198" spans="1:12">
      <c r="A198" s="2">
        <f t="shared" si="28"/>
        <v>306007</v>
      </c>
      <c r="B198" s="3" t="str">
        <f>CONCATENATE(_xlfn.XLOOKUP(C198,'task_group|任务组'!$A:$A,'task_group|任务组'!$B:$B),"-",K198)</f>
        <v>成就-消耗比特币-100000</v>
      </c>
      <c r="C198" s="3">
        <f t="shared" si="29"/>
        <v>306</v>
      </c>
      <c r="D198" s="3">
        <f t="shared" si="20"/>
        <v>7</v>
      </c>
      <c r="F198" s="3">
        <f t="shared" si="21"/>
        <v>306006</v>
      </c>
      <c r="G198" s="3" t="str">
        <f t="shared" si="22"/>
        <v>2;0;200</v>
      </c>
      <c r="H198" s="3">
        <v>200</v>
      </c>
      <c r="I198" s="3">
        <v>3021</v>
      </c>
      <c r="J198" s="3">
        <f>IF(_xlfn.XLOOKUP(I198,'task_type|任务类型'!$A:$A,'task_type|任务类型'!$D:$D)=1,K198,"")</f>
        <v>100000</v>
      </c>
      <c r="K198" s="3">
        <v>100000</v>
      </c>
      <c r="L198" s="3">
        <f t="shared" si="23"/>
        <v>200</v>
      </c>
    </row>
    <row r="199" spans="1:12">
      <c r="A199" s="2">
        <f t="shared" si="28"/>
        <v>306008</v>
      </c>
      <c r="B199" s="3" t="str">
        <f>CONCATENATE(_xlfn.XLOOKUP(C199,'task_group|任务组'!$A:$A,'task_group|任务组'!$B:$B),"-",K199)</f>
        <v>成就-消耗比特币-200000</v>
      </c>
      <c r="C199" s="3">
        <f t="shared" si="29"/>
        <v>306</v>
      </c>
      <c r="D199" s="3">
        <f t="shared" si="20"/>
        <v>8</v>
      </c>
      <c r="F199" s="3">
        <f t="shared" si="21"/>
        <v>306007</v>
      </c>
      <c r="G199" s="3" t="str">
        <f t="shared" si="22"/>
        <v>2;0;200</v>
      </c>
      <c r="H199" s="3">
        <v>200</v>
      </c>
      <c r="I199" s="3">
        <v>3021</v>
      </c>
      <c r="J199" s="3">
        <f>IF(_xlfn.XLOOKUP(I199,'task_type|任务类型'!$A:$A,'task_type|任务类型'!$D:$D)=1,K199,"")</f>
        <v>200000</v>
      </c>
      <c r="K199" s="3">
        <v>200000</v>
      </c>
      <c r="L199" s="3">
        <f t="shared" si="23"/>
        <v>200</v>
      </c>
    </row>
    <row r="200" spans="1:12">
      <c r="A200" s="2">
        <f t="shared" si="28"/>
        <v>306009</v>
      </c>
      <c r="B200" s="3" t="str">
        <f>CONCATENATE(_xlfn.XLOOKUP(C200,'task_group|任务组'!$A:$A,'task_group|任务组'!$B:$B),"-",K200)</f>
        <v>成就-消耗比特币-500000</v>
      </c>
      <c r="C200" s="3">
        <f t="shared" si="29"/>
        <v>306</v>
      </c>
      <c r="D200" s="3">
        <f t="shared" si="20"/>
        <v>9</v>
      </c>
      <c r="F200" s="3">
        <f t="shared" si="21"/>
        <v>306008</v>
      </c>
      <c r="G200" s="3" t="str">
        <f t="shared" si="22"/>
        <v>2;0;200</v>
      </c>
      <c r="H200" s="3">
        <v>200</v>
      </c>
      <c r="I200" s="3">
        <v>3021</v>
      </c>
      <c r="J200" s="3">
        <f>IF(_xlfn.XLOOKUP(I200,'task_type|任务类型'!$A:$A,'task_type|任务类型'!$D:$D)=1,K200,"")</f>
        <v>500000</v>
      </c>
      <c r="K200" s="3">
        <v>500000</v>
      </c>
      <c r="L200" s="3">
        <f t="shared" si="23"/>
        <v>200</v>
      </c>
    </row>
    <row r="201" spans="1:12">
      <c r="A201" s="2">
        <f>C201*1000+1</f>
        <v>311001</v>
      </c>
      <c r="B201" s="3" t="str">
        <f>CONCATENATE(_xlfn.XLOOKUP(C201,'task_group|任务组'!$A:$A,'task_group|任务组'!$B:$B),"-",K201)</f>
        <v>成就-击败敌对势力人数-100000</v>
      </c>
      <c r="C201" s="3">
        <v>311</v>
      </c>
      <c r="D201" s="3">
        <f t="shared" si="20"/>
        <v>1</v>
      </c>
      <c r="F201" s="3" t="str">
        <f t="shared" si="21"/>
        <v/>
      </c>
      <c r="G201" s="3" t="str">
        <f t="shared" si="22"/>
        <v>2;0;10</v>
      </c>
      <c r="H201" s="3">
        <v>10</v>
      </c>
      <c r="I201" s="3">
        <v>2031</v>
      </c>
      <c r="J201" s="3">
        <f>IF(_xlfn.XLOOKUP(I201,'task_type|任务类型'!$A:$A,'task_type|任务类型'!$D:$D)=1,K201,"")</f>
        <v>100000</v>
      </c>
      <c r="K201" s="3">
        <v>100000</v>
      </c>
      <c r="L201" s="3">
        <f t="shared" si="23"/>
        <v>10</v>
      </c>
    </row>
    <row r="202" spans="1:12">
      <c r="A202" s="2">
        <f t="shared" ref="A202:A210" si="30">A201+1</f>
        <v>311002</v>
      </c>
      <c r="B202" s="3" t="str">
        <f>CONCATENATE(_xlfn.XLOOKUP(C202,'task_group|任务组'!$A:$A,'task_group|任务组'!$B:$B),"-",K202)</f>
        <v>成就-击败敌对势力人数-200000</v>
      </c>
      <c r="C202" s="3">
        <f t="shared" ref="C202:C210" si="31">C201</f>
        <v>311</v>
      </c>
      <c r="D202" s="3">
        <f t="shared" si="20"/>
        <v>2</v>
      </c>
      <c r="F202" s="3">
        <f t="shared" si="21"/>
        <v>311001</v>
      </c>
      <c r="G202" s="3" t="str">
        <f t="shared" si="22"/>
        <v>2;0;10</v>
      </c>
      <c r="H202" s="3">
        <v>10</v>
      </c>
      <c r="I202" s="3">
        <v>2031</v>
      </c>
      <c r="J202" s="3">
        <f>IF(_xlfn.XLOOKUP(I202,'task_type|任务类型'!$A:$A,'task_type|任务类型'!$D:$D)=1,K202,"")</f>
        <v>200000</v>
      </c>
      <c r="K202" s="3">
        <v>200000</v>
      </c>
      <c r="L202" s="3">
        <f t="shared" si="23"/>
        <v>10</v>
      </c>
    </row>
    <row r="203" spans="1:12">
      <c r="A203" s="2">
        <f t="shared" si="30"/>
        <v>311003</v>
      </c>
      <c r="B203" s="3" t="str">
        <f>CONCATENATE(_xlfn.XLOOKUP(C203,'task_group|任务组'!$A:$A,'task_group|任务组'!$B:$B),"-",K203)</f>
        <v>成就-击败敌对势力人数-500000</v>
      </c>
      <c r="C203" s="3">
        <f t="shared" si="31"/>
        <v>311</v>
      </c>
      <c r="D203" s="3">
        <f t="shared" si="20"/>
        <v>3</v>
      </c>
      <c r="F203" s="3">
        <f t="shared" si="21"/>
        <v>311002</v>
      </c>
      <c r="G203" s="3" t="str">
        <f t="shared" si="22"/>
        <v>2;0;10</v>
      </c>
      <c r="H203" s="3">
        <v>10</v>
      </c>
      <c r="I203" s="3">
        <v>2031</v>
      </c>
      <c r="J203" s="3">
        <f>IF(_xlfn.XLOOKUP(I203,'task_type|任务类型'!$A:$A,'task_type|任务类型'!$D:$D)=1,K203,"")</f>
        <v>500000</v>
      </c>
      <c r="K203" s="3">
        <v>500000</v>
      </c>
      <c r="L203" s="3">
        <f t="shared" si="23"/>
        <v>10</v>
      </c>
    </row>
    <row r="204" spans="1:12">
      <c r="A204" s="2">
        <f t="shared" si="30"/>
        <v>311004</v>
      </c>
      <c r="B204" s="3" t="str">
        <f>CONCATENATE(_xlfn.XLOOKUP(C204,'task_group|任务组'!$A:$A,'task_group|任务组'!$B:$B),"-",K204)</f>
        <v>成就-击败敌对势力人数-1000000</v>
      </c>
      <c r="C204" s="3">
        <f t="shared" si="31"/>
        <v>311</v>
      </c>
      <c r="D204" s="3">
        <f t="shared" si="20"/>
        <v>4</v>
      </c>
      <c r="F204" s="3">
        <f t="shared" si="21"/>
        <v>311003</v>
      </c>
      <c r="G204" s="3" t="str">
        <f t="shared" si="22"/>
        <v>2;0;20</v>
      </c>
      <c r="H204" s="3">
        <v>20</v>
      </c>
      <c r="I204" s="3">
        <v>2031</v>
      </c>
      <c r="J204" s="3">
        <f>IF(_xlfn.XLOOKUP(I204,'task_type|任务类型'!$A:$A,'task_type|任务类型'!$D:$D)=1,K204,"")</f>
        <v>1000000</v>
      </c>
      <c r="K204" s="3">
        <v>1000000</v>
      </c>
      <c r="L204" s="3">
        <f t="shared" si="23"/>
        <v>20</v>
      </c>
    </row>
    <row r="205" spans="1:12">
      <c r="A205" s="2">
        <f t="shared" si="30"/>
        <v>311005</v>
      </c>
      <c r="B205" s="3" t="str">
        <f>CONCATENATE(_xlfn.XLOOKUP(C205,'task_group|任务组'!$A:$A,'task_group|任务组'!$B:$B),"-",K205)</f>
        <v>成就-击败敌对势力人数-2000000</v>
      </c>
      <c r="C205" s="3">
        <f t="shared" si="31"/>
        <v>311</v>
      </c>
      <c r="D205" s="3">
        <f t="shared" si="20"/>
        <v>5</v>
      </c>
      <c r="F205" s="3">
        <f t="shared" si="21"/>
        <v>311004</v>
      </c>
      <c r="G205" s="3" t="str">
        <f t="shared" si="22"/>
        <v>2;0;20</v>
      </c>
      <c r="H205" s="3">
        <v>20</v>
      </c>
      <c r="I205" s="3">
        <v>2031</v>
      </c>
      <c r="J205" s="3">
        <f>IF(_xlfn.XLOOKUP(I205,'task_type|任务类型'!$A:$A,'task_type|任务类型'!$D:$D)=1,K205,"")</f>
        <v>2000000</v>
      </c>
      <c r="K205" s="3">
        <v>2000000</v>
      </c>
      <c r="L205" s="3">
        <f t="shared" si="23"/>
        <v>20</v>
      </c>
    </row>
    <row r="206" spans="1:12">
      <c r="A206" s="2">
        <f t="shared" si="30"/>
        <v>311006</v>
      </c>
      <c r="B206" s="3" t="str">
        <f>CONCATENATE(_xlfn.XLOOKUP(C206,'task_group|任务组'!$A:$A,'task_group|任务组'!$B:$B),"-",K206)</f>
        <v>成就-击败敌对势力人数-5000000</v>
      </c>
      <c r="C206" s="3">
        <f t="shared" si="31"/>
        <v>311</v>
      </c>
      <c r="D206" s="3">
        <f t="shared" si="20"/>
        <v>6</v>
      </c>
      <c r="F206" s="3">
        <f t="shared" si="21"/>
        <v>311005</v>
      </c>
      <c r="G206" s="3" t="str">
        <f t="shared" si="22"/>
        <v>2;0;20</v>
      </c>
      <c r="H206" s="3">
        <v>20</v>
      </c>
      <c r="I206" s="3">
        <v>2031</v>
      </c>
      <c r="J206" s="3">
        <f>IF(_xlfn.XLOOKUP(I206,'task_type|任务类型'!$A:$A,'task_type|任务类型'!$D:$D)=1,K206,"")</f>
        <v>5000000</v>
      </c>
      <c r="K206" s="3">
        <v>5000000</v>
      </c>
      <c r="L206" s="3">
        <f t="shared" si="23"/>
        <v>20</v>
      </c>
    </row>
    <row r="207" spans="1:12">
      <c r="A207" s="2">
        <f t="shared" si="30"/>
        <v>311007</v>
      </c>
      <c r="B207" s="3" t="str">
        <f>CONCATENATE(_xlfn.XLOOKUP(C207,'task_group|任务组'!$A:$A,'task_group|任务组'!$B:$B),"-",K207)</f>
        <v>成就-击败敌对势力人数-10000000</v>
      </c>
      <c r="C207" s="3">
        <f t="shared" si="31"/>
        <v>311</v>
      </c>
      <c r="D207" s="3">
        <f t="shared" si="20"/>
        <v>7</v>
      </c>
      <c r="F207" s="3">
        <f t="shared" si="21"/>
        <v>311006</v>
      </c>
      <c r="G207" s="3" t="str">
        <f t="shared" si="22"/>
        <v>2;0;30</v>
      </c>
      <c r="H207" s="3">
        <v>30</v>
      </c>
      <c r="I207" s="3">
        <v>2031</v>
      </c>
      <c r="J207" s="3">
        <f>IF(_xlfn.XLOOKUP(I207,'task_type|任务类型'!$A:$A,'task_type|任务类型'!$D:$D)=1,K207,"")</f>
        <v>10000000</v>
      </c>
      <c r="K207" s="3">
        <v>10000000</v>
      </c>
      <c r="L207" s="3">
        <f t="shared" si="23"/>
        <v>30</v>
      </c>
    </row>
    <row r="208" spans="1:12">
      <c r="A208" s="2">
        <f t="shared" si="30"/>
        <v>311008</v>
      </c>
      <c r="B208" s="3" t="str">
        <f>CONCATENATE(_xlfn.XLOOKUP(C208,'task_group|任务组'!$A:$A,'task_group|任务组'!$B:$B),"-",K208)</f>
        <v>成就-击败敌对势力人数-20000000</v>
      </c>
      <c r="C208" s="3">
        <f t="shared" si="31"/>
        <v>311</v>
      </c>
      <c r="D208" s="3">
        <f t="shared" si="20"/>
        <v>8</v>
      </c>
      <c r="F208" s="3">
        <f t="shared" si="21"/>
        <v>311007</v>
      </c>
      <c r="G208" s="3" t="str">
        <f t="shared" si="22"/>
        <v>2;0;30</v>
      </c>
      <c r="H208" s="3">
        <v>30</v>
      </c>
      <c r="I208" s="3">
        <v>2031</v>
      </c>
      <c r="J208" s="3">
        <f>IF(_xlfn.XLOOKUP(I208,'task_type|任务类型'!$A:$A,'task_type|任务类型'!$D:$D)=1,K208,"")</f>
        <v>20000000</v>
      </c>
      <c r="K208" s="3">
        <v>20000000</v>
      </c>
      <c r="L208" s="3">
        <f t="shared" si="23"/>
        <v>30</v>
      </c>
    </row>
    <row r="209" spans="1:12">
      <c r="A209" s="2">
        <f t="shared" si="30"/>
        <v>311009</v>
      </c>
      <c r="B209" s="3" t="str">
        <f>CONCATENATE(_xlfn.XLOOKUP(C209,'task_group|任务组'!$A:$A,'task_group|任务组'!$B:$B),"-",K209)</f>
        <v>成就-击败敌对势力人数-50000000</v>
      </c>
      <c r="C209" s="3">
        <f t="shared" si="31"/>
        <v>311</v>
      </c>
      <c r="D209" s="3">
        <f t="shared" si="20"/>
        <v>9</v>
      </c>
      <c r="F209" s="3">
        <f t="shared" si="21"/>
        <v>311008</v>
      </c>
      <c r="G209" s="3" t="str">
        <f t="shared" si="22"/>
        <v>2;0;30</v>
      </c>
      <c r="H209" s="3">
        <v>30</v>
      </c>
      <c r="I209" s="3">
        <v>2031</v>
      </c>
      <c r="J209" s="3">
        <f>IF(_xlfn.XLOOKUP(I209,'task_type|任务类型'!$A:$A,'task_type|任务类型'!$D:$D)=1,K209,"")</f>
        <v>50000000</v>
      </c>
      <c r="K209" s="3">
        <v>50000000</v>
      </c>
      <c r="L209" s="3">
        <f t="shared" si="23"/>
        <v>30</v>
      </c>
    </row>
    <row r="210" spans="1:12">
      <c r="A210" s="2">
        <f t="shared" si="30"/>
        <v>311010</v>
      </c>
      <c r="B210" s="3" t="str">
        <f>CONCATENATE(_xlfn.XLOOKUP(C210,'task_group|任务组'!$A:$A,'task_group|任务组'!$B:$B),"-",K210)</f>
        <v>成就-击败敌对势力人数-100000000</v>
      </c>
      <c r="C210" s="3">
        <f t="shared" si="31"/>
        <v>311</v>
      </c>
      <c r="D210" s="3">
        <f t="shared" si="20"/>
        <v>10</v>
      </c>
      <c r="F210" s="3">
        <f t="shared" si="21"/>
        <v>311009</v>
      </c>
      <c r="G210" s="3" t="str">
        <f t="shared" si="22"/>
        <v>2;0;50</v>
      </c>
      <c r="H210" s="3">
        <v>50</v>
      </c>
      <c r="I210" s="3">
        <v>2031</v>
      </c>
      <c r="J210" s="3">
        <f>IF(_xlfn.XLOOKUP(I210,'task_type|任务类型'!$A:$A,'task_type|任务类型'!$D:$D)=1,K210,"")</f>
        <v>100000000</v>
      </c>
      <c r="K210" s="3">
        <v>100000000</v>
      </c>
      <c r="L210" s="3">
        <f t="shared" si="23"/>
        <v>50</v>
      </c>
    </row>
    <row r="211" spans="1:12">
      <c r="A211" s="2">
        <f>C211*1000+1</f>
        <v>312001</v>
      </c>
      <c r="B211" s="3" t="str">
        <f>CONCATENATE(_xlfn.XLOOKUP(C211,'task_group|任务组'!$A:$A,'task_group|任务组'!$B:$B),"-",K211)</f>
        <v>成就-击败头目-10</v>
      </c>
      <c r="C211" s="3">
        <v>312</v>
      </c>
      <c r="D211" s="3">
        <f t="shared" si="20"/>
        <v>1</v>
      </c>
      <c r="F211" s="3" t="str">
        <f t="shared" si="21"/>
        <v/>
      </c>
      <c r="G211" s="3" t="str">
        <f t="shared" si="22"/>
        <v>2;0;10</v>
      </c>
      <c r="H211" s="3">
        <v>10</v>
      </c>
      <c r="I211" s="3">
        <v>2033</v>
      </c>
      <c r="J211" s="3">
        <f>IF(_xlfn.XLOOKUP(I211,'task_type|任务类型'!$A:$A,'task_type|任务类型'!$D:$D)=1,K211,"")</f>
        <v>10</v>
      </c>
      <c r="K211" s="3">
        <v>10</v>
      </c>
      <c r="L211" s="3">
        <f t="shared" si="23"/>
        <v>10</v>
      </c>
    </row>
    <row r="212" spans="1:12">
      <c r="A212" s="2">
        <f t="shared" ref="A212:A220" si="32">A211+1</f>
        <v>312002</v>
      </c>
      <c r="B212" s="3" t="str">
        <f>CONCATENATE(_xlfn.XLOOKUP(C212,'task_group|任务组'!$A:$A,'task_group|任务组'!$B:$B),"-",K212)</f>
        <v>成就-击败头目-20</v>
      </c>
      <c r="C212" s="3">
        <f t="shared" ref="C212:C220" si="33">C211</f>
        <v>312</v>
      </c>
      <c r="D212" s="3">
        <f t="shared" si="20"/>
        <v>2</v>
      </c>
      <c r="F212" s="3">
        <f t="shared" si="21"/>
        <v>312001</v>
      </c>
      <c r="G212" s="3" t="str">
        <f t="shared" si="22"/>
        <v>2;0;10</v>
      </c>
      <c r="H212" s="3">
        <v>10</v>
      </c>
      <c r="I212" s="3">
        <v>2033</v>
      </c>
      <c r="J212" s="3">
        <f>IF(_xlfn.XLOOKUP(I212,'task_type|任务类型'!$A:$A,'task_type|任务类型'!$D:$D)=1,K212,"")</f>
        <v>20</v>
      </c>
      <c r="K212" s="3">
        <v>20</v>
      </c>
      <c r="L212" s="3">
        <f t="shared" si="23"/>
        <v>10</v>
      </c>
    </row>
    <row r="213" spans="1:12">
      <c r="A213" s="2">
        <f t="shared" si="32"/>
        <v>312003</v>
      </c>
      <c r="B213" s="3" t="str">
        <f>CONCATENATE(_xlfn.XLOOKUP(C213,'task_group|任务组'!$A:$A,'task_group|任务组'!$B:$B),"-",K213)</f>
        <v>成就-击败头目-50</v>
      </c>
      <c r="C213" s="3">
        <f t="shared" si="33"/>
        <v>312</v>
      </c>
      <c r="D213" s="3">
        <f t="shared" si="20"/>
        <v>3</v>
      </c>
      <c r="F213" s="3">
        <f t="shared" si="21"/>
        <v>312002</v>
      </c>
      <c r="G213" s="3" t="str">
        <f t="shared" si="22"/>
        <v>2;0;10</v>
      </c>
      <c r="H213" s="3">
        <v>10</v>
      </c>
      <c r="I213" s="3">
        <v>2033</v>
      </c>
      <c r="J213" s="3">
        <f>IF(_xlfn.XLOOKUP(I213,'task_type|任务类型'!$A:$A,'task_type|任务类型'!$D:$D)=1,K213,"")</f>
        <v>50</v>
      </c>
      <c r="K213" s="3">
        <v>50</v>
      </c>
      <c r="L213" s="3">
        <f t="shared" si="23"/>
        <v>10</v>
      </c>
    </row>
    <row r="214" spans="1:12">
      <c r="A214" s="2">
        <f t="shared" si="32"/>
        <v>312004</v>
      </c>
      <c r="B214" s="3" t="str">
        <f>CONCATENATE(_xlfn.XLOOKUP(C214,'task_group|任务组'!$A:$A,'task_group|任务组'!$B:$B),"-",K214)</f>
        <v>成就-击败头目-100</v>
      </c>
      <c r="C214" s="3">
        <f t="shared" si="33"/>
        <v>312</v>
      </c>
      <c r="D214" s="3">
        <f t="shared" si="20"/>
        <v>4</v>
      </c>
      <c r="F214" s="3">
        <f t="shared" si="21"/>
        <v>312003</v>
      </c>
      <c r="G214" s="3" t="str">
        <f t="shared" si="22"/>
        <v>2;0;20</v>
      </c>
      <c r="H214" s="3">
        <v>20</v>
      </c>
      <c r="I214" s="3">
        <v>2033</v>
      </c>
      <c r="J214" s="3">
        <f>IF(_xlfn.XLOOKUP(I214,'task_type|任务类型'!$A:$A,'task_type|任务类型'!$D:$D)=1,K214,"")</f>
        <v>100</v>
      </c>
      <c r="K214" s="3">
        <v>100</v>
      </c>
      <c r="L214" s="3">
        <f t="shared" si="23"/>
        <v>20</v>
      </c>
    </row>
    <row r="215" spans="1:12">
      <c r="A215" s="2">
        <f t="shared" si="32"/>
        <v>312005</v>
      </c>
      <c r="B215" s="3" t="str">
        <f>CONCATENATE(_xlfn.XLOOKUP(C215,'task_group|任务组'!$A:$A,'task_group|任务组'!$B:$B),"-",K215)</f>
        <v>成就-击败头目-200</v>
      </c>
      <c r="C215" s="3">
        <f t="shared" si="33"/>
        <v>312</v>
      </c>
      <c r="D215" s="3">
        <f t="shared" ref="D215:D278" si="34">_xlfn.NUMBERVALUE(RIGHT(A215,3))</f>
        <v>5</v>
      </c>
      <c r="F215" s="3">
        <f t="shared" ref="F215:F278" si="35">IF(D215=1,"",A214)</f>
        <v>312004</v>
      </c>
      <c r="G215" s="3" t="str">
        <f>CONCATENATE("2;0;",H215)</f>
        <v>2;0;20</v>
      </c>
      <c r="H215" s="3">
        <v>20</v>
      </c>
      <c r="I215" s="3">
        <v>2033</v>
      </c>
      <c r="J215" s="3">
        <f>IF(_xlfn.XLOOKUP(I215,'task_type|任务类型'!$A:$A,'task_type|任务类型'!$D:$D)=1,K215,"")</f>
        <v>200</v>
      </c>
      <c r="K215" s="3">
        <v>200</v>
      </c>
      <c r="L215" s="3">
        <f t="shared" ref="L215:L278" si="36">H215</f>
        <v>20</v>
      </c>
    </row>
    <row r="216" spans="1:12">
      <c r="A216" s="2">
        <f t="shared" si="32"/>
        <v>312006</v>
      </c>
      <c r="B216" s="3" t="str">
        <f>CONCATENATE(_xlfn.XLOOKUP(C216,'task_group|任务组'!$A:$A,'task_group|任务组'!$B:$B),"-",K216)</f>
        <v>成就-击败头目-500</v>
      </c>
      <c r="C216" s="3">
        <f t="shared" si="33"/>
        <v>312</v>
      </c>
      <c r="D216" s="3">
        <f t="shared" si="34"/>
        <v>6</v>
      </c>
      <c r="F216" s="3">
        <f t="shared" si="35"/>
        <v>312005</v>
      </c>
      <c r="G216" s="3" t="str">
        <f t="shared" ref="G216:G279" si="37">CONCATENATE("2;0;",H216)</f>
        <v>2;0;20</v>
      </c>
      <c r="H216" s="3">
        <v>20</v>
      </c>
      <c r="I216" s="3">
        <v>2033</v>
      </c>
      <c r="J216" s="3">
        <f>IF(_xlfn.XLOOKUP(I216,'task_type|任务类型'!$A:$A,'task_type|任务类型'!$D:$D)=1,K216,"")</f>
        <v>500</v>
      </c>
      <c r="K216" s="3">
        <v>500</v>
      </c>
      <c r="L216" s="3">
        <f t="shared" si="36"/>
        <v>20</v>
      </c>
    </row>
    <row r="217" spans="1:12">
      <c r="A217" s="2">
        <f t="shared" si="32"/>
        <v>312007</v>
      </c>
      <c r="B217" s="3" t="str">
        <f>CONCATENATE(_xlfn.XLOOKUP(C217,'task_group|任务组'!$A:$A,'task_group|任务组'!$B:$B),"-",K217)</f>
        <v>成就-击败头目-1000</v>
      </c>
      <c r="C217" s="3">
        <f t="shared" si="33"/>
        <v>312</v>
      </c>
      <c r="D217" s="3">
        <f t="shared" si="34"/>
        <v>7</v>
      </c>
      <c r="F217" s="3">
        <f t="shared" si="35"/>
        <v>312006</v>
      </c>
      <c r="G217" s="3" t="str">
        <f t="shared" si="37"/>
        <v>2;0;30</v>
      </c>
      <c r="H217" s="3">
        <v>30</v>
      </c>
      <c r="I217" s="3">
        <v>2033</v>
      </c>
      <c r="J217" s="3">
        <f>IF(_xlfn.XLOOKUP(I217,'task_type|任务类型'!$A:$A,'task_type|任务类型'!$D:$D)=1,K217,"")</f>
        <v>1000</v>
      </c>
      <c r="K217" s="3">
        <v>1000</v>
      </c>
      <c r="L217" s="3">
        <f t="shared" si="36"/>
        <v>30</v>
      </c>
    </row>
    <row r="218" spans="1:12">
      <c r="A218" s="2">
        <f t="shared" si="32"/>
        <v>312008</v>
      </c>
      <c r="B218" s="3" t="str">
        <f>CONCATENATE(_xlfn.XLOOKUP(C218,'task_group|任务组'!$A:$A,'task_group|任务组'!$B:$B),"-",K218)</f>
        <v>成就-击败头目-2000</v>
      </c>
      <c r="C218" s="3">
        <f t="shared" si="33"/>
        <v>312</v>
      </c>
      <c r="D218" s="3">
        <f t="shared" si="34"/>
        <v>8</v>
      </c>
      <c r="F218" s="3">
        <f t="shared" si="35"/>
        <v>312007</v>
      </c>
      <c r="G218" s="3" t="str">
        <f t="shared" si="37"/>
        <v>2;0;30</v>
      </c>
      <c r="H218" s="3">
        <v>30</v>
      </c>
      <c r="I218" s="3">
        <v>2033</v>
      </c>
      <c r="J218" s="3">
        <f>IF(_xlfn.XLOOKUP(I218,'task_type|任务类型'!$A:$A,'task_type|任务类型'!$D:$D)=1,K218,"")</f>
        <v>2000</v>
      </c>
      <c r="K218" s="3">
        <v>2000</v>
      </c>
      <c r="L218" s="3">
        <f t="shared" si="36"/>
        <v>30</v>
      </c>
    </row>
    <row r="219" spans="1:12">
      <c r="A219" s="2">
        <f t="shared" si="32"/>
        <v>312009</v>
      </c>
      <c r="B219" s="3" t="str">
        <f>CONCATENATE(_xlfn.XLOOKUP(C219,'task_group|任务组'!$A:$A,'task_group|任务组'!$B:$B),"-",K219)</f>
        <v>成就-击败头目-5000</v>
      </c>
      <c r="C219" s="3">
        <f t="shared" si="33"/>
        <v>312</v>
      </c>
      <c r="D219" s="3">
        <f t="shared" si="34"/>
        <v>9</v>
      </c>
      <c r="F219" s="3">
        <f t="shared" si="35"/>
        <v>312008</v>
      </c>
      <c r="G219" s="3" t="str">
        <f t="shared" si="37"/>
        <v>2;0;30</v>
      </c>
      <c r="H219" s="3">
        <v>30</v>
      </c>
      <c r="I219" s="3">
        <v>2033</v>
      </c>
      <c r="J219" s="3">
        <f>IF(_xlfn.XLOOKUP(I219,'task_type|任务类型'!$A:$A,'task_type|任务类型'!$D:$D)=1,K219,"")</f>
        <v>5000</v>
      </c>
      <c r="K219" s="3">
        <v>5000</v>
      </c>
      <c r="L219" s="3">
        <f t="shared" si="36"/>
        <v>30</v>
      </c>
    </row>
    <row r="220" spans="1:12">
      <c r="A220" s="2">
        <f t="shared" si="32"/>
        <v>312010</v>
      </c>
      <c r="B220" s="3" t="str">
        <f>CONCATENATE(_xlfn.XLOOKUP(C220,'task_group|任务组'!$A:$A,'task_group|任务组'!$B:$B),"-",K220)</f>
        <v>成就-击败头目-10000</v>
      </c>
      <c r="C220" s="3">
        <f t="shared" si="33"/>
        <v>312</v>
      </c>
      <c r="D220" s="3">
        <f t="shared" si="34"/>
        <v>10</v>
      </c>
      <c r="F220" s="3">
        <f t="shared" si="35"/>
        <v>312009</v>
      </c>
      <c r="G220" s="3" t="str">
        <f t="shared" si="37"/>
        <v>2;0;50</v>
      </c>
      <c r="H220" s="3">
        <v>50</v>
      </c>
      <c r="I220" s="3">
        <v>2033</v>
      </c>
      <c r="J220" s="3">
        <f>IF(_xlfn.XLOOKUP(I220,'task_type|任务类型'!$A:$A,'task_type|任务类型'!$D:$D)=1,K220,"")</f>
        <v>10000</v>
      </c>
      <c r="K220" s="3">
        <v>10000</v>
      </c>
      <c r="L220" s="3">
        <f t="shared" si="36"/>
        <v>50</v>
      </c>
    </row>
    <row r="221" spans="1:12">
      <c r="A221" s="2">
        <f>C221*1000+1</f>
        <v>321001</v>
      </c>
      <c r="B221" s="3" t="str">
        <f>CONCATENATE(_xlfn.XLOOKUP(C221,'task_group|任务组'!$A:$A,'task_group|任务组'!$B:$B),"-",K221)</f>
        <v>成就-单件装备等级-10</v>
      </c>
      <c r="C221" s="3">
        <v>321</v>
      </c>
      <c r="D221" s="3">
        <f t="shared" si="34"/>
        <v>1</v>
      </c>
      <c r="F221" s="3" t="str">
        <f t="shared" si="35"/>
        <v/>
      </c>
      <c r="G221" s="3" t="str">
        <f t="shared" si="37"/>
        <v>2;0;10</v>
      </c>
      <c r="H221" s="3">
        <v>10</v>
      </c>
      <c r="I221" s="3">
        <v>3043</v>
      </c>
      <c r="J221" s="3">
        <f>IF(_xlfn.XLOOKUP(I221,'task_type|任务类型'!$A:$A,'task_type|任务类型'!$D:$D)=1,K221,"")</f>
        <v>10</v>
      </c>
      <c r="K221" s="3">
        <v>10</v>
      </c>
      <c r="L221" s="3">
        <f t="shared" si="36"/>
        <v>10</v>
      </c>
    </row>
    <row r="222" spans="1:12">
      <c r="A222" s="2">
        <f t="shared" ref="A222:A236" si="38">A221+1</f>
        <v>321002</v>
      </c>
      <c r="B222" s="3" t="str">
        <f>CONCATENATE(_xlfn.XLOOKUP(C222,'task_group|任务组'!$A:$A,'task_group|任务组'!$B:$B),"-",K222)</f>
        <v>成就-单件装备等级-20</v>
      </c>
      <c r="C222" s="3">
        <f t="shared" ref="C222:C236" si="39">C221</f>
        <v>321</v>
      </c>
      <c r="D222" s="3">
        <f t="shared" si="34"/>
        <v>2</v>
      </c>
      <c r="F222" s="3">
        <f t="shared" si="35"/>
        <v>321001</v>
      </c>
      <c r="G222" s="3" t="str">
        <f t="shared" si="37"/>
        <v>2;0;10</v>
      </c>
      <c r="H222" s="3">
        <v>10</v>
      </c>
      <c r="I222" s="3">
        <v>3043</v>
      </c>
      <c r="J222" s="3">
        <f>IF(_xlfn.XLOOKUP(I222,'task_type|任务类型'!$A:$A,'task_type|任务类型'!$D:$D)=1,K222,"")</f>
        <v>20</v>
      </c>
      <c r="K222" s="3">
        <v>20</v>
      </c>
      <c r="L222" s="3">
        <f t="shared" si="36"/>
        <v>10</v>
      </c>
    </row>
    <row r="223" spans="1:12">
      <c r="A223" s="2">
        <f t="shared" si="38"/>
        <v>321003</v>
      </c>
      <c r="B223" s="3" t="str">
        <f>CONCATENATE(_xlfn.XLOOKUP(C223,'task_group|任务组'!$A:$A,'task_group|任务组'!$B:$B),"-",K223)</f>
        <v>成就-单件装备等级-30</v>
      </c>
      <c r="C223" s="3">
        <f t="shared" si="39"/>
        <v>321</v>
      </c>
      <c r="D223" s="3">
        <f t="shared" si="34"/>
        <v>3</v>
      </c>
      <c r="F223" s="3">
        <f t="shared" si="35"/>
        <v>321002</v>
      </c>
      <c r="G223" s="3" t="str">
        <f t="shared" si="37"/>
        <v>2;0;10</v>
      </c>
      <c r="H223" s="3">
        <v>10</v>
      </c>
      <c r="I223" s="3">
        <v>3043</v>
      </c>
      <c r="J223" s="3">
        <f>IF(_xlfn.XLOOKUP(I223,'task_type|任务类型'!$A:$A,'task_type|任务类型'!$D:$D)=1,K223,"")</f>
        <v>30</v>
      </c>
      <c r="K223" s="3">
        <v>30</v>
      </c>
      <c r="L223" s="3">
        <f t="shared" si="36"/>
        <v>10</v>
      </c>
    </row>
    <row r="224" spans="1:12">
      <c r="A224" s="2">
        <f t="shared" si="38"/>
        <v>321004</v>
      </c>
      <c r="B224" s="3" t="str">
        <f>CONCATENATE(_xlfn.XLOOKUP(C224,'task_group|任务组'!$A:$A,'task_group|任务组'!$B:$B),"-",K224)</f>
        <v>成就-单件装备等级-40</v>
      </c>
      <c r="C224" s="3">
        <f t="shared" si="39"/>
        <v>321</v>
      </c>
      <c r="D224" s="3">
        <f t="shared" si="34"/>
        <v>4</v>
      </c>
      <c r="F224" s="3">
        <f t="shared" si="35"/>
        <v>321003</v>
      </c>
      <c r="G224" s="3" t="str">
        <f t="shared" si="37"/>
        <v>2;0;10</v>
      </c>
      <c r="H224" s="3">
        <v>10</v>
      </c>
      <c r="I224" s="3">
        <v>3043</v>
      </c>
      <c r="J224" s="3">
        <f>IF(_xlfn.XLOOKUP(I224,'task_type|任务类型'!$A:$A,'task_type|任务类型'!$D:$D)=1,K224,"")</f>
        <v>40</v>
      </c>
      <c r="K224" s="3">
        <v>40</v>
      </c>
      <c r="L224" s="3">
        <f t="shared" si="36"/>
        <v>10</v>
      </c>
    </row>
    <row r="225" spans="1:12">
      <c r="A225" s="2">
        <f t="shared" si="38"/>
        <v>321005</v>
      </c>
      <c r="B225" s="3" t="str">
        <f>CONCATENATE(_xlfn.XLOOKUP(C225,'task_group|任务组'!$A:$A,'task_group|任务组'!$B:$B),"-",K225)</f>
        <v>成就-单件装备等级-50</v>
      </c>
      <c r="C225" s="3">
        <f t="shared" si="39"/>
        <v>321</v>
      </c>
      <c r="D225" s="3">
        <f t="shared" si="34"/>
        <v>5</v>
      </c>
      <c r="F225" s="3">
        <f t="shared" si="35"/>
        <v>321004</v>
      </c>
      <c r="G225" s="3" t="str">
        <f t="shared" si="37"/>
        <v>2;0;20</v>
      </c>
      <c r="H225" s="3">
        <v>20</v>
      </c>
      <c r="I225" s="3">
        <v>3043</v>
      </c>
      <c r="J225" s="3">
        <f>IF(_xlfn.XLOOKUP(I225,'task_type|任务类型'!$A:$A,'task_type|任务类型'!$D:$D)=1,K225,"")</f>
        <v>50</v>
      </c>
      <c r="K225" s="3">
        <v>50</v>
      </c>
      <c r="L225" s="3">
        <f t="shared" si="36"/>
        <v>20</v>
      </c>
    </row>
    <row r="226" spans="1:12">
      <c r="A226" s="2">
        <f t="shared" si="38"/>
        <v>321006</v>
      </c>
      <c r="B226" s="3" t="str">
        <f>CONCATENATE(_xlfn.XLOOKUP(C226,'task_group|任务组'!$A:$A,'task_group|任务组'!$B:$B),"-",K226)</f>
        <v>成就-单件装备等级-60</v>
      </c>
      <c r="C226" s="3">
        <f t="shared" si="39"/>
        <v>321</v>
      </c>
      <c r="D226" s="3">
        <f t="shared" si="34"/>
        <v>6</v>
      </c>
      <c r="F226" s="3">
        <f t="shared" si="35"/>
        <v>321005</v>
      </c>
      <c r="G226" s="3" t="str">
        <f t="shared" si="37"/>
        <v>2;0;20</v>
      </c>
      <c r="H226" s="3">
        <v>20</v>
      </c>
      <c r="I226" s="3">
        <v>3043</v>
      </c>
      <c r="J226" s="3">
        <f>IF(_xlfn.XLOOKUP(I226,'task_type|任务类型'!$A:$A,'task_type|任务类型'!$D:$D)=1,K226,"")</f>
        <v>60</v>
      </c>
      <c r="K226" s="3">
        <v>60</v>
      </c>
      <c r="L226" s="3">
        <f t="shared" si="36"/>
        <v>20</v>
      </c>
    </row>
    <row r="227" spans="1:12">
      <c r="A227" s="2">
        <f t="shared" si="38"/>
        <v>321007</v>
      </c>
      <c r="B227" s="3" t="str">
        <f>CONCATENATE(_xlfn.XLOOKUP(C227,'task_group|任务组'!$A:$A,'task_group|任务组'!$B:$B),"-",K227)</f>
        <v>成就-单件装备等级-70</v>
      </c>
      <c r="C227" s="3">
        <f t="shared" si="39"/>
        <v>321</v>
      </c>
      <c r="D227" s="3">
        <f t="shared" si="34"/>
        <v>7</v>
      </c>
      <c r="F227" s="3">
        <f t="shared" si="35"/>
        <v>321006</v>
      </c>
      <c r="G227" s="3" t="str">
        <f t="shared" si="37"/>
        <v>2;0;20</v>
      </c>
      <c r="H227" s="3">
        <v>20</v>
      </c>
      <c r="I227" s="3">
        <v>3043</v>
      </c>
      <c r="J227" s="3">
        <f>IF(_xlfn.XLOOKUP(I227,'task_type|任务类型'!$A:$A,'task_type|任务类型'!$D:$D)=1,K227,"")</f>
        <v>70</v>
      </c>
      <c r="K227" s="3">
        <v>70</v>
      </c>
      <c r="L227" s="3">
        <f t="shared" si="36"/>
        <v>20</v>
      </c>
    </row>
    <row r="228" spans="1:12">
      <c r="A228" s="2">
        <f t="shared" si="38"/>
        <v>321008</v>
      </c>
      <c r="B228" s="3" t="str">
        <f>CONCATENATE(_xlfn.XLOOKUP(C228,'task_group|任务组'!$A:$A,'task_group|任务组'!$B:$B),"-",K228)</f>
        <v>成就-单件装备等级-80</v>
      </c>
      <c r="C228" s="3">
        <f t="shared" si="39"/>
        <v>321</v>
      </c>
      <c r="D228" s="3">
        <f t="shared" si="34"/>
        <v>8</v>
      </c>
      <c r="F228" s="3">
        <f t="shared" si="35"/>
        <v>321007</v>
      </c>
      <c r="G228" s="3" t="str">
        <f t="shared" si="37"/>
        <v>2;0;20</v>
      </c>
      <c r="H228" s="3">
        <v>20</v>
      </c>
      <c r="I228" s="3">
        <v>3043</v>
      </c>
      <c r="J228" s="3">
        <f>IF(_xlfn.XLOOKUP(I228,'task_type|任务类型'!$A:$A,'task_type|任务类型'!$D:$D)=1,K228,"")</f>
        <v>80</v>
      </c>
      <c r="K228" s="3">
        <v>80</v>
      </c>
      <c r="L228" s="3">
        <f t="shared" si="36"/>
        <v>20</v>
      </c>
    </row>
    <row r="229" spans="1:12">
      <c r="A229" s="2">
        <f t="shared" si="38"/>
        <v>321009</v>
      </c>
      <c r="B229" s="3" t="str">
        <f>CONCATENATE(_xlfn.XLOOKUP(C229,'task_group|任务组'!$A:$A,'task_group|任务组'!$B:$B),"-",K229)</f>
        <v>成就-单件装备等级-90</v>
      </c>
      <c r="C229" s="3">
        <f t="shared" si="39"/>
        <v>321</v>
      </c>
      <c r="D229" s="3">
        <f t="shared" si="34"/>
        <v>9</v>
      </c>
      <c r="F229" s="3">
        <f t="shared" si="35"/>
        <v>321008</v>
      </c>
      <c r="G229" s="3" t="str">
        <f t="shared" si="37"/>
        <v>2;0;20</v>
      </c>
      <c r="H229" s="3">
        <v>20</v>
      </c>
      <c r="I229" s="3">
        <v>3043</v>
      </c>
      <c r="J229" s="3">
        <f>IF(_xlfn.XLOOKUP(I229,'task_type|任务类型'!$A:$A,'task_type|任务类型'!$D:$D)=1,K229,"")</f>
        <v>90</v>
      </c>
      <c r="K229" s="3">
        <v>90</v>
      </c>
      <c r="L229" s="3">
        <f t="shared" si="36"/>
        <v>20</v>
      </c>
    </row>
    <row r="230" spans="1:12">
      <c r="A230" s="2">
        <f t="shared" si="38"/>
        <v>321010</v>
      </c>
      <c r="B230" s="3" t="str">
        <f>CONCATENATE(_xlfn.XLOOKUP(C230,'task_group|任务组'!$A:$A,'task_group|任务组'!$B:$B),"-",K230)</f>
        <v>成就-单件装备等级-100</v>
      </c>
      <c r="C230" s="3">
        <f t="shared" si="39"/>
        <v>321</v>
      </c>
      <c r="D230" s="3">
        <f t="shared" si="34"/>
        <v>10</v>
      </c>
      <c r="F230" s="3">
        <f t="shared" si="35"/>
        <v>321009</v>
      </c>
      <c r="G230" s="3" t="str">
        <f t="shared" si="37"/>
        <v>2;0;20</v>
      </c>
      <c r="H230" s="3">
        <v>20</v>
      </c>
      <c r="I230" s="3">
        <v>3043</v>
      </c>
      <c r="J230" s="3">
        <f>IF(_xlfn.XLOOKUP(I230,'task_type|任务类型'!$A:$A,'task_type|任务类型'!$D:$D)=1,K230,"")</f>
        <v>100</v>
      </c>
      <c r="K230" s="3">
        <v>100</v>
      </c>
      <c r="L230" s="3">
        <f t="shared" si="36"/>
        <v>20</v>
      </c>
    </row>
    <row r="231" spans="1:12">
      <c r="A231" s="2">
        <f t="shared" si="38"/>
        <v>321011</v>
      </c>
      <c r="B231" s="3" t="str">
        <f>CONCATENATE(_xlfn.XLOOKUP(C231,'task_group|任务组'!$A:$A,'task_group|任务组'!$B:$B),"-",K231)</f>
        <v>成就-单件装备等级-110</v>
      </c>
      <c r="C231" s="3">
        <f t="shared" si="39"/>
        <v>321</v>
      </c>
      <c r="D231" s="3">
        <f t="shared" si="34"/>
        <v>11</v>
      </c>
      <c r="F231" s="3">
        <f t="shared" si="35"/>
        <v>321010</v>
      </c>
      <c r="G231" s="3" t="str">
        <f t="shared" si="37"/>
        <v>2;0;20</v>
      </c>
      <c r="H231" s="3">
        <v>20</v>
      </c>
      <c r="I231" s="3">
        <v>3043</v>
      </c>
      <c r="J231" s="3">
        <f>IF(_xlfn.XLOOKUP(I231,'task_type|任务类型'!$A:$A,'task_type|任务类型'!$D:$D)=1,K231,"")</f>
        <v>110</v>
      </c>
      <c r="K231" s="3">
        <v>110</v>
      </c>
      <c r="L231" s="3">
        <f t="shared" si="36"/>
        <v>20</v>
      </c>
    </row>
    <row r="232" spans="1:12">
      <c r="A232" s="2">
        <f t="shared" si="38"/>
        <v>321012</v>
      </c>
      <c r="B232" s="3" t="str">
        <f>CONCATENATE(_xlfn.XLOOKUP(C232,'task_group|任务组'!$A:$A,'task_group|任务组'!$B:$B),"-",K232)</f>
        <v>成就-单件装备等级-120</v>
      </c>
      <c r="C232" s="3">
        <f t="shared" si="39"/>
        <v>321</v>
      </c>
      <c r="D232" s="3">
        <f t="shared" si="34"/>
        <v>12</v>
      </c>
      <c r="F232" s="3">
        <f t="shared" si="35"/>
        <v>321011</v>
      </c>
      <c r="G232" s="3" t="str">
        <f t="shared" si="37"/>
        <v>2;0;20</v>
      </c>
      <c r="H232" s="3">
        <v>20</v>
      </c>
      <c r="I232" s="3">
        <v>3043</v>
      </c>
      <c r="J232" s="3">
        <f>IF(_xlfn.XLOOKUP(I232,'task_type|任务类型'!$A:$A,'task_type|任务类型'!$D:$D)=1,K232,"")</f>
        <v>120</v>
      </c>
      <c r="K232" s="3">
        <v>120</v>
      </c>
      <c r="L232" s="3">
        <f t="shared" si="36"/>
        <v>20</v>
      </c>
    </row>
    <row r="233" spans="1:12">
      <c r="A233" s="2">
        <f t="shared" si="38"/>
        <v>321013</v>
      </c>
      <c r="B233" s="3" t="str">
        <f>CONCATENATE(_xlfn.XLOOKUP(C233,'task_group|任务组'!$A:$A,'task_group|任务组'!$B:$B),"-",K233)</f>
        <v>成就-单件装备等级-130</v>
      </c>
      <c r="C233" s="3">
        <f t="shared" si="39"/>
        <v>321</v>
      </c>
      <c r="D233" s="3">
        <f t="shared" si="34"/>
        <v>13</v>
      </c>
      <c r="F233" s="3">
        <f t="shared" si="35"/>
        <v>321012</v>
      </c>
      <c r="G233" s="3" t="str">
        <f t="shared" si="37"/>
        <v>2;0;30</v>
      </c>
      <c r="H233" s="3">
        <v>30</v>
      </c>
      <c r="I233" s="3">
        <v>3043</v>
      </c>
      <c r="J233" s="3">
        <f>IF(_xlfn.XLOOKUP(I233,'task_type|任务类型'!$A:$A,'task_type|任务类型'!$D:$D)=1,K233,"")</f>
        <v>130</v>
      </c>
      <c r="K233" s="3">
        <v>130</v>
      </c>
      <c r="L233" s="3">
        <f t="shared" si="36"/>
        <v>30</v>
      </c>
    </row>
    <row r="234" spans="1:12">
      <c r="A234" s="2">
        <f t="shared" si="38"/>
        <v>321014</v>
      </c>
      <c r="B234" s="3" t="str">
        <f>CONCATENATE(_xlfn.XLOOKUP(C234,'task_group|任务组'!$A:$A,'task_group|任务组'!$B:$B),"-",K234)</f>
        <v>成就-单件装备等级-140</v>
      </c>
      <c r="C234" s="3">
        <f t="shared" si="39"/>
        <v>321</v>
      </c>
      <c r="D234" s="3">
        <f t="shared" si="34"/>
        <v>14</v>
      </c>
      <c r="F234" s="3">
        <f t="shared" si="35"/>
        <v>321013</v>
      </c>
      <c r="G234" s="3" t="str">
        <f t="shared" si="37"/>
        <v>2;0;30</v>
      </c>
      <c r="H234" s="3">
        <v>30</v>
      </c>
      <c r="I234" s="3">
        <v>3043</v>
      </c>
      <c r="J234" s="3">
        <f>IF(_xlfn.XLOOKUP(I234,'task_type|任务类型'!$A:$A,'task_type|任务类型'!$D:$D)=1,K234,"")</f>
        <v>140</v>
      </c>
      <c r="K234" s="3">
        <v>140</v>
      </c>
      <c r="L234" s="3">
        <f t="shared" si="36"/>
        <v>30</v>
      </c>
    </row>
    <row r="235" spans="1:12">
      <c r="A235" s="2">
        <f t="shared" si="38"/>
        <v>321015</v>
      </c>
      <c r="B235" s="3" t="str">
        <f>CONCATENATE(_xlfn.XLOOKUP(C235,'task_group|任务组'!$A:$A,'task_group|任务组'!$B:$B),"-",K235)</f>
        <v>成就-单件装备等级-150</v>
      </c>
      <c r="C235" s="3">
        <f t="shared" si="39"/>
        <v>321</v>
      </c>
      <c r="D235" s="3">
        <f t="shared" si="34"/>
        <v>15</v>
      </c>
      <c r="F235" s="3">
        <f t="shared" si="35"/>
        <v>321014</v>
      </c>
      <c r="G235" s="3" t="str">
        <f t="shared" si="37"/>
        <v>2;0;30</v>
      </c>
      <c r="H235" s="3">
        <v>30</v>
      </c>
      <c r="I235" s="3">
        <v>3043</v>
      </c>
      <c r="J235" s="3">
        <f>IF(_xlfn.XLOOKUP(I235,'task_type|任务类型'!$A:$A,'task_type|任务类型'!$D:$D)=1,K235,"")</f>
        <v>150</v>
      </c>
      <c r="K235" s="3">
        <v>150</v>
      </c>
      <c r="L235" s="3">
        <f t="shared" si="36"/>
        <v>30</v>
      </c>
    </row>
    <row r="236" spans="1:12">
      <c r="A236" s="2">
        <f t="shared" si="38"/>
        <v>321016</v>
      </c>
      <c r="B236" s="3" t="str">
        <f>CONCATENATE(_xlfn.XLOOKUP(C236,'task_group|任务组'!$A:$A,'task_group|任务组'!$B:$B),"-",K236)</f>
        <v>成就-单件装备等级-160</v>
      </c>
      <c r="C236" s="3">
        <f t="shared" si="39"/>
        <v>321</v>
      </c>
      <c r="D236" s="3">
        <f t="shared" si="34"/>
        <v>16</v>
      </c>
      <c r="F236" s="3">
        <f t="shared" si="35"/>
        <v>321015</v>
      </c>
      <c r="G236" s="3" t="str">
        <f t="shared" si="37"/>
        <v>2;0;30</v>
      </c>
      <c r="H236" s="3">
        <v>30</v>
      </c>
      <c r="I236" s="3">
        <v>3043</v>
      </c>
      <c r="J236" s="3">
        <f>IF(_xlfn.XLOOKUP(I236,'task_type|任务类型'!$A:$A,'task_type|任务类型'!$D:$D)=1,K236,"")</f>
        <v>160</v>
      </c>
      <c r="K236" s="3">
        <v>160</v>
      </c>
      <c r="L236" s="3">
        <f t="shared" si="36"/>
        <v>30</v>
      </c>
    </row>
    <row r="237" spans="1:12">
      <c r="A237" s="2">
        <f>C237*1000+1</f>
        <v>322001</v>
      </c>
      <c r="B237" s="3" t="str">
        <f>CONCATENATE(_xlfn.XLOOKUP(C237,'task_group|任务组'!$A:$A,'task_group|任务组'!$B:$B),"-",K237)</f>
        <v>成就-全身装备等级-10</v>
      </c>
      <c r="C237" s="3">
        <v>322</v>
      </c>
      <c r="D237" s="3">
        <f t="shared" si="34"/>
        <v>1</v>
      </c>
      <c r="F237" s="3" t="str">
        <f t="shared" si="35"/>
        <v/>
      </c>
      <c r="G237" s="3" t="str">
        <f t="shared" si="37"/>
        <v>2;0;10</v>
      </c>
      <c r="H237" s="3">
        <v>10</v>
      </c>
      <c r="I237" s="3">
        <v>3045</v>
      </c>
      <c r="J237" s="3">
        <f>IF(_xlfn.XLOOKUP(I237,'task_type|任务类型'!$A:$A,'task_type|任务类型'!$D:$D)=1,K237,"")</f>
        <v>10</v>
      </c>
      <c r="K237" s="3">
        <v>10</v>
      </c>
      <c r="L237" s="3">
        <f t="shared" si="36"/>
        <v>10</v>
      </c>
    </row>
    <row r="238" spans="1:12">
      <c r="A238" s="2">
        <f t="shared" ref="A238:A254" si="40">A237+1</f>
        <v>322002</v>
      </c>
      <c r="B238" s="3" t="str">
        <f>CONCATENATE(_xlfn.XLOOKUP(C238,'task_group|任务组'!$A:$A,'task_group|任务组'!$B:$B),"-",K238)</f>
        <v>成就-全身装备等级-20</v>
      </c>
      <c r="C238" s="3">
        <f t="shared" ref="C238:C254" si="41">C237</f>
        <v>322</v>
      </c>
      <c r="D238" s="3">
        <f t="shared" si="34"/>
        <v>2</v>
      </c>
      <c r="F238" s="3">
        <f t="shared" si="35"/>
        <v>322001</v>
      </c>
      <c r="G238" s="3" t="str">
        <f t="shared" si="37"/>
        <v>2;0;10</v>
      </c>
      <c r="H238" s="3">
        <v>10</v>
      </c>
      <c r="I238" s="3">
        <v>3045</v>
      </c>
      <c r="J238" s="3">
        <f>IF(_xlfn.XLOOKUP(I238,'task_type|任务类型'!$A:$A,'task_type|任务类型'!$D:$D)=1,K238,"")</f>
        <v>20</v>
      </c>
      <c r="K238" s="3">
        <v>20</v>
      </c>
      <c r="L238" s="3">
        <f t="shared" si="36"/>
        <v>10</v>
      </c>
    </row>
    <row r="239" spans="1:12">
      <c r="A239" s="2">
        <f t="shared" si="40"/>
        <v>322003</v>
      </c>
      <c r="B239" s="3" t="str">
        <f>CONCATENATE(_xlfn.XLOOKUP(C239,'task_group|任务组'!$A:$A,'task_group|任务组'!$B:$B),"-",K239)</f>
        <v>成就-全身装备等级-30</v>
      </c>
      <c r="C239" s="3">
        <f t="shared" si="41"/>
        <v>322</v>
      </c>
      <c r="D239" s="3">
        <f t="shared" si="34"/>
        <v>3</v>
      </c>
      <c r="F239" s="3">
        <f t="shared" si="35"/>
        <v>322002</v>
      </c>
      <c r="G239" s="3" t="str">
        <f t="shared" si="37"/>
        <v>2;0;10</v>
      </c>
      <c r="H239" s="3">
        <v>10</v>
      </c>
      <c r="I239" s="3">
        <v>3045</v>
      </c>
      <c r="J239" s="3">
        <f>IF(_xlfn.XLOOKUP(I239,'task_type|任务类型'!$A:$A,'task_type|任务类型'!$D:$D)=1,K239,"")</f>
        <v>30</v>
      </c>
      <c r="K239" s="3">
        <v>30</v>
      </c>
      <c r="L239" s="3">
        <f t="shared" si="36"/>
        <v>10</v>
      </c>
    </row>
    <row r="240" spans="1:12">
      <c r="A240" s="2">
        <f t="shared" si="40"/>
        <v>322004</v>
      </c>
      <c r="B240" s="3" t="str">
        <f>CONCATENATE(_xlfn.XLOOKUP(C240,'task_group|任务组'!$A:$A,'task_group|任务组'!$B:$B),"-",K240)</f>
        <v>成就-全身装备等级-40</v>
      </c>
      <c r="C240" s="3">
        <f t="shared" si="41"/>
        <v>322</v>
      </c>
      <c r="D240" s="3">
        <f t="shared" si="34"/>
        <v>4</v>
      </c>
      <c r="F240" s="3">
        <f t="shared" si="35"/>
        <v>322003</v>
      </c>
      <c r="G240" s="3" t="str">
        <f t="shared" si="37"/>
        <v>2;0;10</v>
      </c>
      <c r="H240" s="3">
        <v>10</v>
      </c>
      <c r="I240" s="3">
        <v>3045</v>
      </c>
      <c r="J240" s="3">
        <f>IF(_xlfn.XLOOKUP(I240,'task_type|任务类型'!$A:$A,'task_type|任务类型'!$D:$D)=1,K240,"")</f>
        <v>40</v>
      </c>
      <c r="K240" s="3">
        <v>40</v>
      </c>
      <c r="L240" s="3">
        <f t="shared" si="36"/>
        <v>10</v>
      </c>
    </row>
    <row r="241" spans="1:12">
      <c r="A241" s="2">
        <f t="shared" si="40"/>
        <v>322005</v>
      </c>
      <c r="B241" s="3" t="str">
        <f>CONCATENATE(_xlfn.XLOOKUP(C241,'task_group|任务组'!$A:$A,'task_group|任务组'!$B:$B),"-",K241)</f>
        <v>成就-全身装备等级-50</v>
      </c>
      <c r="C241" s="3">
        <f t="shared" si="41"/>
        <v>322</v>
      </c>
      <c r="D241" s="3">
        <f t="shared" si="34"/>
        <v>5</v>
      </c>
      <c r="F241" s="3">
        <f t="shared" si="35"/>
        <v>322004</v>
      </c>
      <c r="G241" s="3" t="str">
        <f t="shared" si="37"/>
        <v>2;0;20</v>
      </c>
      <c r="H241" s="3">
        <v>20</v>
      </c>
      <c r="I241" s="3">
        <v>3045</v>
      </c>
      <c r="J241" s="3">
        <f>IF(_xlfn.XLOOKUP(I241,'task_type|任务类型'!$A:$A,'task_type|任务类型'!$D:$D)=1,K241,"")</f>
        <v>50</v>
      </c>
      <c r="K241" s="3">
        <v>50</v>
      </c>
      <c r="L241" s="3">
        <f t="shared" si="36"/>
        <v>20</v>
      </c>
    </row>
    <row r="242" spans="1:12">
      <c r="A242" s="2">
        <f t="shared" si="40"/>
        <v>322006</v>
      </c>
      <c r="B242" s="3" t="str">
        <f>CONCATENATE(_xlfn.XLOOKUP(C242,'task_group|任务组'!$A:$A,'task_group|任务组'!$B:$B),"-",K242)</f>
        <v>成就-全身装备等级-60</v>
      </c>
      <c r="C242" s="3">
        <f t="shared" si="41"/>
        <v>322</v>
      </c>
      <c r="D242" s="3">
        <f t="shared" si="34"/>
        <v>6</v>
      </c>
      <c r="F242" s="3">
        <f t="shared" si="35"/>
        <v>322005</v>
      </c>
      <c r="G242" s="3" t="str">
        <f t="shared" si="37"/>
        <v>2;0;20</v>
      </c>
      <c r="H242" s="3">
        <v>20</v>
      </c>
      <c r="I242" s="3">
        <v>3045</v>
      </c>
      <c r="J242" s="3">
        <f>IF(_xlfn.XLOOKUP(I242,'task_type|任务类型'!$A:$A,'task_type|任务类型'!$D:$D)=1,K242,"")</f>
        <v>60</v>
      </c>
      <c r="K242" s="3">
        <v>60</v>
      </c>
      <c r="L242" s="3">
        <f t="shared" si="36"/>
        <v>20</v>
      </c>
    </row>
    <row r="243" spans="1:12">
      <c r="A243" s="2">
        <f t="shared" si="40"/>
        <v>322007</v>
      </c>
      <c r="B243" s="3" t="str">
        <f>CONCATENATE(_xlfn.XLOOKUP(C243,'task_group|任务组'!$A:$A,'task_group|任务组'!$B:$B),"-",K243)</f>
        <v>成就-全身装备等级-70</v>
      </c>
      <c r="C243" s="3">
        <f t="shared" si="41"/>
        <v>322</v>
      </c>
      <c r="D243" s="3">
        <f t="shared" si="34"/>
        <v>7</v>
      </c>
      <c r="F243" s="3">
        <f t="shared" si="35"/>
        <v>322006</v>
      </c>
      <c r="G243" s="3" t="str">
        <f t="shared" si="37"/>
        <v>2;0;20</v>
      </c>
      <c r="H243" s="3">
        <v>20</v>
      </c>
      <c r="I243" s="3">
        <v>3045</v>
      </c>
      <c r="J243" s="3">
        <f>IF(_xlfn.XLOOKUP(I243,'task_type|任务类型'!$A:$A,'task_type|任务类型'!$D:$D)=1,K243,"")</f>
        <v>70</v>
      </c>
      <c r="K243" s="3">
        <v>70</v>
      </c>
      <c r="L243" s="3">
        <f t="shared" si="36"/>
        <v>20</v>
      </c>
    </row>
    <row r="244" spans="1:12">
      <c r="A244" s="2">
        <f t="shared" si="40"/>
        <v>322008</v>
      </c>
      <c r="B244" s="3" t="str">
        <f>CONCATENATE(_xlfn.XLOOKUP(C244,'task_group|任务组'!$A:$A,'task_group|任务组'!$B:$B),"-",K244)</f>
        <v>成就-全身装备等级-80</v>
      </c>
      <c r="C244" s="3">
        <f t="shared" si="41"/>
        <v>322</v>
      </c>
      <c r="D244" s="3">
        <f t="shared" si="34"/>
        <v>8</v>
      </c>
      <c r="F244" s="3">
        <f t="shared" si="35"/>
        <v>322007</v>
      </c>
      <c r="G244" s="3" t="str">
        <f t="shared" si="37"/>
        <v>2;0;20</v>
      </c>
      <c r="H244" s="3">
        <v>20</v>
      </c>
      <c r="I244" s="3">
        <v>3045</v>
      </c>
      <c r="J244" s="3">
        <f>IF(_xlfn.XLOOKUP(I244,'task_type|任务类型'!$A:$A,'task_type|任务类型'!$D:$D)=1,K244,"")</f>
        <v>80</v>
      </c>
      <c r="K244" s="3">
        <v>80</v>
      </c>
      <c r="L244" s="3">
        <f t="shared" si="36"/>
        <v>20</v>
      </c>
    </row>
    <row r="245" spans="1:12">
      <c r="A245" s="2">
        <f t="shared" si="40"/>
        <v>322009</v>
      </c>
      <c r="B245" s="3" t="str">
        <f>CONCATENATE(_xlfn.XLOOKUP(C245,'task_group|任务组'!$A:$A,'task_group|任务组'!$B:$B),"-",K245)</f>
        <v>成就-全身装备等级-90</v>
      </c>
      <c r="C245" s="3">
        <f t="shared" si="41"/>
        <v>322</v>
      </c>
      <c r="D245" s="3">
        <f t="shared" si="34"/>
        <v>9</v>
      </c>
      <c r="F245" s="3">
        <f t="shared" si="35"/>
        <v>322008</v>
      </c>
      <c r="G245" s="3" t="str">
        <f t="shared" si="37"/>
        <v>2;0;20</v>
      </c>
      <c r="H245" s="3">
        <v>20</v>
      </c>
      <c r="I245" s="3">
        <v>3045</v>
      </c>
      <c r="J245" s="3">
        <f>IF(_xlfn.XLOOKUP(I245,'task_type|任务类型'!$A:$A,'task_type|任务类型'!$D:$D)=1,K245,"")</f>
        <v>90</v>
      </c>
      <c r="K245" s="3">
        <v>90</v>
      </c>
      <c r="L245" s="3">
        <f t="shared" si="36"/>
        <v>20</v>
      </c>
    </row>
    <row r="246" spans="1:12">
      <c r="A246" s="2">
        <f t="shared" si="40"/>
        <v>322010</v>
      </c>
      <c r="B246" s="3" t="str">
        <f>CONCATENATE(_xlfn.XLOOKUP(C246,'task_group|任务组'!$A:$A,'task_group|任务组'!$B:$B),"-",K246)</f>
        <v>成就-全身装备等级-100</v>
      </c>
      <c r="C246" s="3">
        <f t="shared" si="41"/>
        <v>322</v>
      </c>
      <c r="D246" s="3">
        <f t="shared" si="34"/>
        <v>10</v>
      </c>
      <c r="F246" s="3">
        <f t="shared" si="35"/>
        <v>322009</v>
      </c>
      <c r="G246" s="3" t="str">
        <f t="shared" si="37"/>
        <v>2;0;20</v>
      </c>
      <c r="H246" s="3">
        <v>20</v>
      </c>
      <c r="I246" s="3">
        <v>3045</v>
      </c>
      <c r="J246" s="3">
        <f>IF(_xlfn.XLOOKUP(I246,'task_type|任务类型'!$A:$A,'task_type|任务类型'!$D:$D)=1,K246,"")</f>
        <v>100</v>
      </c>
      <c r="K246" s="3">
        <v>100</v>
      </c>
      <c r="L246" s="3">
        <f t="shared" si="36"/>
        <v>20</v>
      </c>
    </row>
    <row r="247" spans="1:12">
      <c r="A247" s="2">
        <f t="shared" si="40"/>
        <v>322011</v>
      </c>
      <c r="B247" s="3" t="str">
        <f>CONCATENATE(_xlfn.XLOOKUP(C247,'task_group|任务组'!$A:$A,'task_group|任务组'!$B:$B),"-",K247)</f>
        <v>成就-全身装备等级-110</v>
      </c>
      <c r="C247" s="3">
        <f t="shared" si="41"/>
        <v>322</v>
      </c>
      <c r="D247" s="3">
        <f t="shared" si="34"/>
        <v>11</v>
      </c>
      <c r="F247" s="3">
        <f t="shared" si="35"/>
        <v>322010</v>
      </c>
      <c r="G247" s="3" t="str">
        <f t="shared" si="37"/>
        <v>2;0;20</v>
      </c>
      <c r="H247" s="3">
        <v>20</v>
      </c>
      <c r="I247" s="3">
        <v>3045</v>
      </c>
      <c r="J247" s="3">
        <f>IF(_xlfn.XLOOKUP(I247,'task_type|任务类型'!$A:$A,'task_type|任务类型'!$D:$D)=1,K247,"")</f>
        <v>110</v>
      </c>
      <c r="K247" s="3">
        <v>110</v>
      </c>
      <c r="L247" s="3">
        <f t="shared" si="36"/>
        <v>20</v>
      </c>
    </row>
    <row r="248" spans="1:12">
      <c r="A248" s="2">
        <f t="shared" si="40"/>
        <v>322012</v>
      </c>
      <c r="B248" s="3" t="str">
        <f>CONCATENATE(_xlfn.XLOOKUP(C248,'task_group|任务组'!$A:$A,'task_group|任务组'!$B:$B),"-",K248)</f>
        <v>成就-全身装备等级-120</v>
      </c>
      <c r="C248" s="3">
        <f t="shared" si="41"/>
        <v>322</v>
      </c>
      <c r="D248" s="3">
        <f t="shared" si="34"/>
        <v>12</v>
      </c>
      <c r="F248" s="3">
        <f t="shared" si="35"/>
        <v>322011</v>
      </c>
      <c r="G248" s="3" t="str">
        <f t="shared" si="37"/>
        <v>2;0;20</v>
      </c>
      <c r="H248" s="3">
        <v>20</v>
      </c>
      <c r="I248" s="3">
        <v>3045</v>
      </c>
      <c r="J248" s="3">
        <f>IF(_xlfn.XLOOKUP(I248,'task_type|任务类型'!$A:$A,'task_type|任务类型'!$D:$D)=1,K248,"")</f>
        <v>120</v>
      </c>
      <c r="K248" s="3">
        <v>120</v>
      </c>
      <c r="L248" s="3">
        <f t="shared" si="36"/>
        <v>20</v>
      </c>
    </row>
    <row r="249" spans="1:12">
      <c r="A249" s="2">
        <f t="shared" si="40"/>
        <v>322013</v>
      </c>
      <c r="B249" s="3" t="str">
        <f>CONCATENATE(_xlfn.XLOOKUP(C249,'task_group|任务组'!$A:$A,'task_group|任务组'!$B:$B),"-",K249)</f>
        <v>成就-全身装备等级-130</v>
      </c>
      <c r="C249" s="3">
        <f t="shared" si="41"/>
        <v>322</v>
      </c>
      <c r="D249" s="3">
        <f t="shared" si="34"/>
        <v>13</v>
      </c>
      <c r="F249" s="3">
        <f t="shared" si="35"/>
        <v>322012</v>
      </c>
      <c r="G249" s="3" t="str">
        <f t="shared" si="37"/>
        <v>2;0;30</v>
      </c>
      <c r="H249" s="3">
        <v>30</v>
      </c>
      <c r="I249" s="3">
        <v>3045</v>
      </c>
      <c r="J249" s="3">
        <f>IF(_xlfn.XLOOKUP(I249,'task_type|任务类型'!$A:$A,'task_type|任务类型'!$D:$D)=1,K249,"")</f>
        <v>130</v>
      </c>
      <c r="K249" s="3">
        <v>130</v>
      </c>
      <c r="L249" s="3">
        <f t="shared" si="36"/>
        <v>30</v>
      </c>
    </row>
    <row r="250" spans="1:12">
      <c r="A250" s="2">
        <f t="shared" si="40"/>
        <v>322014</v>
      </c>
      <c r="B250" s="3" t="str">
        <f>CONCATENATE(_xlfn.XLOOKUP(C250,'task_group|任务组'!$A:$A,'task_group|任务组'!$B:$B),"-",K250)</f>
        <v>成就-全身装备等级-140</v>
      </c>
      <c r="C250" s="3">
        <f t="shared" si="41"/>
        <v>322</v>
      </c>
      <c r="D250" s="3">
        <f t="shared" si="34"/>
        <v>14</v>
      </c>
      <c r="F250" s="3">
        <f t="shared" si="35"/>
        <v>322013</v>
      </c>
      <c r="G250" s="3" t="str">
        <f t="shared" si="37"/>
        <v>2;0;30</v>
      </c>
      <c r="H250" s="3">
        <v>30</v>
      </c>
      <c r="I250" s="3">
        <v>3045</v>
      </c>
      <c r="J250" s="3">
        <f>IF(_xlfn.XLOOKUP(I250,'task_type|任务类型'!$A:$A,'task_type|任务类型'!$D:$D)=1,K250,"")</f>
        <v>140</v>
      </c>
      <c r="K250" s="3">
        <v>140</v>
      </c>
      <c r="L250" s="3">
        <f t="shared" si="36"/>
        <v>30</v>
      </c>
    </row>
    <row r="251" spans="1:12">
      <c r="A251" s="2">
        <f t="shared" si="40"/>
        <v>322015</v>
      </c>
      <c r="B251" s="3" t="str">
        <f>CONCATENATE(_xlfn.XLOOKUP(C251,'task_group|任务组'!$A:$A,'task_group|任务组'!$B:$B),"-",K251)</f>
        <v>成就-全身装备等级-150</v>
      </c>
      <c r="C251" s="3">
        <f t="shared" si="41"/>
        <v>322</v>
      </c>
      <c r="D251" s="3">
        <f t="shared" si="34"/>
        <v>15</v>
      </c>
      <c r="F251" s="3">
        <f t="shared" si="35"/>
        <v>322014</v>
      </c>
      <c r="G251" s="3" t="str">
        <f t="shared" si="37"/>
        <v>2;0;30</v>
      </c>
      <c r="H251" s="3">
        <v>30</v>
      </c>
      <c r="I251" s="3">
        <v>3045</v>
      </c>
      <c r="J251" s="3">
        <f>IF(_xlfn.XLOOKUP(I251,'task_type|任务类型'!$A:$A,'task_type|任务类型'!$D:$D)=1,K251,"")</f>
        <v>150</v>
      </c>
      <c r="K251" s="3">
        <v>150</v>
      </c>
      <c r="L251" s="3">
        <f t="shared" si="36"/>
        <v>30</v>
      </c>
    </row>
    <row r="252" spans="1:12">
      <c r="A252" s="2">
        <f t="shared" si="40"/>
        <v>322016</v>
      </c>
      <c r="B252" s="3" t="str">
        <f>CONCATENATE(_xlfn.XLOOKUP(C252,'task_group|任务组'!$A:$A,'task_group|任务组'!$B:$B),"-",K252)</f>
        <v>成就-全身装备等级-160</v>
      </c>
      <c r="C252" s="3">
        <f t="shared" si="41"/>
        <v>322</v>
      </c>
      <c r="D252" s="3">
        <f t="shared" si="34"/>
        <v>16</v>
      </c>
      <c r="F252" s="3">
        <f t="shared" si="35"/>
        <v>322015</v>
      </c>
      <c r="G252" s="3" t="str">
        <f t="shared" si="37"/>
        <v>2;0;30</v>
      </c>
      <c r="H252" s="3">
        <v>30</v>
      </c>
      <c r="I252" s="3">
        <v>3045</v>
      </c>
      <c r="J252" s="3">
        <f>IF(_xlfn.XLOOKUP(I252,'task_type|任务类型'!$A:$A,'task_type|任务类型'!$D:$D)=1,K252,"")</f>
        <v>160</v>
      </c>
      <c r="K252" s="3">
        <v>160</v>
      </c>
      <c r="L252" s="3">
        <f t="shared" si="36"/>
        <v>30</v>
      </c>
    </row>
    <row r="253" spans="1:12">
      <c r="A253" s="2">
        <f>C253*1000+1</f>
        <v>331001</v>
      </c>
      <c r="B253" s="3" t="str">
        <f>CONCATENATE(_xlfn.XLOOKUP(C253,'task_group|任务组'!$A:$A,'task_group|任务组'!$B:$B),"-",K253)</f>
        <v>成就-合成装备-10</v>
      </c>
      <c r="C253" s="3">
        <v>331</v>
      </c>
      <c r="D253" s="3">
        <f t="shared" si="34"/>
        <v>1</v>
      </c>
      <c r="F253" s="3" t="str">
        <f t="shared" si="35"/>
        <v/>
      </c>
      <c r="G253" s="3" t="str">
        <f t="shared" si="37"/>
        <v>2;0;10</v>
      </c>
      <c r="H253" s="3">
        <v>10</v>
      </c>
      <c r="I253" s="3">
        <v>3042</v>
      </c>
      <c r="J253" s="3">
        <f>IF(_xlfn.XLOOKUP(I253,'task_type|任务类型'!$A:$A,'task_type|任务类型'!$D:$D)=1,K253,"")</f>
        <v>10</v>
      </c>
      <c r="K253" s="3">
        <v>10</v>
      </c>
      <c r="L253" s="3">
        <f t="shared" si="36"/>
        <v>10</v>
      </c>
    </row>
    <row r="254" spans="1:12">
      <c r="A254" s="2">
        <f t="shared" ref="A254:A262" si="42">A253+1</f>
        <v>331002</v>
      </c>
      <c r="B254" s="3" t="str">
        <f>CONCATENATE(_xlfn.XLOOKUP(C254,'task_group|任务组'!$A:$A,'task_group|任务组'!$B:$B),"-",K254)</f>
        <v>成就-合成装备-20</v>
      </c>
      <c r="C254" s="3">
        <f t="shared" ref="C254:C262" si="43">C253</f>
        <v>331</v>
      </c>
      <c r="D254" s="3">
        <f t="shared" si="34"/>
        <v>2</v>
      </c>
      <c r="F254" s="3">
        <f t="shared" si="35"/>
        <v>331001</v>
      </c>
      <c r="G254" s="3" t="str">
        <f t="shared" si="37"/>
        <v>2;0;10</v>
      </c>
      <c r="H254" s="3">
        <v>10</v>
      </c>
      <c r="I254" s="3">
        <v>3042</v>
      </c>
      <c r="J254" s="3">
        <f>IF(_xlfn.XLOOKUP(I254,'task_type|任务类型'!$A:$A,'task_type|任务类型'!$D:$D)=1,K254,"")</f>
        <v>20</v>
      </c>
      <c r="K254" s="3">
        <v>20</v>
      </c>
      <c r="L254" s="3">
        <f t="shared" si="36"/>
        <v>10</v>
      </c>
    </row>
    <row r="255" spans="1:12">
      <c r="A255" s="2">
        <f t="shared" si="42"/>
        <v>331003</v>
      </c>
      <c r="B255" s="3" t="str">
        <f>CONCATENATE(_xlfn.XLOOKUP(C255,'task_group|任务组'!$A:$A,'task_group|任务组'!$B:$B),"-",K255)</f>
        <v>成就-合成装备-50</v>
      </c>
      <c r="C255" s="3">
        <f t="shared" si="43"/>
        <v>331</v>
      </c>
      <c r="D255" s="3">
        <f t="shared" si="34"/>
        <v>3</v>
      </c>
      <c r="F255" s="3">
        <f t="shared" si="35"/>
        <v>331002</v>
      </c>
      <c r="G255" s="3" t="str">
        <f t="shared" si="37"/>
        <v>2;0;10</v>
      </c>
      <c r="H255" s="3">
        <v>10</v>
      </c>
      <c r="I255" s="3">
        <v>3042</v>
      </c>
      <c r="J255" s="3">
        <f>IF(_xlfn.XLOOKUP(I255,'task_type|任务类型'!$A:$A,'task_type|任务类型'!$D:$D)=1,K255,"")</f>
        <v>50</v>
      </c>
      <c r="K255" s="3">
        <v>50</v>
      </c>
      <c r="L255" s="3">
        <f t="shared" si="36"/>
        <v>10</v>
      </c>
    </row>
    <row r="256" spans="1:12">
      <c r="A256" s="2">
        <f t="shared" si="42"/>
        <v>331004</v>
      </c>
      <c r="B256" s="3" t="str">
        <f>CONCATENATE(_xlfn.XLOOKUP(C256,'task_group|任务组'!$A:$A,'task_group|任务组'!$B:$B),"-",K256)</f>
        <v>成就-合成装备-100</v>
      </c>
      <c r="C256" s="3">
        <f t="shared" si="43"/>
        <v>331</v>
      </c>
      <c r="D256" s="3">
        <f t="shared" si="34"/>
        <v>4</v>
      </c>
      <c r="F256" s="3">
        <f t="shared" si="35"/>
        <v>331003</v>
      </c>
      <c r="G256" s="3" t="str">
        <f t="shared" si="37"/>
        <v>2;0;20</v>
      </c>
      <c r="H256" s="3">
        <v>20</v>
      </c>
      <c r="I256" s="3">
        <v>3042</v>
      </c>
      <c r="J256" s="3">
        <f>IF(_xlfn.XLOOKUP(I256,'task_type|任务类型'!$A:$A,'task_type|任务类型'!$D:$D)=1,K256,"")</f>
        <v>100</v>
      </c>
      <c r="K256" s="3">
        <v>100</v>
      </c>
      <c r="L256" s="3">
        <f t="shared" si="36"/>
        <v>20</v>
      </c>
    </row>
    <row r="257" spans="1:12">
      <c r="A257" s="2">
        <f t="shared" si="42"/>
        <v>331005</v>
      </c>
      <c r="B257" s="3" t="str">
        <f>CONCATENATE(_xlfn.XLOOKUP(C257,'task_group|任务组'!$A:$A,'task_group|任务组'!$B:$B),"-",K257)</f>
        <v>成就-合成装备-200</v>
      </c>
      <c r="C257" s="3">
        <f t="shared" si="43"/>
        <v>331</v>
      </c>
      <c r="D257" s="3">
        <f t="shared" si="34"/>
        <v>5</v>
      </c>
      <c r="F257" s="3">
        <f t="shared" si="35"/>
        <v>331004</v>
      </c>
      <c r="G257" s="3" t="str">
        <f t="shared" si="37"/>
        <v>2;0;20</v>
      </c>
      <c r="H257" s="3">
        <v>20</v>
      </c>
      <c r="I257" s="3">
        <v>3042</v>
      </c>
      <c r="J257" s="3">
        <f>IF(_xlfn.XLOOKUP(I257,'task_type|任务类型'!$A:$A,'task_type|任务类型'!$D:$D)=1,K257,"")</f>
        <v>200</v>
      </c>
      <c r="K257" s="3">
        <v>200</v>
      </c>
      <c r="L257" s="3">
        <f t="shared" si="36"/>
        <v>20</v>
      </c>
    </row>
    <row r="258" spans="1:12">
      <c r="A258" s="2">
        <f t="shared" si="42"/>
        <v>331006</v>
      </c>
      <c r="B258" s="3" t="str">
        <f>CONCATENATE(_xlfn.XLOOKUP(C258,'task_group|任务组'!$A:$A,'task_group|任务组'!$B:$B),"-",K258)</f>
        <v>成就-合成装备-500</v>
      </c>
      <c r="C258" s="3">
        <f t="shared" si="43"/>
        <v>331</v>
      </c>
      <c r="D258" s="3">
        <f t="shared" si="34"/>
        <v>6</v>
      </c>
      <c r="F258" s="3">
        <f t="shared" si="35"/>
        <v>331005</v>
      </c>
      <c r="G258" s="3" t="str">
        <f t="shared" si="37"/>
        <v>2;0;20</v>
      </c>
      <c r="H258" s="3">
        <v>20</v>
      </c>
      <c r="I258" s="3">
        <v>3042</v>
      </c>
      <c r="J258" s="3">
        <f>IF(_xlfn.XLOOKUP(I258,'task_type|任务类型'!$A:$A,'task_type|任务类型'!$D:$D)=1,K258,"")</f>
        <v>500</v>
      </c>
      <c r="K258" s="3">
        <v>500</v>
      </c>
      <c r="L258" s="3">
        <f t="shared" si="36"/>
        <v>20</v>
      </c>
    </row>
    <row r="259" spans="1:12">
      <c r="A259" s="2">
        <f t="shared" si="42"/>
        <v>331007</v>
      </c>
      <c r="B259" s="3" t="str">
        <f>CONCATENATE(_xlfn.XLOOKUP(C259,'task_group|任务组'!$A:$A,'task_group|任务组'!$B:$B),"-",K259)</f>
        <v>成就-合成装备-1000</v>
      </c>
      <c r="C259" s="3">
        <f t="shared" si="43"/>
        <v>331</v>
      </c>
      <c r="D259" s="3">
        <f t="shared" si="34"/>
        <v>7</v>
      </c>
      <c r="F259" s="3">
        <f t="shared" si="35"/>
        <v>331006</v>
      </c>
      <c r="G259" s="3" t="str">
        <f t="shared" si="37"/>
        <v>2;0;30</v>
      </c>
      <c r="H259" s="3">
        <v>30</v>
      </c>
      <c r="I259" s="3">
        <v>3042</v>
      </c>
      <c r="J259" s="3">
        <f>IF(_xlfn.XLOOKUP(I259,'task_type|任务类型'!$A:$A,'task_type|任务类型'!$D:$D)=1,K259,"")</f>
        <v>1000</v>
      </c>
      <c r="K259" s="3">
        <v>1000</v>
      </c>
      <c r="L259" s="3">
        <f t="shared" si="36"/>
        <v>30</v>
      </c>
    </row>
    <row r="260" spans="1:12">
      <c r="A260" s="2">
        <f t="shared" si="42"/>
        <v>331008</v>
      </c>
      <c r="B260" s="3" t="str">
        <f>CONCATENATE(_xlfn.XLOOKUP(C260,'task_group|任务组'!$A:$A,'task_group|任务组'!$B:$B),"-",K260)</f>
        <v>成就-合成装备-2000</v>
      </c>
      <c r="C260" s="3">
        <f t="shared" si="43"/>
        <v>331</v>
      </c>
      <c r="D260" s="3">
        <f t="shared" si="34"/>
        <v>8</v>
      </c>
      <c r="F260" s="3">
        <f t="shared" si="35"/>
        <v>331007</v>
      </c>
      <c r="G260" s="3" t="str">
        <f t="shared" si="37"/>
        <v>2;0;30</v>
      </c>
      <c r="H260" s="3">
        <v>30</v>
      </c>
      <c r="I260" s="3">
        <v>3042</v>
      </c>
      <c r="J260" s="3">
        <f>IF(_xlfn.XLOOKUP(I260,'task_type|任务类型'!$A:$A,'task_type|任务类型'!$D:$D)=1,K260,"")</f>
        <v>2000</v>
      </c>
      <c r="K260" s="3">
        <v>2000</v>
      </c>
      <c r="L260" s="3">
        <f t="shared" si="36"/>
        <v>30</v>
      </c>
    </row>
    <row r="261" spans="1:12">
      <c r="A261" s="2">
        <f t="shared" si="42"/>
        <v>331009</v>
      </c>
      <c r="B261" s="3" t="str">
        <f>CONCATENATE(_xlfn.XLOOKUP(C261,'task_group|任务组'!$A:$A,'task_group|任务组'!$B:$B),"-",K261)</f>
        <v>成就-合成装备-5000</v>
      </c>
      <c r="C261" s="3">
        <f t="shared" si="43"/>
        <v>331</v>
      </c>
      <c r="D261" s="3">
        <f t="shared" si="34"/>
        <v>9</v>
      </c>
      <c r="F261" s="3">
        <f t="shared" si="35"/>
        <v>331008</v>
      </c>
      <c r="G261" s="3" t="str">
        <f t="shared" si="37"/>
        <v>2;0;30</v>
      </c>
      <c r="H261" s="3">
        <v>30</v>
      </c>
      <c r="I261" s="3">
        <v>3042</v>
      </c>
      <c r="J261" s="3">
        <f>IF(_xlfn.XLOOKUP(I261,'task_type|任务类型'!$A:$A,'task_type|任务类型'!$D:$D)=1,K261,"")</f>
        <v>5000</v>
      </c>
      <c r="K261" s="3">
        <v>5000</v>
      </c>
      <c r="L261" s="3">
        <f t="shared" si="36"/>
        <v>30</v>
      </c>
    </row>
    <row r="262" spans="1:12">
      <c r="A262" s="2">
        <f t="shared" si="42"/>
        <v>331010</v>
      </c>
      <c r="B262" s="3" t="str">
        <f>CONCATENATE(_xlfn.XLOOKUP(C262,'task_group|任务组'!$A:$A,'task_group|任务组'!$B:$B),"-",K262)</f>
        <v>成就-合成装备-10000</v>
      </c>
      <c r="C262" s="3">
        <f t="shared" si="43"/>
        <v>331</v>
      </c>
      <c r="D262" s="3">
        <f t="shared" si="34"/>
        <v>10</v>
      </c>
      <c r="F262" s="3">
        <f t="shared" si="35"/>
        <v>331009</v>
      </c>
      <c r="G262" s="3" t="str">
        <f t="shared" si="37"/>
        <v>2;0;50</v>
      </c>
      <c r="H262" s="3">
        <v>50</v>
      </c>
      <c r="I262" s="3">
        <v>3042</v>
      </c>
      <c r="J262" s="3">
        <f>IF(_xlfn.XLOOKUP(I262,'task_type|任务类型'!$A:$A,'task_type|任务类型'!$D:$D)=1,K262,"")</f>
        <v>10000</v>
      </c>
      <c r="K262" s="3">
        <v>10000</v>
      </c>
      <c r="L262" s="3">
        <f t="shared" si="36"/>
        <v>50</v>
      </c>
    </row>
    <row r="263" spans="1:12">
      <c r="A263" s="2">
        <f>C263*1000+1</f>
        <v>341001</v>
      </c>
      <c r="B263" s="3" t="str">
        <f>CONCATENATE(_xlfn.XLOOKUP(C263,'task_group|任务组'!$A:$A,'task_group|任务组'!$B:$B),"-",K263)</f>
        <v>成就-获得A级装备件数-10</v>
      </c>
      <c r="C263" s="3">
        <v>341</v>
      </c>
      <c r="D263" s="3">
        <f t="shared" si="34"/>
        <v>1</v>
      </c>
      <c r="F263" s="3" t="str">
        <f t="shared" si="35"/>
        <v/>
      </c>
      <c r="G263" s="3" t="str">
        <f t="shared" si="37"/>
        <v>2;0;10</v>
      </c>
      <c r="H263" s="3">
        <v>10</v>
      </c>
      <c r="I263" s="3">
        <v>3051</v>
      </c>
      <c r="J263" s="3" t="str">
        <f>CONCATENATE(K263,";4")</f>
        <v>10;4</v>
      </c>
      <c r="K263" s="3">
        <v>10</v>
      </c>
      <c r="L263" s="3">
        <f t="shared" si="36"/>
        <v>10</v>
      </c>
    </row>
    <row r="264" spans="1:12">
      <c r="A264" s="2">
        <f t="shared" ref="A264:A272" si="44">A263+1</f>
        <v>341002</v>
      </c>
      <c r="B264" s="3" t="str">
        <f>CONCATENATE(_xlfn.XLOOKUP(C264,'task_group|任务组'!$A:$A,'task_group|任务组'!$B:$B),"-",K264)</f>
        <v>成就-获得A级装备件数-20</v>
      </c>
      <c r="C264" s="3">
        <f t="shared" ref="C264:C272" si="45">C263</f>
        <v>341</v>
      </c>
      <c r="D264" s="3">
        <f t="shared" si="34"/>
        <v>2</v>
      </c>
      <c r="F264" s="3">
        <f t="shared" si="35"/>
        <v>341001</v>
      </c>
      <c r="G264" s="3" t="str">
        <f t="shared" si="37"/>
        <v>2;0;10</v>
      </c>
      <c r="H264" s="3">
        <v>10</v>
      </c>
      <c r="I264" s="3">
        <v>3051</v>
      </c>
      <c r="J264" s="3" t="str">
        <f t="shared" ref="J264:J272" si="46">CONCATENATE(K264,";4")</f>
        <v>20;4</v>
      </c>
      <c r="K264" s="3">
        <v>20</v>
      </c>
      <c r="L264" s="3">
        <f t="shared" si="36"/>
        <v>10</v>
      </c>
    </row>
    <row r="265" spans="1:12">
      <c r="A265" s="2">
        <f t="shared" si="44"/>
        <v>341003</v>
      </c>
      <c r="B265" s="3" t="str">
        <f>CONCATENATE(_xlfn.XLOOKUP(C265,'task_group|任务组'!$A:$A,'task_group|任务组'!$B:$B),"-",K265)</f>
        <v>成就-获得A级装备件数-50</v>
      </c>
      <c r="C265" s="3">
        <f t="shared" si="45"/>
        <v>341</v>
      </c>
      <c r="D265" s="3">
        <f t="shared" si="34"/>
        <v>3</v>
      </c>
      <c r="F265" s="3">
        <f t="shared" si="35"/>
        <v>341002</v>
      </c>
      <c r="G265" s="3" t="str">
        <f t="shared" si="37"/>
        <v>2;0;10</v>
      </c>
      <c r="H265" s="3">
        <v>10</v>
      </c>
      <c r="I265" s="3">
        <v>3051</v>
      </c>
      <c r="J265" s="3" t="str">
        <f t="shared" si="46"/>
        <v>50;4</v>
      </c>
      <c r="K265" s="3">
        <v>50</v>
      </c>
      <c r="L265" s="3">
        <f t="shared" si="36"/>
        <v>10</v>
      </c>
    </row>
    <row r="266" spans="1:12">
      <c r="A266" s="2">
        <f t="shared" si="44"/>
        <v>341004</v>
      </c>
      <c r="B266" s="3" t="str">
        <f>CONCATENATE(_xlfn.XLOOKUP(C266,'task_group|任务组'!$A:$A,'task_group|任务组'!$B:$B),"-",K266)</f>
        <v>成就-获得A级装备件数-100</v>
      </c>
      <c r="C266" s="3">
        <f t="shared" si="45"/>
        <v>341</v>
      </c>
      <c r="D266" s="3">
        <f t="shared" si="34"/>
        <v>4</v>
      </c>
      <c r="F266" s="3">
        <f t="shared" si="35"/>
        <v>341003</v>
      </c>
      <c r="G266" s="3" t="str">
        <f t="shared" si="37"/>
        <v>2;0;20</v>
      </c>
      <c r="H266" s="3">
        <v>20</v>
      </c>
      <c r="I266" s="3">
        <v>3051</v>
      </c>
      <c r="J266" s="3" t="str">
        <f t="shared" si="46"/>
        <v>100;4</v>
      </c>
      <c r="K266" s="3">
        <v>100</v>
      </c>
      <c r="L266" s="3">
        <f t="shared" si="36"/>
        <v>20</v>
      </c>
    </row>
    <row r="267" spans="1:12">
      <c r="A267" s="2">
        <f t="shared" si="44"/>
        <v>341005</v>
      </c>
      <c r="B267" s="3" t="str">
        <f>CONCATENATE(_xlfn.XLOOKUP(C267,'task_group|任务组'!$A:$A,'task_group|任务组'!$B:$B),"-",K267)</f>
        <v>成就-获得A级装备件数-200</v>
      </c>
      <c r="C267" s="3">
        <f t="shared" si="45"/>
        <v>341</v>
      </c>
      <c r="D267" s="3">
        <f t="shared" si="34"/>
        <v>5</v>
      </c>
      <c r="F267" s="3">
        <f t="shared" si="35"/>
        <v>341004</v>
      </c>
      <c r="G267" s="3" t="str">
        <f t="shared" si="37"/>
        <v>2;0;20</v>
      </c>
      <c r="H267" s="3">
        <v>20</v>
      </c>
      <c r="I267" s="3">
        <v>3051</v>
      </c>
      <c r="J267" s="3" t="str">
        <f t="shared" si="46"/>
        <v>200;4</v>
      </c>
      <c r="K267" s="3">
        <v>200</v>
      </c>
      <c r="L267" s="3">
        <f t="shared" si="36"/>
        <v>20</v>
      </c>
    </row>
    <row r="268" spans="1:12">
      <c r="A268" s="2">
        <f t="shared" si="44"/>
        <v>341006</v>
      </c>
      <c r="B268" s="3" t="str">
        <f>CONCATENATE(_xlfn.XLOOKUP(C268,'task_group|任务组'!$A:$A,'task_group|任务组'!$B:$B),"-",K268)</f>
        <v>成就-获得A级装备件数-500</v>
      </c>
      <c r="C268" s="3">
        <f t="shared" si="45"/>
        <v>341</v>
      </c>
      <c r="D268" s="3">
        <f t="shared" si="34"/>
        <v>6</v>
      </c>
      <c r="F268" s="3">
        <f t="shared" si="35"/>
        <v>341005</v>
      </c>
      <c r="G268" s="3" t="str">
        <f t="shared" si="37"/>
        <v>2;0;20</v>
      </c>
      <c r="H268" s="3">
        <v>20</v>
      </c>
      <c r="I268" s="3">
        <v>3051</v>
      </c>
      <c r="J268" s="3" t="str">
        <f t="shared" si="46"/>
        <v>500;4</v>
      </c>
      <c r="K268" s="3">
        <v>500</v>
      </c>
      <c r="L268" s="3">
        <f t="shared" si="36"/>
        <v>20</v>
      </c>
    </row>
    <row r="269" spans="1:12">
      <c r="A269" s="2">
        <f t="shared" si="44"/>
        <v>341007</v>
      </c>
      <c r="B269" s="3" t="str">
        <f>CONCATENATE(_xlfn.XLOOKUP(C269,'task_group|任务组'!$A:$A,'task_group|任务组'!$B:$B),"-",K269)</f>
        <v>成就-获得A级装备件数-1000</v>
      </c>
      <c r="C269" s="3">
        <f t="shared" si="45"/>
        <v>341</v>
      </c>
      <c r="D269" s="3">
        <f t="shared" si="34"/>
        <v>7</v>
      </c>
      <c r="F269" s="3">
        <f t="shared" si="35"/>
        <v>341006</v>
      </c>
      <c r="G269" s="3" t="str">
        <f t="shared" si="37"/>
        <v>2;0;30</v>
      </c>
      <c r="H269" s="3">
        <v>30</v>
      </c>
      <c r="I269" s="3">
        <v>3051</v>
      </c>
      <c r="J269" s="3" t="str">
        <f t="shared" si="46"/>
        <v>1000;4</v>
      </c>
      <c r="K269" s="3">
        <v>1000</v>
      </c>
      <c r="L269" s="3">
        <f t="shared" si="36"/>
        <v>30</v>
      </c>
    </row>
    <row r="270" spans="1:12">
      <c r="A270" s="2">
        <f t="shared" si="44"/>
        <v>341008</v>
      </c>
      <c r="B270" s="3" t="str">
        <f>CONCATENATE(_xlfn.XLOOKUP(C270,'task_group|任务组'!$A:$A,'task_group|任务组'!$B:$B),"-",K270)</f>
        <v>成就-获得A级装备件数-2000</v>
      </c>
      <c r="C270" s="3">
        <f t="shared" si="45"/>
        <v>341</v>
      </c>
      <c r="D270" s="3">
        <f t="shared" si="34"/>
        <v>8</v>
      </c>
      <c r="F270" s="3">
        <f t="shared" si="35"/>
        <v>341007</v>
      </c>
      <c r="G270" s="3" t="str">
        <f t="shared" si="37"/>
        <v>2;0;30</v>
      </c>
      <c r="H270" s="3">
        <v>30</v>
      </c>
      <c r="I270" s="3">
        <v>3051</v>
      </c>
      <c r="J270" s="3" t="str">
        <f t="shared" si="46"/>
        <v>2000;4</v>
      </c>
      <c r="K270" s="3">
        <v>2000</v>
      </c>
      <c r="L270" s="3">
        <f t="shared" si="36"/>
        <v>30</v>
      </c>
    </row>
    <row r="271" spans="1:12">
      <c r="A271" s="2">
        <f t="shared" si="44"/>
        <v>341009</v>
      </c>
      <c r="B271" s="3" t="str">
        <f>CONCATENATE(_xlfn.XLOOKUP(C271,'task_group|任务组'!$A:$A,'task_group|任务组'!$B:$B),"-",K271)</f>
        <v>成就-获得A级装备件数-5000</v>
      </c>
      <c r="C271" s="3">
        <f t="shared" si="45"/>
        <v>341</v>
      </c>
      <c r="D271" s="3">
        <f t="shared" si="34"/>
        <v>9</v>
      </c>
      <c r="F271" s="3">
        <f t="shared" si="35"/>
        <v>341008</v>
      </c>
      <c r="G271" s="3" t="str">
        <f t="shared" si="37"/>
        <v>2;0;30</v>
      </c>
      <c r="H271" s="3">
        <v>30</v>
      </c>
      <c r="I271" s="3">
        <v>3051</v>
      </c>
      <c r="J271" s="3" t="str">
        <f t="shared" si="46"/>
        <v>5000;4</v>
      </c>
      <c r="K271" s="3">
        <v>5000</v>
      </c>
      <c r="L271" s="3">
        <f t="shared" si="36"/>
        <v>30</v>
      </c>
    </row>
    <row r="272" spans="1:12">
      <c r="A272" s="2">
        <f t="shared" si="44"/>
        <v>341010</v>
      </c>
      <c r="B272" s="3" t="str">
        <f>CONCATENATE(_xlfn.XLOOKUP(C272,'task_group|任务组'!$A:$A,'task_group|任务组'!$B:$B),"-",K272)</f>
        <v>成就-获得A级装备件数-10000</v>
      </c>
      <c r="C272" s="3">
        <f t="shared" si="45"/>
        <v>341</v>
      </c>
      <c r="D272" s="3">
        <f t="shared" si="34"/>
        <v>10</v>
      </c>
      <c r="F272" s="3">
        <f t="shared" si="35"/>
        <v>341009</v>
      </c>
      <c r="G272" s="3" t="str">
        <f t="shared" si="37"/>
        <v>2;0;50</v>
      </c>
      <c r="H272" s="3">
        <v>50</v>
      </c>
      <c r="I272" s="3">
        <v>3051</v>
      </c>
      <c r="J272" s="3" t="str">
        <f t="shared" si="46"/>
        <v>10000;4</v>
      </c>
      <c r="K272" s="3">
        <v>10000</v>
      </c>
      <c r="L272" s="3">
        <f t="shared" si="36"/>
        <v>50</v>
      </c>
    </row>
    <row r="273" spans="1:12">
      <c r="A273" s="2">
        <f>C273*1000+1</f>
        <v>351001</v>
      </c>
      <c r="B273" s="3" t="s">
        <v>26</v>
      </c>
      <c r="C273" s="3">
        <v>351</v>
      </c>
      <c r="D273" s="3">
        <f t="shared" si="34"/>
        <v>1</v>
      </c>
      <c r="F273" s="3" t="str">
        <f t="shared" si="35"/>
        <v/>
      </c>
      <c r="G273" s="3" t="str">
        <f t="shared" si="37"/>
        <v>2;0;10</v>
      </c>
      <c r="H273" s="3">
        <v>10</v>
      </c>
      <c r="I273" s="3">
        <v>3061</v>
      </c>
      <c r="J273" s="3" t="str">
        <f>CONCATENATE("1;",K273)</f>
        <v>1;1</v>
      </c>
      <c r="K273" s="3">
        <v>1</v>
      </c>
      <c r="L273" s="3">
        <f t="shared" si="36"/>
        <v>10</v>
      </c>
    </row>
    <row r="274" spans="1:12">
      <c r="A274" s="2">
        <f t="shared" ref="A274:A278" si="47">A273+1</f>
        <v>351002</v>
      </c>
      <c r="B274" s="3" t="s">
        <v>27</v>
      </c>
      <c r="C274" s="3">
        <f t="shared" ref="C274:C278" si="48">C273</f>
        <v>351</v>
      </c>
      <c r="D274" s="3">
        <f t="shared" si="34"/>
        <v>2</v>
      </c>
      <c r="F274" s="3">
        <f t="shared" si="35"/>
        <v>351001</v>
      </c>
      <c r="G274" s="3" t="str">
        <f t="shared" si="37"/>
        <v>2;0;10</v>
      </c>
      <c r="H274" s="3">
        <v>10</v>
      </c>
      <c r="I274" s="3">
        <v>3061</v>
      </c>
      <c r="J274" s="3" t="str">
        <f t="shared" ref="J274:J290" si="49">CONCATENATE("1;",K274)</f>
        <v>1;2</v>
      </c>
      <c r="K274" s="3">
        <v>2</v>
      </c>
      <c r="L274" s="3">
        <f t="shared" si="36"/>
        <v>10</v>
      </c>
    </row>
    <row r="275" spans="1:12">
      <c r="A275" s="2">
        <f t="shared" si="47"/>
        <v>351003</v>
      </c>
      <c r="B275" s="3" t="s">
        <v>28</v>
      </c>
      <c r="C275" s="3">
        <f t="shared" si="48"/>
        <v>351</v>
      </c>
      <c r="D275" s="3">
        <f t="shared" si="34"/>
        <v>3</v>
      </c>
      <c r="F275" s="3">
        <f t="shared" si="35"/>
        <v>351002</v>
      </c>
      <c r="G275" s="3" t="str">
        <f t="shared" si="37"/>
        <v>2;0;20</v>
      </c>
      <c r="H275" s="3">
        <v>20</v>
      </c>
      <c r="I275" s="3">
        <v>3061</v>
      </c>
      <c r="J275" s="3" t="str">
        <f t="shared" si="49"/>
        <v>1;3</v>
      </c>
      <c r="K275" s="3">
        <v>3</v>
      </c>
      <c r="L275" s="3">
        <f t="shared" si="36"/>
        <v>20</v>
      </c>
    </row>
    <row r="276" spans="1:12">
      <c r="A276" s="2">
        <f t="shared" si="47"/>
        <v>351004</v>
      </c>
      <c r="B276" s="3" t="s">
        <v>29</v>
      </c>
      <c r="C276" s="3">
        <f t="shared" si="48"/>
        <v>351</v>
      </c>
      <c r="D276" s="3">
        <f t="shared" si="34"/>
        <v>4</v>
      </c>
      <c r="F276" s="3">
        <f t="shared" si="35"/>
        <v>351003</v>
      </c>
      <c r="G276" s="3" t="str">
        <f t="shared" si="37"/>
        <v>2;0;50</v>
      </c>
      <c r="H276" s="3">
        <v>50</v>
      </c>
      <c r="I276" s="3">
        <v>3061</v>
      </c>
      <c r="J276" s="3" t="str">
        <f t="shared" si="49"/>
        <v>1;4</v>
      </c>
      <c r="K276" s="3">
        <v>4</v>
      </c>
      <c r="L276" s="3">
        <f t="shared" si="36"/>
        <v>50</v>
      </c>
    </row>
    <row r="277" spans="1:12">
      <c r="A277" s="2">
        <f t="shared" si="47"/>
        <v>351005</v>
      </c>
      <c r="B277" s="3" t="s">
        <v>30</v>
      </c>
      <c r="C277" s="3">
        <f t="shared" si="48"/>
        <v>351</v>
      </c>
      <c r="D277" s="3">
        <f t="shared" si="34"/>
        <v>5</v>
      </c>
      <c r="F277" s="3">
        <f t="shared" si="35"/>
        <v>351004</v>
      </c>
      <c r="G277" s="3" t="str">
        <f t="shared" si="37"/>
        <v>2;0;100</v>
      </c>
      <c r="H277" s="3">
        <v>100</v>
      </c>
      <c r="I277" s="3">
        <v>3061</v>
      </c>
      <c r="J277" s="3" t="str">
        <f t="shared" si="49"/>
        <v>1;7</v>
      </c>
      <c r="K277" s="3">
        <v>7</v>
      </c>
      <c r="L277" s="3">
        <f t="shared" si="36"/>
        <v>100</v>
      </c>
    </row>
    <row r="278" spans="1:12">
      <c r="A278" s="2">
        <f t="shared" si="47"/>
        <v>351006</v>
      </c>
      <c r="B278" s="3" t="s">
        <v>31</v>
      </c>
      <c r="C278" s="3">
        <f t="shared" si="48"/>
        <v>351</v>
      </c>
      <c r="D278" s="3">
        <f t="shared" si="34"/>
        <v>6</v>
      </c>
      <c r="F278" s="3">
        <f t="shared" si="35"/>
        <v>351005</v>
      </c>
      <c r="G278" s="3" t="str">
        <f t="shared" si="37"/>
        <v>2;0;200</v>
      </c>
      <c r="H278" s="3">
        <v>200</v>
      </c>
      <c r="I278" s="3">
        <v>3061</v>
      </c>
      <c r="J278" s="3" t="str">
        <f t="shared" si="49"/>
        <v>1;11</v>
      </c>
      <c r="K278" s="3">
        <v>11</v>
      </c>
      <c r="L278" s="3">
        <f t="shared" si="36"/>
        <v>200</v>
      </c>
    </row>
    <row r="279" spans="1:12">
      <c r="A279" s="2">
        <f>C279*1000+1</f>
        <v>352001</v>
      </c>
      <c r="B279" s="3" t="s">
        <v>32</v>
      </c>
      <c r="C279" s="3">
        <v>352</v>
      </c>
      <c r="D279" s="3">
        <f t="shared" ref="D279:D342" si="50">_xlfn.NUMBERVALUE(RIGHT(A279,3))</f>
        <v>1</v>
      </c>
      <c r="F279" s="3" t="str">
        <f t="shared" ref="F279:F342" si="51">IF(D279=1,"",A278)</f>
        <v/>
      </c>
      <c r="G279" s="3" t="str">
        <f t="shared" si="37"/>
        <v>2;0;10</v>
      </c>
      <c r="H279" s="3">
        <v>10</v>
      </c>
      <c r="I279" s="3">
        <v>3062</v>
      </c>
      <c r="J279" s="3" t="str">
        <f t="shared" si="49"/>
        <v>1;1</v>
      </c>
      <c r="K279" s="3">
        <v>1</v>
      </c>
      <c r="L279" s="3">
        <f t="shared" ref="L279:L342" si="52">H279</f>
        <v>10</v>
      </c>
    </row>
    <row r="280" spans="1:12">
      <c r="A280" s="2">
        <f t="shared" ref="A280:A284" si="53">A279+1</f>
        <v>352002</v>
      </c>
      <c r="B280" s="3" t="s">
        <v>33</v>
      </c>
      <c r="C280" s="3">
        <f t="shared" ref="C280:C284" si="54">C279</f>
        <v>352</v>
      </c>
      <c r="D280" s="3">
        <f t="shared" si="50"/>
        <v>2</v>
      </c>
      <c r="F280" s="3">
        <f t="shared" si="51"/>
        <v>352001</v>
      </c>
      <c r="G280" s="3" t="str">
        <f t="shared" ref="G280:G343" si="55">CONCATENATE("2;0;",H280)</f>
        <v>2;0;10</v>
      </c>
      <c r="H280" s="3">
        <v>10</v>
      </c>
      <c r="I280" s="3">
        <v>3062</v>
      </c>
      <c r="J280" s="3" t="str">
        <f t="shared" si="49"/>
        <v>1;2</v>
      </c>
      <c r="K280" s="3">
        <v>2</v>
      </c>
      <c r="L280" s="3">
        <f t="shared" si="52"/>
        <v>10</v>
      </c>
    </row>
    <row r="281" spans="1:12">
      <c r="A281" s="2">
        <f t="shared" si="53"/>
        <v>352003</v>
      </c>
      <c r="B281" s="3" t="s">
        <v>34</v>
      </c>
      <c r="C281" s="3">
        <f t="shared" si="54"/>
        <v>352</v>
      </c>
      <c r="D281" s="3">
        <f t="shared" si="50"/>
        <v>3</v>
      </c>
      <c r="F281" s="3">
        <f t="shared" si="51"/>
        <v>352002</v>
      </c>
      <c r="G281" s="3" t="str">
        <f t="shared" si="55"/>
        <v>2;0;20</v>
      </c>
      <c r="H281" s="3">
        <v>20</v>
      </c>
      <c r="I281" s="3">
        <v>3062</v>
      </c>
      <c r="J281" s="3" t="str">
        <f t="shared" si="49"/>
        <v>1;3</v>
      </c>
      <c r="K281" s="3">
        <v>3</v>
      </c>
      <c r="L281" s="3">
        <f t="shared" si="52"/>
        <v>20</v>
      </c>
    </row>
    <row r="282" spans="1:12">
      <c r="A282" s="2">
        <f t="shared" si="53"/>
        <v>352004</v>
      </c>
      <c r="B282" s="3" t="s">
        <v>35</v>
      </c>
      <c r="C282" s="3">
        <f t="shared" si="54"/>
        <v>352</v>
      </c>
      <c r="D282" s="3">
        <f t="shared" si="50"/>
        <v>4</v>
      </c>
      <c r="F282" s="3">
        <f t="shared" si="51"/>
        <v>352003</v>
      </c>
      <c r="G282" s="3" t="str">
        <f t="shared" si="55"/>
        <v>2;0;50</v>
      </c>
      <c r="H282" s="3">
        <v>50</v>
      </c>
      <c r="I282" s="3">
        <v>3062</v>
      </c>
      <c r="J282" s="3" t="str">
        <f t="shared" si="49"/>
        <v>1;4</v>
      </c>
      <c r="K282" s="3">
        <v>4</v>
      </c>
      <c r="L282" s="3">
        <f t="shared" si="52"/>
        <v>50</v>
      </c>
    </row>
    <row r="283" spans="1:12">
      <c r="A283" s="2">
        <f t="shared" si="53"/>
        <v>352005</v>
      </c>
      <c r="B283" s="3" t="s">
        <v>36</v>
      </c>
      <c r="C283" s="3">
        <f t="shared" si="54"/>
        <v>352</v>
      </c>
      <c r="D283" s="3">
        <f t="shared" si="50"/>
        <v>5</v>
      </c>
      <c r="F283" s="3">
        <f t="shared" si="51"/>
        <v>352004</v>
      </c>
      <c r="G283" s="3" t="str">
        <f t="shared" si="55"/>
        <v>2;0;100</v>
      </c>
      <c r="H283" s="3">
        <v>100</v>
      </c>
      <c r="I283" s="3">
        <v>3062</v>
      </c>
      <c r="J283" s="3" t="str">
        <f t="shared" si="49"/>
        <v>1;7</v>
      </c>
      <c r="K283" s="3">
        <v>7</v>
      </c>
      <c r="L283" s="3">
        <f t="shared" si="52"/>
        <v>100</v>
      </c>
    </row>
    <row r="284" spans="1:12">
      <c r="A284" s="2">
        <f t="shared" si="53"/>
        <v>352006</v>
      </c>
      <c r="B284" s="3" t="s">
        <v>37</v>
      </c>
      <c r="C284" s="3">
        <f t="shared" si="54"/>
        <v>352</v>
      </c>
      <c r="D284" s="3">
        <f t="shared" si="50"/>
        <v>6</v>
      </c>
      <c r="F284" s="3">
        <f t="shared" si="51"/>
        <v>352005</v>
      </c>
      <c r="G284" s="3" t="str">
        <f t="shared" si="55"/>
        <v>2;0;200</v>
      </c>
      <c r="H284" s="3">
        <v>200</v>
      </c>
      <c r="I284" s="3">
        <v>3062</v>
      </c>
      <c r="J284" s="3" t="str">
        <f t="shared" si="49"/>
        <v>1;11</v>
      </c>
      <c r="K284" s="3">
        <v>11</v>
      </c>
      <c r="L284" s="3">
        <f t="shared" si="52"/>
        <v>200</v>
      </c>
    </row>
    <row r="285" spans="1:12">
      <c r="A285" s="2">
        <f>C285*1000+1</f>
        <v>353001</v>
      </c>
      <c r="B285" s="3" t="s">
        <v>38</v>
      </c>
      <c r="C285" s="3">
        <v>353</v>
      </c>
      <c r="D285" s="3">
        <f t="shared" si="50"/>
        <v>1</v>
      </c>
      <c r="F285" s="3" t="str">
        <f t="shared" si="51"/>
        <v/>
      </c>
      <c r="G285" s="3" t="str">
        <f t="shared" si="55"/>
        <v>2;0;10</v>
      </c>
      <c r="H285" s="3">
        <v>10</v>
      </c>
      <c r="I285" s="3">
        <v>3063</v>
      </c>
      <c r="J285" s="3" t="str">
        <f t="shared" si="49"/>
        <v>1;1</v>
      </c>
      <c r="K285" s="3">
        <v>1</v>
      </c>
      <c r="L285" s="3">
        <f t="shared" si="52"/>
        <v>10</v>
      </c>
    </row>
    <row r="286" spans="1:12">
      <c r="A286" s="2">
        <f t="shared" ref="A286:A290" si="56">A285+1</f>
        <v>353002</v>
      </c>
      <c r="B286" s="3" t="s">
        <v>39</v>
      </c>
      <c r="C286" s="3">
        <f t="shared" ref="C286:C290" si="57">C285</f>
        <v>353</v>
      </c>
      <c r="D286" s="3">
        <f t="shared" si="50"/>
        <v>2</v>
      </c>
      <c r="F286" s="3">
        <f t="shared" si="51"/>
        <v>353001</v>
      </c>
      <c r="G286" s="3" t="str">
        <f t="shared" si="55"/>
        <v>2;0;10</v>
      </c>
      <c r="H286" s="3">
        <v>10</v>
      </c>
      <c r="I286" s="3">
        <v>3063</v>
      </c>
      <c r="J286" s="3" t="str">
        <f t="shared" si="49"/>
        <v>1;2</v>
      </c>
      <c r="K286" s="3">
        <v>2</v>
      </c>
      <c r="L286" s="3">
        <f t="shared" si="52"/>
        <v>10</v>
      </c>
    </row>
    <row r="287" spans="1:12">
      <c r="A287" s="2">
        <f t="shared" si="56"/>
        <v>353003</v>
      </c>
      <c r="B287" s="3" t="s">
        <v>40</v>
      </c>
      <c r="C287" s="3">
        <f t="shared" si="57"/>
        <v>353</v>
      </c>
      <c r="D287" s="3">
        <f t="shared" si="50"/>
        <v>3</v>
      </c>
      <c r="F287" s="3">
        <f t="shared" si="51"/>
        <v>353002</v>
      </c>
      <c r="G287" s="3" t="str">
        <f t="shared" si="55"/>
        <v>2;0;20</v>
      </c>
      <c r="H287" s="3">
        <v>20</v>
      </c>
      <c r="I287" s="3">
        <v>3063</v>
      </c>
      <c r="J287" s="3" t="str">
        <f t="shared" si="49"/>
        <v>1;3</v>
      </c>
      <c r="K287" s="3">
        <v>3</v>
      </c>
      <c r="L287" s="3">
        <f t="shared" si="52"/>
        <v>20</v>
      </c>
    </row>
    <row r="288" spans="1:12">
      <c r="A288" s="2">
        <f t="shared" si="56"/>
        <v>353004</v>
      </c>
      <c r="B288" s="3" t="s">
        <v>41</v>
      </c>
      <c r="C288" s="3">
        <f t="shared" si="57"/>
        <v>353</v>
      </c>
      <c r="D288" s="3">
        <f t="shared" si="50"/>
        <v>4</v>
      </c>
      <c r="F288" s="3">
        <f t="shared" si="51"/>
        <v>353003</v>
      </c>
      <c r="G288" s="3" t="str">
        <f t="shared" si="55"/>
        <v>2;0;50</v>
      </c>
      <c r="H288" s="3">
        <v>50</v>
      </c>
      <c r="I288" s="3">
        <v>3063</v>
      </c>
      <c r="J288" s="3" t="str">
        <f t="shared" si="49"/>
        <v>1;4</v>
      </c>
      <c r="K288" s="3">
        <v>4</v>
      </c>
      <c r="L288" s="3">
        <f t="shared" si="52"/>
        <v>50</v>
      </c>
    </row>
    <row r="289" spans="1:12">
      <c r="A289" s="2">
        <f t="shared" si="56"/>
        <v>353005</v>
      </c>
      <c r="B289" s="3" t="s">
        <v>42</v>
      </c>
      <c r="C289" s="3">
        <f t="shared" si="57"/>
        <v>353</v>
      </c>
      <c r="D289" s="3">
        <f t="shared" si="50"/>
        <v>5</v>
      </c>
      <c r="F289" s="3">
        <f t="shared" si="51"/>
        <v>353004</v>
      </c>
      <c r="G289" s="3" t="str">
        <f t="shared" si="55"/>
        <v>2;0;100</v>
      </c>
      <c r="H289" s="3">
        <v>100</v>
      </c>
      <c r="I289" s="3">
        <v>3063</v>
      </c>
      <c r="J289" s="3" t="str">
        <f t="shared" si="49"/>
        <v>1;7</v>
      </c>
      <c r="K289" s="3">
        <v>7</v>
      </c>
      <c r="L289" s="3">
        <f t="shared" si="52"/>
        <v>100</v>
      </c>
    </row>
    <row r="290" spans="1:12">
      <c r="A290" s="2">
        <f t="shared" si="56"/>
        <v>353006</v>
      </c>
      <c r="B290" s="3" t="s">
        <v>43</v>
      </c>
      <c r="C290" s="3">
        <f t="shared" si="57"/>
        <v>353</v>
      </c>
      <c r="D290" s="3">
        <f t="shared" si="50"/>
        <v>6</v>
      </c>
      <c r="F290" s="3">
        <f t="shared" si="51"/>
        <v>353005</v>
      </c>
      <c r="G290" s="3" t="str">
        <f t="shared" si="55"/>
        <v>2;0;200</v>
      </c>
      <c r="H290" s="3">
        <v>200</v>
      </c>
      <c r="I290" s="3">
        <v>3063</v>
      </c>
      <c r="J290" s="3" t="str">
        <f t="shared" si="49"/>
        <v>1;11</v>
      </c>
      <c r="K290" s="3">
        <v>11</v>
      </c>
      <c r="L290" s="3">
        <f t="shared" si="52"/>
        <v>200</v>
      </c>
    </row>
    <row r="291" spans="1:12">
      <c r="A291" s="2">
        <f>C291*1000+1</f>
        <v>361001</v>
      </c>
      <c r="B291" s="3" t="str">
        <f>CONCATENATE(_xlfn.XLOOKUP(C291,'task_group|任务组'!$A:$A,'task_group|任务组'!$B:$B),"-",K291)</f>
        <v>成就-获得装备-10</v>
      </c>
      <c r="C291" s="3">
        <v>361</v>
      </c>
      <c r="D291" s="3">
        <f t="shared" si="50"/>
        <v>1</v>
      </c>
      <c r="F291" s="3" t="str">
        <f t="shared" si="51"/>
        <v/>
      </c>
      <c r="G291" s="3" t="str">
        <f t="shared" si="55"/>
        <v>2;0;10</v>
      </c>
      <c r="H291" s="3">
        <v>10</v>
      </c>
      <c r="I291" s="3">
        <v>3071</v>
      </c>
      <c r="J291" s="3">
        <f>IF(_xlfn.XLOOKUP(I291,'task_type|任务类型'!$A:$A,'task_type|任务类型'!$D:$D)=1,K291,"")</f>
        <v>10</v>
      </c>
      <c r="K291" s="3">
        <v>10</v>
      </c>
      <c r="L291" s="3">
        <f t="shared" si="52"/>
        <v>10</v>
      </c>
    </row>
    <row r="292" spans="1:12">
      <c r="A292" s="2">
        <f t="shared" ref="A292:A335" si="58">A291+1</f>
        <v>361002</v>
      </c>
      <c r="B292" s="3" t="str">
        <f>CONCATENATE(_xlfn.XLOOKUP(C292,'task_group|任务组'!$A:$A,'task_group|任务组'!$B:$B),"-",K292)</f>
        <v>成就-获得装备-20</v>
      </c>
      <c r="C292" s="3">
        <f t="shared" ref="C292:C310" si="59">C291</f>
        <v>361</v>
      </c>
      <c r="D292" s="3">
        <f t="shared" si="50"/>
        <v>2</v>
      </c>
      <c r="F292" s="3">
        <f t="shared" si="51"/>
        <v>361001</v>
      </c>
      <c r="G292" s="3" t="str">
        <f t="shared" si="55"/>
        <v>2;0;10</v>
      </c>
      <c r="H292" s="3">
        <v>10</v>
      </c>
      <c r="I292" s="3">
        <v>3071</v>
      </c>
      <c r="J292" s="3">
        <f>IF(_xlfn.XLOOKUP(I292,'task_type|任务类型'!$A:$A,'task_type|任务类型'!$D:$D)=1,K292,"")</f>
        <v>20</v>
      </c>
      <c r="K292" s="3">
        <v>20</v>
      </c>
      <c r="L292" s="3">
        <f t="shared" si="52"/>
        <v>10</v>
      </c>
    </row>
    <row r="293" spans="1:12">
      <c r="A293" s="2">
        <f t="shared" si="58"/>
        <v>361003</v>
      </c>
      <c r="B293" s="3" t="str">
        <f>CONCATENATE(_xlfn.XLOOKUP(C293,'task_group|任务组'!$A:$A,'task_group|任务组'!$B:$B),"-",K293)</f>
        <v>成就-获得装备-50</v>
      </c>
      <c r="C293" s="3">
        <f t="shared" si="59"/>
        <v>361</v>
      </c>
      <c r="D293" s="3">
        <f t="shared" si="50"/>
        <v>3</v>
      </c>
      <c r="F293" s="3">
        <f t="shared" si="51"/>
        <v>361002</v>
      </c>
      <c r="G293" s="3" t="str">
        <f t="shared" si="55"/>
        <v>2;0;10</v>
      </c>
      <c r="H293" s="3">
        <v>10</v>
      </c>
      <c r="I293" s="3">
        <v>3071</v>
      </c>
      <c r="J293" s="3">
        <f>IF(_xlfn.XLOOKUP(I293,'task_type|任务类型'!$A:$A,'task_type|任务类型'!$D:$D)=1,K293,"")</f>
        <v>50</v>
      </c>
      <c r="K293" s="3">
        <v>50</v>
      </c>
      <c r="L293" s="3">
        <f t="shared" si="52"/>
        <v>10</v>
      </c>
    </row>
    <row r="294" spans="1:12">
      <c r="A294" s="2">
        <f t="shared" si="58"/>
        <v>361004</v>
      </c>
      <c r="B294" s="3" t="str">
        <f>CONCATENATE(_xlfn.XLOOKUP(C294,'task_group|任务组'!$A:$A,'task_group|任务组'!$B:$B),"-",K294)</f>
        <v>成就-获得装备-100</v>
      </c>
      <c r="C294" s="3">
        <f t="shared" si="59"/>
        <v>361</v>
      </c>
      <c r="D294" s="3">
        <f t="shared" si="50"/>
        <v>4</v>
      </c>
      <c r="F294" s="3">
        <f t="shared" si="51"/>
        <v>361003</v>
      </c>
      <c r="G294" s="3" t="str">
        <f t="shared" si="55"/>
        <v>2;0;20</v>
      </c>
      <c r="H294" s="3">
        <v>20</v>
      </c>
      <c r="I294" s="3">
        <v>3071</v>
      </c>
      <c r="J294" s="3">
        <f>IF(_xlfn.XLOOKUP(I294,'task_type|任务类型'!$A:$A,'task_type|任务类型'!$D:$D)=1,K294,"")</f>
        <v>100</v>
      </c>
      <c r="K294" s="3">
        <v>100</v>
      </c>
      <c r="L294" s="3">
        <f t="shared" si="52"/>
        <v>20</v>
      </c>
    </row>
    <row r="295" spans="1:12">
      <c r="A295" s="2">
        <f t="shared" si="58"/>
        <v>361005</v>
      </c>
      <c r="B295" s="3" t="str">
        <f>CONCATENATE(_xlfn.XLOOKUP(C295,'task_group|任务组'!$A:$A,'task_group|任务组'!$B:$B),"-",K295)</f>
        <v>成就-获得装备-200</v>
      </c>
      <c r="C295" s="3">
        <f t="shared" si="59"/>
        <v>361</v>
      </c>
      <c r="D295" s="3">
        <f t="shared" si="50"/>
        <v>5</v>
      </c>
      <c r="F295" s="3">
        <f t="shared" si="51"/>
        <v>361004</v>
      </c>
      <c r="G295" s="3" t="str">
        <f t="shared" si="55"/>
        <v>2;0;20</v>
      </c>
      <c r="H295" s="3">
        <v>20</v>
      </c>
      <c r="I295" s="3">
        <v>3071</v>
      </c>
      <c r="J295" s="3">
        <f>IF(_xlfn.XLOOKUP(I295,'task_type|任务类型'!$A:$A,'task_type|任务类型'!$D:$D)=1,K295,"")</f>
        <v>200</v>
      </c>
      <c r="K295" s="3">
        <v>200</v>
      </c>
      <c r="L295" s="3">
        <f t="shared" si="52"/>
        <v>20</v>
      </c>
    </row>
    <row r="296" spans="1:12">
      <c r="A296" s="2">
        <f t="shared" si="58"/>
        <v>361006</v>
      </c>
      <c r="B296" s="3" t="str">
        <f>CONCATENATE(_xlfn.XLOOKUP(C296,'task_group|任务组'!$A:$A,'task_group|任务组'!$B:$B),"-",K296)</f>
        <v>成就-获得装备-500</v>
      </c>
      <c r="C296" s="3">
        <f t="shared" si="59"/>
        <v>361</v>
      </c>
      <c r="D296" s="3">
        <f t="shared" si="50"/>
        <v>6</v>
      </c>
      <c r="F296" s="3">
        <f t="shared" si="51"/>
        <v>361005</v>
      </c>
      <c r="G296" s="3" t="str">
        <f t="shared" si="55"/>
        <v>2;0;20</v>
      </c>
      <c r="H296" s="3">
        <v>20</v>
      </c>
      <c r="I296" s="3">
        <v>3071</v>
      </c>
      <c r="J296" s="3">
        <f>IF(_xlfn.XLOOKUP(I296,'task_type|任务类型'!$A:$A,'task_type|任务类型'!$D:$D)=1,K296,"")</f>
        <v>500</v>
      </c>
      <c r="K296" s="3">
        <v>500</v>
      </c>
      <c r="L296" s="3">
        <f t="shared" si="52"/>
        <v>20</v>
      </c>
    </row>
    <row r="297" spans="1:12">
      <c r="A297" s="2">
        <f t="shared" si="58"/>
        <v>361007</v>
      </c>
      <c r="B297" s="3" t="str">
        <f>CONCATENATE(_xlfn.XLOOKUP(C297,'task_group|任务组'!$A:$A,'task_group|任务组'!$B:$B),"-",K297)</f>
        <v>成就-获得装备-1000</v>
      </c>
      <c r="C297" s="3">
        <f t="shared" si="59"/>
        <v>361</v>
      </c>
      <c r="D297" s="3">
        <f t="shared" si="50"/>
        <v>7</v>
      </c>
      <c r="F297" s="3">
        <f t="shared" si="51"/>
        <v>361006</v>
      </c>
      <c r="G297" s="3" t="str">
        <f t="shared" si="55"/>
        <v>2;0;30</v>
      </c>
      <c r="H297" s="3">
        <v>30</v>
      </c>
      <c r="I297" s="3">
        <v>3071</v>
      </c>
      <c r="J297" s="3">
        <f>IF(_xlfn.XLOOKUP(I297,'task_type|任务类型'!$A:$A,'task_type|任务类型'!$D:$D)=1,K297,"")</f>
        <v>1000</v>
      </c>
      <c r="K297" s="3">
        <v>1000</v>
      </c>
      <c r="L297" s="3">
        <f t="shared" si="52"/>
        <v>30</v>
      </c>
    </row>
    <row r="298" spans="1:12">
      <c r="A298" s="2">
        <f t="shared" si="58"/>
        <v>361008</v>
      </c>
      <c r="B298" s="3" t="str">
        <f>CONCATENATE(_xlfn.XLOOKUP(C298,'task_group|任务组'!$A:$A,'task_group|任务组'!$B:$B),"-",K298)</f>
        <v>成就-获得装备-2000</v>
      </c>
      <c r="C298" s="3">
        <f t="shared" si="59"/>
        <v>361</v>
      </c>
      <c r="D298" s="3">
        <f t="shared" si="50"/>
        <v>8</v>
      </c>
      <c r="F298" s="3">
        <f t="shared" si="51"/>
        <v>361007</v>
      </c>
      <c r="G298" s="3" t="str">
        <f t="shared" si="55"/>
        <v>2;0;30</v>
      </c>
      <c r="H298" s="3">
        <v>30</v>
      </c>
      <c r="I298" s="3">
        <v>3071</v>
      </c>
      <c r="J298" s="3">
        <f>IF(_xlfn.XLOOKUP(I298,'task_type|任务类型'!$A:$A,'task_type|任务类型'!$D:$D)=1,K298,"")</f>
        <v>2000</v>
      </c>
      <c r="K298" s="3">
        <v>2000</v>
      </c>
      <c r="L298" s="3">
        <f t="shared" si="52"/>
        <v>30</v>
      </c>
    </row>
    <row r="299" spans="1:12">
      <c r="A299" s="2">
        <f t="shared" si="58"/>
        <v>361009</v>
      </c>
      <c r="B299" s="3" t="str">
        <f>CONCATENATE(_xlfn.XLOOKUP(C299,'task_group|任务组'!$A:$A,'task_group|任务组'!$B:$B),"-",K299)</f>
        <v>成就-获得装备-5000</v>
      </c>
      <c r="C299" s="3">
        <f t="shared" si="59"/>
        <v>361</v>
      </c>
      <c r="D299" s="3">
        <f t="shared" si="50"/>
        <v>9</v>
      </c>
      <c r="F299" s="3">
        <f t="shared" si="51"/>
        <v>361008</v>
      </c>
      <c r="G299" s="3" t="str">
        <f t="shared" si="55"/>
        <v>2;0;30</v>
      </c>
      <c r="H299" s="3">
        <v>30</v>
      </c>
      <c r="I299" s="3">
        <v>3071</v>
      </c>
      <c r="J299" s="3">
        <f>IF(_xlfn.XLOOKUP(I299,'task_type|任务类型'!$A:$A,'task_type|任务类型'!$D:$D)=1,K299,"")</f>
        <v>5000</v>
      </c>
      <c r="K299" s="3">
        <v>5000</v>
      </c>
      <c r="L299" s="3">
        <f t="shared" si="52"/>
        <v>30</v>
      </c>
    </row>
    <row r="300" spans="1:12">
      <c r="A300" s="2">
        <f t="shared" si="58"/>
        <v>361010</v>
      </c>
      <c r="B300" s="3" t="str">
        <f>CONCATENATE(_xlfn.XLOOKUP(C300,'task_group|任务组'!$A:$A,'task_group|任务组'!$B:$B),"-",K300)</f>
        <v>成就-获得装备-10000</v>
      </c>
      <c r="C300" s="3">
        <f t="shared" si="59"/>
        <v>361</v>
      </c>
      <c r="D300" s="3">
        <f t="shared" si="50"/>
        <v>10</v>
      </c>
      <c r="F300" s="3">
        <f t="shared" si="51"/>
        <v>361009</v>
      </c>
      <c r="G300" s="3" t="str">
        <f t="shared" si="55"/>
        <v>2;0;50</v>
      </c>
      <c r="H300" s="3">
        <v>50</v>
      </c>
      <c r="I300" s="3">
        <v>3071</v>
      </c>
      <c r="J300" s="3">
        <f>IF(_xlfn.XLOOKUP(I300,'task_type|任务类型'!$A:$A,'task_type|任务类型'!$D:$D)=1,K300,"")</f>
        <v>10000</v>
      </c>
      <c r="K300" s="3">
        <v>10000</v>
      </c>
      <c r="L300" s="3">
        <f t="shared" si="52"/>
        <v>50</v>
      </c>
    </row>
    <row r="301" spans="1:12">
      <c r="A301" s="2">
        <f>C301*1000+1</f>
        <v>362001</v>
      </c>
      <c r="B301" s="3" t="str">
        <f>CONCATENATE(_xlfn.XLOOKUP(C301,'task_group|任务组'!$A:$A,'task_group|任务组'!$B:$B),"-",K301)</f>
        <v>成就-获得小弟-10</v>
      </c>
      <c r="C301" s="3">
        <v>362</v>
      </c>
      <c r="D301" s="3">
        <f t="shared" si="50"/>
        <v>1</v>
      </c>
      <c r="F301" s="3" t="str">
        <f t="shared" si="51"/>
        <v/>
      </c>
      <c r="G301" s="3" t="str">
        <f t="shared" si="55"/>
        <v>2;0;10</v>
      </c>
      <c r="H301" s="3">
        <v>10</v>
      </c>
      <c r="I301" s="3">
        <v>3072</v>
      </c>
      <c r="J301" s="3">
        <f>IF(_xlfn.XLOOKUP(I301,'task_type|任务类型'!$A:$A,'task_type|任务类型'!$D:$D)=1,K301,"")</f>
        <v>10</v>
      </c>
      <c r="K301" s="3">
        <v>10</v>
      </c>
      <c r="L301" s="3">
        <f t="shared" si="52"/>
        <v>10</v>
      </c>
    </row>
    <row r="302" spans="1:12">
      <c r="A302" s="2">
        <f t="shared" si="58"/>
        <v>362002</v>
      </c>
      <c r="B302" s="3" t="str">
        <f>CONCATENATE(_xlfn.XLOOKUP(C302,'task_group|任务组'!$A:$A,'task_group|任务组'!$B:$B),"-",K302)</f>
        <v>成就-获得小弟-20</v>
      </c>
      <c r="C302" s="3">
        <f t="shared" si="59"/>
        <v>362</v>
      </c>
      <c r="D302" s="3">
        <f t="shared" si="50"/>
        <v>2</v>
      </c>
      <c r="F302" s="3">
        <f t="shared" si="51"/>
        <v>362001</v>
      </c>
      <c r="G302" s="3" t="str">
        <f t="shared" si="55"/>
        <v>2;0;10</v>
      </c>
      <c r="H302" s="3">
        <v>10</v>
      </c>
      <c r="I302" s="3">
        <v>3072</v>
      </c>
      <c r="J302" s="3">
        <f>IF(_xlfn.XLOOKUP(I302,'task_type|任务类型'!$A:$A,'task_type|任务类型'!$D:$D)=1,K302,"")</f>
        <v>20</v>
      </c>
      <c r="K302" s="3">
        <v>20</v>
      </c>
      <c r="L302" s="3">
        <f t="shared" si="52"/>
        <v>10</v>
      </c>
    </row>
    <row r="303" spans="1:12">
      <c r="A303" s="2">
        <f t="shared" si="58"/>
        <v>362003</v>
      </c>
      <c r="B303" s="3" t="str">
        <f>CONCATENATE(_xlfn.XLOOKUP(C303,'task_group|任务组'!$A:$A,'task_group|任务组'!$B:$B),"-",K303)</f>
        <v>成就-获得小弟-50</v>
      </c>
      <c r="C303" s="3">
        <f t="shared" si="59"/>
        <v>362</v>
      </c>
      <c r="D303" s="3">
        <f t="shared" si="50"/>
        <v>3</v>
      </c>
      <c r="F303" s="3">
        <f t="shared" si="51"/>
        <v>362002</v>
      </c>
      <c r="G303" s="3" t="str">
        <f t="shared" si="55"/>
        <v>2;0;10</v>
      </c>
      <c r="H303" s="3">
        <v>10</v>
      </c>
      <c r="I303" s="3">
        <v>3072</v>
      </c>
      <c r="J303" s="3">
        <f>IF(_xlfn.XLOOKUP(I303,'task_type|任务类型'!$A:$A,'task_type|任务类型'!$D:$D)=1,K303,"")</f>
        <v>50</v>
      </c>
      <c r="K303" s="3">
        <v>50</v>
      </c>
      <c r="L303" s="3">
        <f t="shared" si="52"/>
        <v>10</v>
      </c>
    </row>
    <row r="304" spans="1:12">
      <c r="A304" s="2">
        <f t="shared" si="58"/>
        <v>362004</v>
      </c>
      <c r="B304" s="3" t="str">
        <f>CONCATENATE(_xlfn.XLOOKUP(C304,'task_group|任务组'!$A:$A,'task_group|任务组'!$B:$B),"-",K304)</f>
        <v>成就-获得小弟-100</v>
      </c>
      <c r="C304" s="3">
        <f t="shared" si="59"/>
        <v>362</v>
      </c>
      <c r="D304" s="3">
        <f t="shared" si="50"/>
        <v>4</v>
      </c>
      <c r="F304" s="3">
        <f t="shared" si="51"/>
        <v>362003</v>
      </c>
      <c r="G304" s="3" t="str">
        <f t="shared" si="55"/>
        <v>2;0;20</v>
      </c>
      <c r="H304" s="3">
        <v>20</v>
      </c>
      <c r="I304" s="3">
        <v>3072</v>
      </c>
      <c r="J304" s="3">
        <f>IF(_xlfn.XLOOKUP(I304,'task_type|任务类型'!$A:$A,'task_type|任务类型'!$D:$D)=1,K304,"")</f>
        <v>100</v>
      </c>
      <c r="K304" s="3">
        <v>100</v>
      </c>
      <c r="L304" s="3">
        <f t="shared" si="52"/>
        <v>20</v>
      </c>
    </row>
    <row r="305" spans="1:12">
      <c r="A305" s="2">
        <f t="shared" si="58"/>
        <v>362005</v>
      </c>
      <c r="B305" s="3" t="str">
        <f>CONCATENATE(_xlfn.XLOOKUP(C305,'task_group|任务组'!$A:$A,'task_group|任务组'!$B:$B),"-",K305)</f>
        <v>成就-获得小弟-200</v>
      </c>
      <c r="C305" s="3">
        <f t="shared" si="59"/>
        <v>362</v>
      </c>
      <c r="D305" s="3">
        <f t="shared" si="50"/>
        <v>5</v>
      </c>
      <c r="F305" s="3">
        <f t="shared" si="51"/>
        <v>362004</v>
      </c>
      <c r="G305" s="3" t="str">
        <f t="shared" si="55"/>
        <v>2;0;20</v>
      </c>
      <c r="H305" s="3">
        <v>20</v>
      </c>
      <c r="I305" s="3">
        <v>3072</v>
      </c>
      <c r="J305" s="3">
        <f>IF(_xlfn.XLOOKUP(I305,'task_type|任务类型'!$A:$A,'task_type|任务类型'!$D:$D)=1,K305,"")</f>
        <v>200</v>
      </c>
      <c r="K305" s="3">
        <v>200</v>
      </c>
      <c r="L305" s="3">
        <f t="shared" si="52"/>
        <v>20</v>
      </c>
    </row>
    <row r="306" spans="1:12">
      <c r="A306" s="2">
        <f t="shared" si="58"/>
        <v>362006</v>
      </c>
      <c r="B306" s="3" t="str">
        <f>CONCATENATE(_xlfn.XLOOKUP(C306,'task_group|任务组'!$A:$A,'task_group|任务组'!$B:$B),"-",K306)</f>
        <v>成就-获得小弟-500</v>
      </c>
      <c r="C306" s="3">
        <f t="shared" si="59"/>
        <v>362</v>
      </c>
      <c r="D306" s="3">
        <f t="shared" si="50"/>
        <v>6</v>
      </c>
      <c r="F306" s="3">
        <f t="shared" si="51"/>
        <v>362005</v>
      </c>
      <c r="G306" s="3" t="str">
        <f t="shared" si="55"/>
        <v>2;0;20</v>
      </c>
      <c r="H306" s="3">
        <v>20</v>
      </c>
      <c r="I306" s="3">
        <v>3072</v>
      </c>
      <c r="J306" s="3">
        <f>IF(_xlfn.XLOOKUP(I306,'task_type|任务类型'!$A:$A,'task_type|任务类型'!$D:$D)=1,K306,"")</f>
        <v>500</v>
      </c>
      <c r="K306" s="3">
        <v>500</v>
      </c>
      <c r="L306" s="3">
        <f t="shared" si="52"/>
        <v>20</v>
      </c>
    </row>
    <row r="307" spans="1:12">
      <c r="A307" s="2">
        <f t="shared" si="58"/>
        <v>362007</v>
      </c>
      <c r="B307" s="3" t="str">
        <f>CONCATENATE(_xlfn.XLOOKUP(C307,'task_group|任务组'!$A:$A,'task_group|任务组'!$B:$B),"-",K307)</f>
        <v>成就-获得小弟-1000</v>
      </c>
      <c r="C307" s="3">
        <f t="shared" si="59"/>
        <v>362</v>
      </c>
      <c r="D307" s="3">
        <f t="shared" si="50"/>
        <v>7</v>
      </c>
      <c r="F307" s="3">
        <f t="shared" si="51"/>
        <v>362006</v>
      </c>
      <c r="G307" s="3" t="str">
        <f t="shared" si="55"/>
        <v>2;0;30</v>
      </c>
      <c r="H307" s="3">
        <v>30</v>
      </c>
      <c r="I307" s="3">
        <v>3072</v>
      </c>
      <c r="J307" s="3">
        <f>IF(_xlfn.XLOOKUP(I307,'task_type|任务类型'!$A:$A,'task_type|任务类型'!$D:$D)=1,K307,"")</f>
        <v>1000</v>
      </c>
      <c r="K307" s="3">
        <v>1000</v>
      </c>
      <c r="L307" s="3">
        <f t="shared" si="52"/>
        <v>30</v>
      </c>
    </row>
    <row r="308" spans="1:12">
      <c r="A308" s="2">
        <f t="shared" si="58"/>
        <v>362008</v>
      </c>
      <c r="B308" s="3" t="str">
        <f>CONCATENATE(_xlfn.XLOOKUP(C308,'task_group|任务组'!$A:$A,'task_group|任务组'!$B:$B),"-",K308)</f>
        <v>成就-获得小弟-2000</v>
      </c>
      <c r="C308" s="3">
        <f t="shared" si="59"/>
        <v>362</v>
      </c>
      <c r="D308" s="3">
        <f t="shared" si="50"/>
        <v>8</v>
      </c>
      <c r="F308" s="3">
        <f t="shared" si="51"/>
        <v>362007</v>
      </c>
      <c r="G308" s="3" t="str">
        <f t="shared" si="55"/>
        <v>2;0;30</v>
      </c>
      <c r="H308" s="3">
        <v>30</v>
      </c>
      <c r="I308" s="3">
        <v>3072</v>
      </c>
      <c r="J308" s="3">
        <f>IF(_xlfn.XLOOKUP(I308,'task_type|任务类型'!$A:$A,'task_type|任务类型'!$D:$D)=1,K308,"")</f>
        <v>2000</v>
      </c>
      <c r="K308" s="3">
        <v>2000</v>
      </c>
      <c r="L308" s="3">
        <f t="shared" si="52"/>
        <v>30</v>
      </c>
    </row>
    <row r="309" spans="1:12">
      <c r="A309" s="2">
        <f t="shared" si="58"/>
        <v>362009</v>
      </c>
      <c r="B309" s="3" t="str">
        <f>CONCATENATE(_xlfn.XLOOKUP(C309,'task_group|任务组'!$A:$A,'task_group|任务组'!$B:$B),"-",K309)</f>
        <v>成就-获得小弟-5000</v>
      </c>
      <c r="C309" s="3">
        <f t="shared" si="59"/>
        <v>362</v>
      </c>
      <c r="D309" s="3">
        <f t="shared" si="50"/>
        <v>9</v>
      </c>
      <c r="F309" s="3">
        <f t="shared" si="51"/>
        <v>362008</v>
      </c>
      <c r="G309" s="3" t="str">
        <f t="shared" si="55"/>
        <v>2;0;30</v>
      </c>
      <c r="H309" s="3">
        <v>30</v>
      </c>
      <c r="I309" s="3">
        <v>3072</v>
      </c>
      <c r="J309" s="3">
        <f>IF(_xlfn.XLOOKUP(I309,'task_type|任务类型'!$A:$A,'task_type|任务类型'!$D:$D)=1,K309,"")</f>
        <v>5000</v>
      </c>
      <c r="K309" s="3">
        <v>5000</v>
      </c>
      <c r="L309" s="3">
        <f t="shared" si="52"/>
        <v>30</v>
      </c>
    </row>
    <row r="310" spans="1:12">
      <c r="A310" s="2">
        <f t="shared" si="58"/>
        <v>362010</v>
      </c>
      <c r="B310" s="3" t="str">
        <f>CONCATENATE(_xlfn.XLOOKUP(C310,'task_group|任务组'!$A:$A,'task_group|任务组'!$B:$B),"-",K310)</f>
        <v>成就-获得小弟-10000</v>
      </c>
      <c r="C310" s="3">
        <f t="shared" si="59"/>
        <v>362</v>
      </c>
      <c r="D310" s="3">
        <f t="shared" si="50"/>
        <v>10</v>
      </c>
      <c r="F310" s="3">
        <f t="shared" si="51"/>
        <v>362009</v>
      </c>
      <c r="G310" s="3" t="str">
        <f t="shared" si="55"/>
        <v>2;0;50</v>
      </c>
      <c r="H310" s="3">
        <v>50</v>
      </c>
      <c r="I310" s="3">
        <v>3072</v>
      </c>
      <c r="J310" s="3">
        <f>IF(_xlfn.XLOOKUP(I310,'task_type|任务类型'!$A:$A,'task_type|任务类型'!$D:$D)=1,K310,"")</f>
        <v>10000</v>
      </c>
      <c r="K310" s="3">
        <v>10000</v>
      </c>
      <c r="L310" s="3">
        <f t="shared" si="52"/>
        <v>50</v>
      </c>
    </row>
    <row r="311" spans="1:12">
      <c r="A311" s="2">
        <f>C311*1000+1</f>
        <v>363001</v>
      </c>
      <c r="B311" s="3" t="str">
        <f>CONCATENATE(_xlfn.XLOOKUP(C311,'task_group|任务组'!$A:$A,'task_group|任务组'!$B:$B),"-",K311)</f>
        <v>成就-获得装扮-10</v>
      </c>
      <c r="C311" s="3">
        <v>363</v>
      </c>
      <c r="D311" s="3">
        <f t="shared" si="50"/>
        <v>1</v>
      </c>
      <c r="F311" s="3" t="str">
        <f t="shared" si="51"/>
        <v/>
      </c>
      <c r="G311" s="3" t="str">
        <f t="shared" si="55"/>
        <v>2;0;10</v>
      </c>
      <c r="H311" s="3">
        <v>10</v>
      </c>
      <c r="I311" s="3">
        <v>3073</v>
      </c>
      <c r="J311" s="3">
        <f>IF(_xlfn.XLOOKUP(I311,'task_type|任务类型'!$A:$A,'task_type|任务类型'!$D:$D)=1,K311,"")</f>
        <v>10</v>
      </c>
      <c r="K311" s="3">
        <v>10</v>
      </c>
      <c r="L311" s="3">
        <f t="shared" si="52"/>
        <v>10</v>
      </c>
    </row>
    <row r="312" spans="1:12">
      <c r="A312" s="2">
        <f t="shared" si="58"/>
        <v>363002</v>
      </c>
      <c r="B312" s="3" t="str">
        <f>CONCATENATE(_xlfn.XLOOKUP(C312,'task_group|任务组'!$A:$A,'task_group|任务组'!$B:$B),"-",K312)</f>
        <v>成就-获得装扮-20</v>
      </c>
      <c r="C312" s="3">
        <f t="shared" ref="C312:C315" si="60">C311</f>
        <v>363</v>
      </c>
      <c r="D312" s="3">
        <f t="shared" si="50"/>
        <v>2</v>
      </c>
      <c r="F312" s="3">
        <f t="shared" si="51"/>
        <v>363001</v>
      </c>
      <c r="G312" s="3" t="str">
        <f t="shared" si="55"/>
        <v>2;0;10</v>
      </c>
      <c r="H312" s="3">
        <v>10</v>
      </c>
      <c r="I312" s="3">
        <v>3073</v>
      </c>
      <c r="J312" s="3">
        <f>IF(_xlfn.XLOOKUP(I312,'task_type|任务类型'!$A:$A,'task_type|任务类型'!$D:$D)=1,K312,"")</f>
        <v>20</v>
      </c>
      <c r="K312" s="3">
        <v>20</v>
      </c>
      <c r="L312" s="3">
        <f t="shared" si="52"/>
        <v>10</v>
      </c>
    </row>
    <row r="313" spans="1:12">
      <c r="A313" s="2">
        <f t="shared" si="58"/>
        <v>363003</v>
      </c>
      <c r="B313" s="3" t="str">
        <f>CONCATENATE(_xlfn.XLOOKUP(C313,'task_group|任务组'!$A:$A,'task_group|任务组'!$B:$B),"-",K313)</f>
        <v>成就-获得装扮-30</v>
      </c>
      <c r="C313" s="3">
        <f t="shared" si="60"/>
        <v>363</v>
      </c>
      <c r="D313" s="3">
        <f t="shared" si="50"/>
        <v>3</v>
      </c>
      <c r="F313" s="3">
        <f t="shared" si="51"/>
        <v>363002</v>
      </c>
      <c r="G313" s="3" t="str">
        <f t="shared" si="55"/>
        <v>2;0;20</v>
      </c>
      <c r="H313" s="3">
        <v>20</v>
      </c>
      <c r="I313" s="3">
        <v>3073</v>
      </c>
      <c r="J313" s="3">
        <f>IF(_xlfn.XLOOKUP(I313,'task_type|任务类型'!$A:$A,'task_type|任务类型'!$D:$D)=1,K313,"")</f>
        <v>30</v>
      </c>
      <c r="K313" s="3">
        <v>30</v>
      </c>
      <c r="L313" s="3">
        <f t="shared" si="52"/>
        <v>20</v>
      </c>
    </row>
    <row r="314" spans="1:12">
      <c r="A314" s="2">
        <f t="shared" si="58"/>
        <v>363004</v>
      </c>
      <c r="B314" s="3" t="str">
        <f>CONCATENATE(_xlfn.XLOOKUP(C314,'task_group|任务组'!$A:$A,'task_group|任务组'!$B:$B),"-",K314)</f>
        <v>成就-获得装扮-50</v>
      </c>
      <c r="C314" s="3">
        <f t="shared" si="60"/>
        <v>363</v>
      </c>
      <c r="D314" s="3">
        <f t="shared" si="50"/>
        <v>4</v>
      </c>
      <c r="F314" s="3">
        <f t="shared" si="51"/>
        <v>363003</v>
      </c>
      <c r="G314" s="3" t="str">
        <f t="shared" si="55"/>
        <v>2;0;20</v>
      </c>
      <c r="H314" s="3">
        <v>20</v>
      </c>
      <c r="I314" s="3">
        <v>3073</v>
      </c>
      <c r="J314" s="3">
        <f>IF(_xlfn.XLOOKUP(I314,'task_type|任务类型'!$A:$A,'task_type|任务类型'!$D:$D)=1,K314,"")</f>
        <v>50</v>
      </c>
      <c r="K314" s="3">
        <v>50</v>
      </c>
      <c r="L314" s="3">
        <f t="shared" si="52"/>
        <v>20</v>
      </c>
    </row>
    <row r="315" spans="1:12">
      <c r="A315" s="2">
        <f t="shared" si="58"/>
        <v>363005</v>
      </c>
      <c r="B315" s="3" t="str">
        <f>CONCATENATE(_xlfn.XLOOKUP(C315,'task_group|任务组'!$A:$A,'task_group|任务组'!$B:$B),"-",K315)</f>
        <v>成就-获得装扮-100</v>
      </c>
      <c r="C315" s="3">
        <f t="shared" si="60"/>
        <v>363</v>
      </c>
      <c r="D315" s="3">
        <f t="shared" si="50"/>
        <v>5</v>
      </c>
      <c r="F315" s="3">
        <f t="shared" si="51"/>
        <v>363004</v>
      </c>
      <c r="G315" s="3" t="str">
        <f t="shared" si="55"/>
        <v>2;0;30</v>
      </c>
      <c r="H315" s="3">
        <v>30</v>
      </c>
      <c r="I315" s="3">
        <v>3073</v>
      </c>
      <c r="J315" s="3">
        <f>IF(_xlfn.XLOOKUP(I315,'task_type|任务类型'!$A:$A,'task_type|任务类型'!$D:$D)=1,K315,"")</f>
        <v>100</v>
      </c>
      <c r="K315" s="3">
        <v>100</v>
      </c>
      <c r="L315" s="3">
        <f t="shared" si="52"/>
        <v>30</v>
      </c>
    </row>
    <row r="316" spans="1:12">
      <c r="A316" s="2">
        <f>C316*1000+1</f>
        <v>364001</v>
      </c>
      <c r="B316" s="3" t="e">
        <f>CONCATENATE(_xlfn.XLOOKUP(C316,'task_group|任务组'!$A:$A,'task_group|任务组'!$B:$B),"-",K316)</f>
        <v>#N/A</v>
      </c>
      <c r="C316" s="3">
        <v>364</v>
      </c>
      <c r="D316" s="3">
        <f t="shared" si="50"/>
        <v>1</v>
      </c>
      <c r="F316" s="3" t="str">
        <f t="shared" si="51"/>
        <v/>
      </c>
      <c r="G316" s="3" t="str">
        <f t="shared" si="55"/>
        <v>2;0;10</v>
      </c>
      <c r="H316" s="3">
        <v>10</v>
      </c>
      <c r="I316" s="3">
        <v>3074</v>
      </c>
      <c r="J316" s="3">
        <f>IF(_xlfn.XLOOKUP(I316,'task_type|任务类型'!$A:$A,'task_type|任务类型'!$D:$D)=1,K316,"")</f>
        <v>1</v>
      </c>
      <c r="K316" s="3">
        <v>1</v>
      </c>
      <c r="L316" s="3">
        <f t="shared" si="52"/>
        <v>10</v>
      </c>
    </row>
    <row r="317" spans="1:12">
      <c r="A317" s="2">
        <f t="shared" si="58"/>
        <v>364002</v>
      </c>
      <c r="B317" s="3" t="e">
        <f>CONCATENATE(_xlfn.XLOOKUP(C317,'task_group|任务组'!$A:$A,'task_group|任务组'!$B:$B),"-",K317)</f>
        <v>#N/A</v>
      </c>
      <c r="C317" s="3">
        <f t="shared" ref="C317:C325" si="61">C316</f>
        <v>364</v>
      </c>
      <c r="D317" s="3">
        <f t="shared" si="50"/>
        <v>2</v>
      </c>
      <c r="F317" s="3">
        <f t="shared" si="51"/>
        <v>364001</v>
      </c>
      <c r="G317" s="3" t="str">
        <f t="shared" si="55"/>
        <v>2;0;10</v>
      </c>
      <c r="H317" s="3">
        <v>10</v>
      </c>
      <c r="I317" s="3">
        <v>3074</v>
      </c>
      <c r="J317" s="3">
        <f>IF(_xlfn.XLOOKUP(I317,'task_type|任务类型'!$A:$A,'task_type|任务类型'!$D:$D)=1,K317,"")</f>
        <v>2</v>
      </c>
      <c r="K317" s="3">
        <v>2</v>
      </c>
      <c r="L317" s="3">
        <f t="shared" si="52"/>
        <v>10</v>
      </c>
    </row>
    <row r="318" spans="1:12">
      <c r="A318" s="2">
        <f t="shared" si="58"/>
        <v>364003</v>
      </c>
      <c r="B318" s="3" t="e">
        <f>CONCATENATE(_xlfn.XLOOKUP(C318,'task_group|任务组'!$A:$A,'task_group|任务组'!$B:$B),"-",K318)</f>
        <v>#N/A</v>
      </c>
      <c r="C318" s="3">
        <f t="shared" si="61"/>
        <v>364</v>
      </c>
      <c r="D318" s="3">
        <f t="shared" si="50"/>
        <v>3</v>
      </c>
      <c r="F318" s="3">
        <f t="shared" si="51"/>
        <v>364002</v>
      </c>
      <c r="G318" s="3" t="str">
        <f t="shared" si="55"/>
        <v>2;0;10</v>
      </c>
      <c r="H318" s="3">
        <v>10</v>
      </c>
      <c r="I318" s="3">
        <v>3074</v>
      </c>
      <c r="J318" s="3">
        <f>IF(_xlfn.XLOOKUP(I318,'task_type|任务类型'!$A:$A,'task_type|任务类型'!$D:$D)=1,K318,"")</f>
        <v>3</v>
      </c>
      <c r="K318" s="3">
        <v>3</v>
      </c>
      <c r="L318" s="3">
        <f t="shared" si="52"/>
        <v>10</v>
      </c>
    </row>
    <row r="319" spans="1:12">
      <c r="A319" s="2">
        <f t="shared" si="58"/>
        <v>364004</v>
      </c>
      <c r="B319" s="3" t="e">
        <f>CONCATENATE(_xlfn.XLOOKUP(C319,'task_group|任务组'!$A:$A,'task_group|任务组'!$B:$B),"-",K319)</f>
        <v>#N/A</v>
      </c>
      <c r="C319" s="3">
        <f t="shared" si="61"/>
        <v>364</v>
      </c>
      <c r="D319" s="3">
        <f t="shared" si="50"/>
        <v>4</v>
      </c>
      <c r="F319" s="3">
        <f t="shared" si="51"/>
        <v>364003</v>
      </c>
      <c r="G319" s="3" t="str">
        <f t="shared" si="55"/>
        <v>2;0;20</v>
      </c>
      <c r="H319" s="3">
        <v>20</v>
      </c>
      <c r="I319" s="3">
        <v>3074</v>
      </c>
      <c r="J319" s="3">
        <f>IF(_xlfn.XLOOKUP(I319,'task_type|任务类型'!$A:$A,'task_type|任务类型'!$D:$D)=1,K319,"")</f>
        <v>4</v>
      </c>
      <c r="K319" s="3">
        <v>4</v>
      </c>
      <c r="L319" s="3">
        <f t="shared" si="52"/>
        <v>20</v>
      </c>
    </row>
    <row r="320" spans="1:12">
      <c r="A320" s="2">
        <f t="shared" si="58"/>
        <v>364005</v>
      </c>
      <c r="B320" s="3" t="e">
        <f>CONCATENATE(_xlfn.XLOOKUP(C320,'task_group|任务组'!$A:$A,'task_group|任务组'!$B:$B),"-",K320)</f>
        <v>#N/A</v>
      </c>
      <c r="C320" s="3">
        <f t="shared" si="61"/>
        <v>364</v>
      </c>
      <c r="D320" s="3">
        <f t="shared" si="50"/>
        <v>5</v>
      </c>
      <c r="F320" s="3">
        <f t="shared" si="51"/>
        <v>364004</v>
      </c>
      <c r="G320" s="3" t="str">
        <f t="shared" si="55"/>
        <v>2;0;20</v>
      </c>
      <c r="H320" s="3">
        <v>20</v>
      </c>
      <c r="I320" s="3">
        <v>3074</v>
      </c>
      <c r="J320" s="3">
        <f>IF(_xlfn.XLOOKUP(I320,'task_type|任务类型'!$A:$A,'task_type|任务类型'!$D:$D)=1,K320,"")</f>
        <v>5</v>
      </c>
      <c r="K320" s="3">
        <v>5</v>
      </c>
      <c r="L320" s="3">
        <f t="shared" si="52"/>
        <v>20</v>
      </c>
    </row>
    <row r="321" spans="1:12">
      <c r="A321" s="2">
        <f t="shared" si="58"/>
        <v>364006</v>
      </c>
      <c r="B321" s="3" t="e">
        <f>CONCATENATE(_xlfn.XLOOKUP(C321,'task_group|任务组'!$A:$A,'task_group|任务组'!$B:$B),"-",K321)</f>
        <v>#N/A</v>
      </c>
      <c r="C321" s="3">
        <f t="shared" si="61"/>
        <v>364</v>
      </c>
      <c r="D321" s="3">
        <f t="shared" si="50"/>
        <v>6</v>
      </c>
      <c r="F321" s="3">
        <f t="shared" si="51"/>
        <v>364005</v>
      </c>
      <c r="G321" s="3" t="str">
        <f t="shared" si="55"/>
        <v>2;0;20</v>
      </c>
      <c r="H321" s="3">
        <v>20</v>
      </c>
      <c r="I321" s="3">
        <v>3074</v>
      </c>
      <c r="J321" s="3">
        <f>IF(_xlfn.XLOOKUP(I321,'task_type|任务类型'!$A:$A,'task_type|任务类型'!$D:$D)=1,K321,"")</f>
        <v>6</v>
      </c>
      <c r="K321" s="3">
        <v>6</v>
      </c>
      <c r="L321" s="3">
        <f t="shared" si="52"/>
        <v>20</v>
      </c>
    </row>
    <row r="322" spans="1:12">
      <c r="A322" s="2">
        <f t="shared" si="58"/>
        <v>364007</v>
      </c>
      <c r="B322" s="3" t="e">
        <f>CONCATENATE(_xlfn.XLOOKUP(C322,'task_group|任务组'!$A:$A,'task_group|任务组'!$B:$B),"-",K322)</f>
        <v>#N/A</v>
      </c>
      <c r="C322" s="3">
        <f t="shared" si="61"/>
        <v>364</v>
      </c>
      <c r="D322" s="3">
        <f t="shared" si="50"/>
        <v>7</v>
      </c>
      <c r="F322" s="3">
        <f t="shared" si="51"/>
        <v>364006</v>
      </c>
      <c r="G322" s="3" t="str">
        <f t="shared" si="55"/>
        <v>2;0;20</v>
      </c>
      <c r="H322" s="3">
        <v>20</v>
      </c>
      <c r="I322" s="3">
        <v>3074</v>
      </c>
      <c r="J322" s="3">
        <f>IF(_xlfn.XLOOKUP(I322,'task_type|任务类型'!$A:$A,'task_type|任务类型'!$D:$D)=1,K322,"")</f>
        <v>7</v>
      </c>
      <c r="K322" s="3">
        <v>7</v>
      </c>
      <c r="L322" s="3">
        <f t="shared" si="52"/>
        <v>20</v>
      </c>
    </row>
    <row r="323" spans="1:12">
      <c r="A323" s="2">
        <f t="shared" si="58"/>
        <v>364008</v>
      </c>
      <c r="B323" s="3" t="e">
        <f>CONCATENATE(_xlfn.XLOOKUP(C323,'task_group|任务组'!$A:$A,'task_group|任务组'!$B:$B),"-",K323)</f>
        <v>#N/A</v>
      </c>
      <c r="C323" s="3">
        <f t="shared" si="61"/>
        <v>364</v>
      </c>
      <c r="D323" s="3">
        <f t="shared" si="50"/>
        <v>8</v>
      </c>
      <c r="F323" s="3">
        <f t="shared" si="51"/>
        <v>364007</v>
      </c>
      <c r="G323" s="3" t="str">
        <f t="shared" si="55"/>
        <v>2;0;20</v>
      </c>
      <c r="H323" s="3">
        <v>20</v>
      </c>
      <c r="I323" s="3">
        <v>3074</v>
      </c>
      <c r="J323" s="3">
        <f>IF(_xlfn.XLOOKUP(I323,'task_type|任务类型'!$A:$A,'task_type|任务类型'!$D:$D)=1,K323,"")</f>
        <v>8</v>
      </c>
      <c r="K323" s="3">
        <v>8</v>
      </c>
      <c r="L323" s="3">
        <f t="shared" si="52"/>
        <v>20</v>
      </c>
    </row>
    <row r="324" spans="1:12">
      <c r="A324" s="2">
        <f t="shared" si="58"/>
        <v>364009</v>
      </c>
      <c r="B324" s="3" t="e">
        <f>CONCATENATE(_xlfn.XLOOKUP(C324,'task_group|任务组'!$A:$A,'task_group|任务组'!$B:$B),"-",K324)</f>
        <v>#N/A</v>
      </c>
      <c r="C324" s="3">
        <f t="shared" si="61"/>
        <v>364</v>
      </c>
      <c r="D324" s="3">
        <f t="shared" si="50"/>
        <v>9</v>
      </c>
      <c r="F324" s="3">
        <f t="shared" si="51"/>
        <v>364008</v>
      </c>
      <c r="G324" s="3" t="str">
        <f t="shared" si="55"/>
        <v>2;0;20</v>
      </c>
      <c r="H324" s="3">
        <v>20</v>
      </c>
      <c r="I324" s="3">
        <v>3074</v>
      </c>
      <c r="J324" s="3">
        <f>IF(_xlfn.XLOOKUP(I324,'task_type|任务类型'!$A:$A,'task_type|任务类型'!$D:$D)=1,K324,"")</f>
        <v>9</v>
      </c>
      <c r="K324" s="3">
        <v>9</v>
      </c>
      <c r="L324" s="3">
        <f t="shared" si="52"/>
        <v>20</v>
      </c>
    </row>
    <row r="325" spans="1:12">
      <c r="A325" s="2">
        <f t="shared" si="58"/>
        <v>364010</v>
      </c>
      <c r="B325" s="3" t="e">
        <f>CONCATENATE(_xlfn.XLOOKUP(C325,'task_group|任务组'!$A:$A,'task_group|任务组'!$B:$B),"-",K325)</f>
        <v>#N/A</v>
      </c>
      <c r="C325" s="3">
        <f t="shared" si="61"/>
        <v>364</v>
      </c>
      <c r="D325" s="3">
        <f t="shared" si="50"/>
        <v>10</v>
      </c>
      <c r="F325" s="3">
        <f t="shared" si="51"/>
        <v>364009</v>
      </c>
      <c r="G325" s="3" t="str">
        <f t="shared" si="55"/>
        <v>2;0;50</v>
      </c>
      <c r="H325" s="3">
        <v>50</v>
      </c>
      <c r="I325" s="3">
        <v>3074</v>
      </c>
      <c r="J325" s="3">
        <f>IF(_xlfn.XLOOKUP(I325,'task_type|任务类型'!$A:$A,'task_type|任务类型'!$D:$D)=1,K325,"")</f>
        <v>10</v>
      </c>
      <c r="K325" s="3">
        <v>10</v>
      </c>
      <c r="L325" s="3">
        <f t="shared" si="52"/>
        <v>50</v>
      </c>
    </row>
    <row r="326" spans="1:12">
      <c r="A326" s="2">
        <f>C326*1000+1</f>
        <v>371001</v>
      </c>
      <c r="B326" s="3" t="str">
        <f>CONCATENATE(_xlfn.XLOOKUP(C326,'task_group|任务组'!$A:$A,'task_group|任务组'!$B:$B),"-",K326)</f>
        <v>成就-主线关卡挑战-10</v>
      </c>
      <c r="C326" s="3">
        <v>371</v>
      </c>
      <c r="D326" s="3">
        <f t="shared" si="50"/>
        <v>1</v>
      </c>
      <c r="F326" s="3" t="str">
        <f t="shared" si="51"/>
        <v/>
      </c>
      <c r="G326" s="3" t="str">
        <f t="shared" si="55"/>
        <v>2;0;10</v>
      </c>
      <c r="H326" s="3">
        <v>10</v>
      </c>
      <c r="I326" s="3">
        <v>2012</v>
      </c>
      <c r="J326" s="3">
        <f>IF(_xlfn.XLOOKUP(I326,'task_type|任务类型'!$A:$A,'task_type|任务类型'!$D:$D)=1,K326,"")</f>
        <v>10</v>
      </c>
      <c r="K326" s="3">
        <v>10</v>
      </c>
      <c r="L326" s="3">
        <f t="shared" si="52"/>
        <v>10</v>
      </c>
    </row>
    <row r="327" spans="1:12">
      <c r="A327" s="2">
        <f t="shared" si="58"/>
        <v>371002</v>
      </c>
      <c r="B327" s="3" t="str">
        <f>CONCATENATE(_xlfn.XLOOKUP(C327,'task_group|任务组'!$A:$A,'task_group|任务组'!$B:$B),"-",K327)</f>
        <v>成就-主线关卡挑战-20</v>
      </c>
      <c r="C327" s="3">
        <f t="shared" ref="C327:C335" si="62">C326</f>
        <v>371</v>
      </c>
      <c r="D327" s="3">
        <f t="shared" si="50"/>
        <v>2</v>
      </c>
      <c r="F327" s="3">
        <f t="shared" si="51"/>
        <v>371001</v>
      </c>
      <c r="G327" s="3" t="str">
        <f t="shared" si="55"/>
        <v>2;0;10</v>
      </c>
      <c r="H327" s="3">
        <v>10</v>
      </c>
      <c r="I327" s="3">
        <v>2012</v>
      </c>
      <c r="J327" s="3">
        <f>IF(_xlfn.XLOOKUP(I327,'task_type|任务类型'!$A:$A,'task_type|任务类型'!$D:$D)=1,K327,"")</f>
        <v>20</v>
      </c>
      <c r="K327" s="3">
        <v>20</v>
      </c>
      <c r="L327" s="3">
        <f t="shared" si="52"/>
        <v>10</v>
      </c>
    </row>
    <row r="328" spans="1:12">
      <c r="A328" s="2">
        <f t="shared" si="58"/>
        <v>371003</v>
      </c>
      <c r="B328" s="3" t="str">
        <f>CONCATENATE(_xlfn.XLOOKUP(C328,'task_group|任务组'!$A:$A,'task_group|任务组'!$B:$B),"-",K328)</f>
        <v>成就-主线关卡挑战-50</v>
      </c>
      <c r="C328" s="3">
        <f t="shared" si="62"/>
        <v>371</v>
      </c>
      <c r="D328" s="3">
        <f t="shared" si="50"/>
        <v>3</v>
      </c>
      <c r="F328" s="3">
        <f t="shared" si="51"/>
        <v>371002</v>
      </c>
      <c r="G328" s="3" t="str">
        <f t="shared" si="55"/>
        <v>2;0;10</v>
      </c>
      <c r="H328" s="3">
        <v>10</v>
      </c>
      <c r="I328" s="3">
        <v>2012</v>
      </c>
      <c r="J328" s="3">
        <f>IF(_xlfn.XLOOKUP(I328,'task_type|任务类型'!$A:$A,'task_type|任务类型'!$D:$D)=1,K328,"")</f>
        <v>50</v>
      </c>
      <c r="K328" s="3">
        <v>50</v>
      </c>
      <c r="L328" s="3">
        <f t="shared" si="52"/>
        <v>10</v>
      </c>
    </row>
    <row r="329" spans="1:12">
      <c r="A329" s="2">
        <f t="shared" si="58"/>
        <v>371004</v>
      </c>
      <c r="B329" s="3" t="str">
        <f>CONCATENATE(_xlfn.XLOOKUP(C329,'task_group|任务组'!$A:$A,'task_group|任务组'!$B:$B),"-",K329)</f>
        <v>成就-主线关卡挑战-100</v>
      </c>
      <c r="C329" s="3">
        <f t="shared" si="62"/>
        <v>371</v>
      </c>
      <c r="D329" s="3">
        <f t="shared" si="50"/>
        <v>4</v>
      </c>
      <c r="F329" s="3">
        <f t="shared" si="51"/>
        <v>371003</v>
      </c>
      <c r="G329" s="3" t="str">
        <f t="shared" si="55"/>
        <v>2;0;20</v>
      </c>
      <c r="H329" s="3">
        <v>20</v>
      </c>
      <c r="I329" s="3">
        <v>2012</v>
      </c>
      <c r="J329" s="3">
        <f>IF(_xlfn.XLOOKUP(I329,'task_type|任务类型'!$A:$A,'task_type|任务类型'!$D:$D)=1,K329,"")</f>
        <v>100</v>
      </c>
      <c r="K329" s="3">
        <v>100</v>
      </c>
      <c r="L329" s="3">
        <f t="shared" si="52"/>
        <v>20</v>
      </c>
    </row>
    <row r="330" spans="1:12">
      <c r="A330" s="2">
        <f t="shared" si="58"/>
        <v>371005</v>
      </c>
      <c r="B330" s="3" t="str">
        <f>CONCATENATE(_xlfn.XLOOKUP(C330,'task_group|任务组'!$A:$A,'task_group|任务组'!$B:$B),"-",K330)</f>
        <v>成就-主线关卡挑战-200</v>
      </c>
      <c r="C330" s="3">
        <f t="shared" si="62"/>
        <v>371</v>
      </c>
      <c r="D330" s="3">
        <f t="shared" si="50"/>
        <v>5</v>
      </c>
      <c r="F330" s="3">
        <f t="shared" si="51"/>
        <v>371004</v>
      </c>
      <c r="G330" s="3" t="str">
        <f t="shared" si="55"/>
        <v>2;0;20</v>
      </c>
      <c r="H330" s="3">
        <v>20</v>
      </c>
      <c r="I330" s="3">
        <v>2012</v>
      </c>
      <c r="J330" s="3">
        <f>IF(_xlfn.XLOOKUP(I330,'task_type|任务类型'!$A:$A,'task_type|任务类型'!$D:$D)=1,K330,"")</f>
        <v>200</v>
      </c>
      <c r="K330" s="3">
        <v>200</v>
      </c>
      <c r="L330" s="3">
        <f t="shared" si="52"/>
        <v>20</v>
      </c>
    </row>
    <row r="331" spans="1:12">
      <c r="A331" s="2">
        <f t="shared" si="58"/>
        <v>371006</v>
      </c>
      <c r="B331" s="3" t="str">
        <f>CONCATENATE(_xlfn.XLOOKUP(C331,'task_group|任务组'!$A:$A,'task_group|任务组'!$B:$B),"-",K331)</f>
        <v>成就-主线关卡挑战-500</v>
      </c>
      <c r="C331" s="3">
        <f t="shared" si="62"/>
        <v>371</v>
      </c>
      <c r="D331" s="3">
        <f t="shared" si="50"/>
        <v>6</v>
      </c>
      <c r="F331" s="3">
        <f t="shared" si="51"/>
        <v>371005</v>
      </c>
      <c r="G331" s="3" t="str">
        <f t="shared" si="55"/>
        <v>2;0;20</v>
      </c>
      <c r="H331" s="3">
        <v>20</v>
      </c>
      <c r="I331" s="3">
        <v>2012</v>
      </c>
      <c r="J331" s="3">
        <f>IF(_xlfn.XLOOKUP(I331,'task_type|任务类型'!$A:$A,'task_type|任务类型'!$D:$D)=1,K331,"")</f>
        <v>500</v>
      </c>
      <c r="K331" s="3">
        <v>500</v>
      </c>
      <c r="L331" s="3">
        <f t="shared" si="52"/>
        <v>20</v>
      </c>
    </row>
    <row r="332" spans="1:12">
      <c r="A332" s="2">
        <f t="shared" si="58"/>
        <v>371007</v>
      </c>
      <c r="B332" s="3" t="str">
        <f>CONCATENATE(_xlfn.XLOOKUP(C332,'task_group|任务组'!$A:$A,'task_group|任务组'!$B:$B),"-",K332)</f>
        <v>成就-主线关卡挑战-1000</v>
      </c>
      <c r="C332" s="3">
        <f t="shared" si="62"/>
        <v>371</v>
      </c>
      <c r="D332" s="3">
        <f t="shared" si="50"/>
        <v>7</v>
      </c>
      <c r="F332" s="3">
        <f t="shared" si="51"/>
        <v>371006</v>
      </c>
      <c r="G332" s="3" t="str">
        <f t="shared" si="55"/>
        <v>2;0;30</v>
      </c>
      <c r="H332" s="3">
        <v>30</v>
      </c>
      <c r="I332" s="3">
        <v>2012</v>
      </c>
      <c r="J332" s="3">
        <f>IF(_xlfn.XLOOKUP(I332,'task_type|任务类型'!$A:$A,'task_type|任务类型'!$D:$D)=1,K332,"")</f>
        <v>1000</v>
      </c>
      <c r="K332" s="3">
        <v>1000</v>
      </c>
      <c r="L332" s="3">
        <f t="shared" si="52"/>
        <v>30</v>
      </c>
    </row>
    <row r="333" spans="1:12">
      <c r="A333" s="2">
        <f t="shared" si="58"/>
        <v>371008</v>
      </c>
      <c r="B333" s="3" t="str">
        <f>CONCATENATE(_xlfn.XLOOKUP(C333,'task_group|任务组'!$A:$A,'task_group|任务组'!$B:$B),"-",K333)</f>
        <v>成就-主线关卡挑战-2000</v>
      </c>
      <c r="C333" s="3">
        <f t="shared" si="62"/>
        <v>371</v>
      </c>
      <c r="D333" s="3">
        <f t="shared" si="50"/>
        <v>8</v>
      </c>
      <c r="F333" s="3">
        <f t="shared" si="51"/>
        <v>371007</v>
      </c>
      <c r="G333" s="3" t="str">
        <f t="shared" si="55"/>
        <v>2;0;30</v>
      </c>
      <c r="H333" s="3">
        <v>30</v>
      </c>
      <c r="I333" s="3">
        <v>2012</v>
      </c>
      <c r="J333" s="3">
        <f>IF(_xlfn.XLOOKUP(I333,'task_type|任务类型'!$A:$A,'task_type|任务类型'!$D:$D)=1,K333,"")</f>
        <v>2000</v>
      </c>
      <c r="K333" s="3">
        <v>2000</v>
      </c>
      <c r="L333" s="3">
        <f t="shared" si="52"/>
        <v>30</v>
      </c>
    </row>
    <row r="334" spans="1:12">
      <c r="A334" s="2">
        <f t="shared" si="58"/>
        <v>371009</v>
      </c>
      <c r="B334" s="3" t="str">
        <f>CONCATENATE(_xlfn.XLOOKUP(C334,'task_group|任务组'!$A:$A,'task_group|任务组'!$B:$B),"-",K334)</f>
        <v>成就-主线关卡挑战-5000</v>
      </c>
      <c r="C334" s="3">
        <f t="shared" si="62"/>
        <v>371</v>
      </c>
      <c r="D334" s="3">
        <f t="shared" si="50"/>
        <v>9</v>
      </c>
      <c r="F334" s="3">
        <f t="shared" si="51"/>
        <v>371008</v>
      </c>
      <c r="G334" s="3" t="str">
        <f t="shared" si="55"/>
        <v>2;0;30</v>
      </c>
      <c r="H334" s="3">
        <v>30</v>
      </c>
      <c r="I334" s="3">
        <v>2012</v>
      </c>
      <c r="J334" s="3">
        <f>IF(_xlfn.XLOOKUP(I334,'task_type|任务类型'!$A:$A,'task_type|任务类型'!$D:$D)=1,K334,"")</f>
        <v>5000</v>
      </c>
      <c r="K334" s="3">
        <v>5000</v>
      </c>
      <c r="L334" s="3">
        <f t="shared" si="52"/>
        <v>30</v>
      </c>
    </row>
    <row r="335" spans="1:12">
      <c r="A335" s="2">
        <f t="shared" si="58"/>
        <v>371010</v>
      </c>
      <c r="B335" s="3" t="str">
        <f>CONCATENATE(_xlfn.XLOOKUP(C335,'task_group|任务组'!$A:$A,'task_group|任务组'!$B:$B),"-",K335)</f>
        <v>成就-主线关卡挑战-10000</v>
      </c>
      <c r="C335" s="3">
        <f t="shared" si="62"/>
        <v>371</v>
      </c>
      <c r="D335" s="3">
        <f t="shared" si="50"/>
        <v>10</v>
      </c>
      <c r="F335" s="3">
        <f t="shared" si="51"/>
        <v>371009</v>
      </c>
      <c r="G335" s="3" t="str">
        <f t="shared" si="55"/>
        <v>2;0;50</v>
      </c>
      <c r="H335" s="3">
        <v>50</v>
      </c>
      <c r="I335" s="3">
        <v>2012</v>
      </c>
      <c r="J335" s="3">
        <f>IF(_xlfn.XLOOKUP(I335,'task_type|任务类型'!$A:$A,'task_type|任务类型'!$D:$D)=1,K335,"")</f>
        <v>10000</v>
      </c>
      <c r="K335" s="3">
        <v>10000</v>
      </c>
      <c r="L335" s="3">
        <f t="shared" si="52"/>
        <v>50</v>
      </c>
    </row>
    <row r="336" spans="1:12">
      <c r="A336" s="2">
        <f>C336*1000+1</f>
        <v>372001</v>
      </c>
      <c r="B336" s="3" t="str">
        <f>CONCATENATE(_xlfn.XLOOKUP(C336,'task_group|任务组'!$A:$A,'task_group|任务组'!$B:$B),"-",K336)</f>
        <v>成就-参与每日挑战-5</v>
      </c>
      <c r="C336" s="3">
        <v>372</v>
      </c>
      <c r="D336" s="3">
        <f t="shared" si="50"/>
        <v>1</v>
      </c>
      <c r="F336" s="3" t="str">
        <f t="shared" si="51"/>
        <v/>
      </c>
      <c r="G336" s="3" t="str">
        <f t="shared" si="55"/>
        <v>2;0;10</v>
      </c>
      <c r="H336" s="3">
        <v>10</v>
      </c>
      <c r="I336" s="3">
        <v>2024</v>
      </c>
      <c r="J336" s="3">
        <f>IF(_xlfn.XLOOKUP(I336,'task_type|任务类型'!$A:$A,'task_type|任务类型'!$D:$D)=1,K336,"")</f>
        <v>5</v>
      </c>
      <c r="K336" s="3">
        <v>5</v>
      </c>
      <c r="L336" s="3">
        <f t="shared" si="52"/>
        <v>10</v>
      </c>
    </row>
    <row r="337" spans="1:12">
      <c r="A337" s="2">
        <f t="shared" ref="A337:A345" si="63">A336+1</f>
        <v>372002</v>
      </c>
      <c r="B337" s="3" t="str">
        <f>CONCATENATE(_xlfn.XLOOKUP(C337,'task_group|任务组'!$A:$A,'task_group|任务组'!$B:$B),"-",K337)</f>
        <v>成就-参与每日挑战-10</v>
      </c>
      <c r="C337" s="3">
        <f t="shared" ref="C337:C345" si="64">C336</f>
        <v>372</v>
      </c>
      <c r="D337" s="3">
        <f t="shared" si="50"/>
        <v>2</v>
      </c>
      <c r="F337" s="3">
        <f t="shared" si="51"/>
        <v>372001</v>
      </c>
      <c r="G337" s="3" t="str">
        <f t="shared" si="55"/>
        <v>2;0;10</v>
      </c>
      <c r="H337" s="3">
        <v>10</v>
      </c>
      <c r="I337" s="3">
        <v>2024</v>
      </c>
      <c r="J337" s="3">
        <f>IF(_xlfn.XLOOKUP(I337,'task_type|任务类型'!$A:$A,'task_type|任务类型'!$D:$D)=1,K337,"")</f>
        <v>10</v>
      </c>
      <c r="K337" s="3">
        <v>10</v>
      </c>
      <c r="L337" s="3">
        <f t="shared" si="52"/>
        <v>10</v>
      </c>
    </row>
    <row r="338" spans="1:12">
      <c r="A338" s="2">
        <f t="shared" si="63"/>
        <v>372003</v>
      </c>
      <c r="B338" s="3" t="str">
        <f>CONCATENATE(_xlfn.XLOOKUP(C338,'task_group|任务组'!$A:$A,'task_group|任务组'!$B:$B),"-",K338)</f>
        <v>成就-参与每日挑战-20</v>
      </c>
      <c r="C338" s="3">
        <f t="shared" si="64"/>
        <v>372</v>
      </c>
      <c r="D338" s="3">
        <f t="shared" si="50"/>
        <v>3</v>
      </c>
      <c r="F338" s="3">
        <f t="shared" si="51"/>
        <v>372002</v>
      </c>
      <c r="G338" s="3" t="str">
        <f t="shared" si="55"/>
        <v>2;0;10</v>
      </c>
      <c r="H338" s="3">
        <v>10</v>
      </c>
      <c r="I338" s="3">
        <v>2024</v>
      </c>
      <c r="J338" s="3">
        <f>IF(_xlfn.XLOOKUP(I338,'task_type|任务类型'!$A:$A,'task_type|任务类型'!$D:$D)=1,K338,"")</f>
        <v>20</v>
      </c>
      <c r="K338" s="3">
        <v>20</v>
      </c>
      <c r="L338" s="3">
        <f t="shared" si="52"/>
        <v>10</v>
      </c>
    </row>
    <row r="339" spans="1:12">
      <c r="A339" s="2">
        <f t="shared" si="63"/>
        <v>372004</v>
      </c>
      <c r="B339" s="3" t="str">
        <f>CONCATENATE(_xlfn.XLOOKUP(C339,'task_group|任务组'!$A:$A,'task_group|任务组'!$B:$B),"-",K339)</f>
        <v>成就-参与每日挑战-50</v>
      </c>
      <c r="C339" s="3">
        <f t="shared" si="64"/>
        <v>372</v>
      </c>
      <c r="D339" s="3">
        <f t="shared" si="50"/>
        <v>4</v>
      </c>
      <c r="F339" s="3">
        <f t="shared" si="51"/>
        <v>372003</v>
      </c>
      <c r="G339" s="3" t="str">
        <f t="shared" si="55"/>
        <v>2;0;20</v>
      </c>
      <c r="H339" s="3">
        <v>20</v>
      </c>
      <c r="I339" s="3">
        <v>2024</v>
      </c>
      <c r="J339" s="3">
        <f>IF(_xlfn.XLOOKUP(I339,'task_type|任务类型'!$A:$A,'task_type|任务类型'!$D:$D)=1,K339,"")</f>
        <v>50</v>
      </c>
      <c r="K339" s="3">
        <v>50</v>
      </c>
      <c r="L339" s="3">
        <f t="shared" si="52"/>
        <v>20</v>
      </c>
    </row>
    <row r="340" spans="1:12">
      <c r="A340" s="2">
        <f t="shared" si="63"/>
        <v>372005</v>
      </c>
      <c r="B340" s="3" t="str">
        <f>CONCATENATE(_xlfn.XLOOKUP(C340,'task_group|任务组'!$A:$A,'task_group|任务组'!$B:$B),"-",K340)</f>
        <v>成就-参与每日挑战-100</v>
      </c>
      <c r="C340" s="3">
        <f t="shared" si="64"/>
        <v>372</v>
      </c>
      <c r="D340" s="3">
        <f t="shared" si="50"/>
        <v>5</v>
      </c>
      <c r="F340" s="3">
        <f t="shared" si="51"/>
        <v>372004</v>
      </c>
      <c r="G340" s="3" t="str">
        <f t="shared" ref="G340:G349" si="65">CONCATENATE("2;0;",H340)</f>
        <v>2;0;20</v>
      </c>
      <c r="H340" s="3">
        <v>20</v>
      </c>
      <c r="I340" s="3">
        <v>2024</v>
      </c>
      <c r="J340" s="3">
        <f>IF(_xlfn.XLOOKUP(I340,'task_type|任务类型'!$A:$A,'task_type|任务类型'!$D:$D)=1,K340,"")</f>
        <v>100</v>
      </c>
      <c r="K340" s="3">
        <v>100</v>
      </c>
      <c r="L340" s="3">
        <f t="shared" si="52"/>
        <v>20</v>
      </c>
    </row>
    <row r="341" spans="1:12">
      <c r="A341" s="2">
        <f t="shared" si="63"/>
        <v>372006</v>
      </c>
      <c r="B341" s="3" t="str">
        <f>CONCATENATE(_xlfn.XLOOKUP(C341,'task_group|任务组'!$A:$A,'task_group|任务组'!$B:$B),"-",K341)</f>
        <v>成就-参与每日挑战-200</v>
      </c>
      <c r="C341" s="3">
        <f t="shared" si="64"/>
        <v>372</v>
      </c>
      <c r="D341" s="3">
        <f t="shared" si="50"/>
        <v>6</v>
      </c>
      <c r="F341" s="3">
        <f t="shared" si="51"/>
        <v>372005</v>
      </c>
      <c r="G341" s="3" t="str">
        <f t="shared" si="65"/>
        <v>2;0;20</v>
      </c>
      <c r="H341" s="3">
        <v>20</v>
      </c>
      <c r="I341" s="3">
        <v>2024</v>
      </c>
      <c r="J341" s="3">
        <f>IF(_xlfn.XLOOKUP(I341,'task_type|任务类型'!$A:$A,'task_type|任务类型'!$D:$D)=1,K341,"")</f>
        <v>200</v>
      </c>
      <c r="K341" s="3">
        <v>200</v>
      </c>
      <c r="L341" s="3">
        <f t="shared" si="52"/>
        <v>20</v>
      </c>
    </row>
    <row r="342" spans="1:12">
      <c r="A342" s="2">
        <f t="shared" si="63"/>
        <v>372007</v>
      </c>
      <c r="B342" s="3" t="str">
        <f>CONCATENATE(_xlfn.XLOOKUP(C342,'task_group|任务组'!$A:$A,'task_group|任务组'!$B:$B),"-",K342)</f>
        <v>成就-参与每日挑战-500</v>
      </c>
      <c r="C342" s="3">
        <f t="shared" si="64"/>
        <v>372</v>
      </c>
      <c r="D342" s="3">
        <f t="shared" si="50"/>
        <v>7</v>
      </c>
      <c r="F342" s="3">
        <f t="shared" si="51"/>
        <v>372006</v>
      </c>
      <c r="G342" s="3" t="str">
        <f t="shared" si="65"/>
        <v>2;0;30</v>
      </c>
      <c r="H342" s="3">
        <v>30</v>
      </c>
      <c r="I342" s="3">
        <v>2024</v>
      </c>
      <c r="J342" s="3">
        <f>IF(_xlfn.XLOOKUP(I342,'task_type|任务类型'!$A:$A,'task_type|任务类型'!$D:$D)=1,K342,"")</f>
        <v>500</v>
      </c>
      <c r="K342" s="3">
        <v>500</v>
      </c>
      <c r="L342" s="3">
        <f t="shared" si="52"/>
        <v>30</v>
      </c>
    </row>
    <row r="343" spans="1:12">
      <c r="A343" s="2">
        <f t="shared" si="63"/>
        <v>372008</v>
      </c>
      <c r="B343" s="3" t="str">
        <f>CONCATENATE(_xlfn.XLOOKUP(C343,'task_group|任务组'!$A:$A,'task_group|任务组'!$B:$B),"-",K343)</f>
        <v>成就-参与每日挑战-1000</v>
      </c>
      <c r="C343" s="3">
        <f t="shared" si="64"/>
        <v>372</v>
      </c>
      <c r="D343" s="3">
        <f t="shared" ref="D343:D382" si="66">_xlfn.NUMBERVALUE(RIGHT(A343,3))</f>
        <v>8</v>
      </c>
      <c r="F343" s="3">
        <f t="shared" ref="F343:F382" si="67">IF(D343=1,"",A342)</f>
        <v>372007</v>
      </c>
      <c r="G343" s="3" t="str">
        <f t="shared" si="65"/>
        <v>2;0;30</v>
      </c>
      <c r="H343" s="3">
        <v>30</v>
      </c>
      <c r="I343" s="3">
        <v>2024</v>
      </c>
      <c r="J343" s="3">
        <f>IF(_xlfn.XLOOKUP(I343,'task_type|任务类型'!$A:$A,'task_type|任务类型'!$D:$D)=1,K343,"")</f>
        <v>1000</v>
      </c>
      <c r="K343" s="3">
        <v>1000</v>
      </c>
      <c r="L343" s="3">
        <f t="shared" ref="L343:L371" si="68">H343</f>
        <v>30</v>
      </c>
    </row>
    <row r="344" spans="1:12">
      <c r="A344" s="2">
        <f t="shared" si="63"/>
        <v>372009</v>
      </c>
      <c r="B344" s="3" t="str">
        <f>CONCATENATE(_xlfn.XLOOKUP(C344,'task_group|任务组'!$A:$A,'task_group|任务组'!$B:$B),"-",K344)</f>
        <v>成就-参与每日挑战-2000</v>
      </c>
      <c r="C344" s="3">
        <f t="shared" si="64"/>
        <v>372</v>
      </c>
      <c r="D344" s="3">
        <f t="shared" si="66"/>
        <v>9</v>
      </c>
      <c r="F344" s="3">
        <f t="shared" si="67"/>
        <v>372008</v>
      </c>
      <c r="G344" s="3" t="str">
        <f t="shared" si="65"/>
        <v>2;0;30</v>
      </c>
      <c r="H344" s="3">
        <v>30</v>
      </c>
      <c r="I344" s="3">
        <v>2024</v>
      </c>
      <c r="J344" s="3">
        <f>IF(_xlfn.XLOOKUP(I344,'task_type|任务类型'!$A:$A,'task_type|任务类型'!$D:$D)=1,K344,"")</f>
        <v>2000</v>
      </c>
      <c r="K344" s="3">
        <v>2000</v>
      </c>
      <c r="L344" s="3">
        <f t="shared" si="68"/>
        <v>30</v>
      </c>
    </row>
    <row r="345" spans="1:12">
      <c r="A345" s="2">
        <f t="shared" si="63"/>
        <v>372010</v>
      </c>
      <c r="B345" s="3" t="str">
        <f>CONCATENATE(_xlfn.XLOOKUP(C345,'task_group|任务组'!$A:$A,'task_group|任务组'!$B:$B),"-",K345)</f>
        <v>成就-参与每日挑战-5000</v>
      </c>
      <c r="C345" s="3">
        <f t="shared" si="64"/>
        <v>372</v>
      </c>
      <c r="D345" s="3">
        <f t="shared" si="66"/>
        <v>10</v>
      </c>
      <c r="F345" s="3">
        <f t="shared" si="67"/>
        <v>372009</v>
      </c>
      <c r="G345" s="3" t="str">
        <f t="shared" si="65"/>
        <v>2;0;50</v>
      </c>
      <c r="H345" s="3">
        <v>50</v>
      </c>
      <c r="I345" s="3">
        <v>2024</v>
      </c>
      <c r="J345" s="3">
        <f>IF(_xlfn.XLOOKUP(I345,'task_type|任务类型'!$A:$A,'task_type|任务类型'!$D:$D)=1,K345,"")</f>
        <v>5000</v>
      </c>
      <c r="K345" s="3">
        <v>5000</v>
      </c>
      <c r="L345" s="3">
        <f t="shared" si="68"/>
        <v>50</v>
      </c>
    </row>
    <row r="346" spans="1:12">
      <c r="A346" s="2">
        <f>C346*1000+1</f>
        <v>381001</v>
      </c>
      <c r="B346" s="3" t="str">
        <f>CONCATENATE(_xlfn.XLOOKUP(C346,'task_group|任务组'!$A:$A,'task_group|任务组'!$B:$B),"-",K346)</f>
        <v>成就-购买体力-5</v>
      </c>
      <c r="C346" s="3">
        <v>381</v>
      </c>
      <c r="D346" s="3">
        <f t="shared" si="66"/>
        <v>1</v>
      </c>
      <c r="F346" s="3" t="str">
        <f t="shared" si="67"/>
        <v/>
      </c>
      <c r="G346" s="3" t="str">
        <f t="shared" si="65"/>
        <v>2;0;10</v>
      </c>
      <c r="H346" s="3">
        <v>10</v>
      </c>
      <c r="I346" s="3">
        <v>1051</v>
      </c>
      <c r="J346" s="3">
        <f>IF(_xlfn.XLOOKUP(I346,'task_type|任务类型'!$A:$A,'task_type|任务类型'!$D:$D)=1,K346,"")</f>
        <v>5</v>
      </c>
      <c r="K346" s="3">
        <v>5</v>
      </c>
      <c r="L346" s="3">
        <f t="shared" si="68"/>
        <v>10</v>
      </c>
    </row>
    <row r="347" spans="1:12">
      <c r="A347" s="2">
        <f t="shared" ref="A347:A355" si="69">A346+1</f>
        <v>381002</v>
      </c>
      <c r="B347" s="3" t="str">
        <f>CONCATENATE(_xlfn.XLOOKUP(C347,'task_group|任务组'!$A:$A,'task_group|任务组'!$B:$B),"-",K347)</f>
        <v>成就-购买体力-10</v>
      </c>
      <c r="C347" s="3">
        <f t="shared" ref="C347:C355" si="70">C346</f>
        <v>381</v>
      </c>
      <c r="D347" s="3">
        <f t="shared" si="66"/>
        <v>2</v>
      </c>
      <c r="F347" s="3">
        <f t="shared" si="67"/>
        <v>381001</v>
      </c>
      <c r="G347" s="3" t="str">
        <f t="shared" si="65"/>
        <v>2;0;10</v>
      </c>
      <c r="H347" s="3">
        <v>10</v>
      </c>
      <c r="I347" s="3">
        <v>1051</v>
      </c>
      <c r="J347" s="3">
        <f>IF(_xlfn.XLOOKUP(I347,'task_type|任务类型'!$A:$A,'task_type|任务类型'!$D:$D)=1,K347,"")</f>
        <v>10</v>
      </c>
      <c r="K347" s="3">
        <v>10</v>
      </c>
      <c r="L347" s="3">
        <f t="shared" si="68"/>
        <v>10</v>
      </c>
    </row>
    <row r="348" spans="1:12">
      <c r="A348" s="2">
        <f t="shared" si="69"/>
        <v>381003</v>
      </c>
      <c r="B348" s="3" t="str">
        <f>CONCATENATE(_xlfn.XLOOKUP(C348,'task_group|任务组'!$A:$A,'task_group|任务组'!$B:$B),"-",K348)</f>
        <v>成就-购买体力-20</v>
      </c>
      <c r="C348" s="3">
        <f t="shared" si="70"/>
        <v>381</v>
      </c>
      <c r="D348" s="3">
        <f t="shared" si="66"/>
        <v>3</v>
      </c>
      <c r="F348" s="3">
        <f t="shared" si="67"/>
        <v>381002</v>
      </c>
      <c r="G348" s="3" t="str">
        <f t="shared" si="65"/>
        <v>2;0;10</v>
      </c>
      <c r="H348" s="3">
        <v>10</v>
      </c>
      <c r="I348" s="3">
        <v>1051</v>
      </c>
      <c r="J348" s="3">
        <f>IF(_xlfn.XLOOKUP(I348,'task_type|任务类型'!$A:$A,'task_type|任务类型'!$D:$D)=1,K348,"")</f>
        <v>20</v>
      </c>
      <c r="K348" s="3">
        <v>20</v>
      </c>
      <c r="L348" s="3">
        <f t="shared" si="68"/>
        <v>10</v>
      </c>
    </row>
    <row r="349" spans="1:12">
      <c r="A349" s="2">
        <f t="shared" si="69"/>
        <v>381004</v>
      </c>
      <c r="B349" s="3" t="str">
        <f>CONCATENATE(_xlfn.XLOOKUP(C349,'task_group|任务组'!$A:$A,'task_group|任务组'!$B:$B),"-",K349)</f>
        <v>成就-购买体力-50</v>
      </c>
      <c r="C349" s="3">
        <f t="shared" si="70"/>
        <v>381</v>
      </c>
      <c r="D349" s="3">
        <f t="shared" si="66"/>
        <v>4</v>
      </c>
      <c r="F349" s="3">
        <f t="shared" si="67"/>
        <v>381003</v>
      </c>
      <c r="G349" s="3" t="str">
        <f t="shared" si="65"/>
        <v>2;0;20</v>
      </c>
      <c r="H349" s="3">
        <v>20</v>
      </c>
      <c r="I349" s="3">
        <v>1051</v>
      </c>
      <c r="J349" s="3">
        <f>IF(_xlfn.XLOOKUP(I349,'task_type|任务类型'!$A:$A,'task_type|任务类型'!$D:$D)=1,K349,"")</f>
        <v>50</v>
      </c>
      <c r="K349" s="3">
        <v>50</v>
      </c>
      <c r="L349" s="3">
        <f t="shared" si="68"/>
        <v>20</v>
      </c>
    </row>
    <row r="350" spans="1:12">
      <c r="A350" s="2">
        <f t="shared" si="69"/>
        <v>381005</v>
      </c>
      <c r="B350" s="3" t="str">
        <f>CONCATENATE(_xlfn.XLOOKUP(C350,'task_group|任务组'!$A:$A,'task_group|任务组'!$B:$B),"-",K350)</f>
        <v>成就-购买体力-100</v>
      </c>
      <c r="C350" s="3">
        <f t="shared" si="70"/>
        <v>381</v>
      </c>
      <c r="D350" s="3">
        <f t="shared" si="66"/>
        <v>5</v>
      </c>
      <c r="F350" s="3">
        <f t="shared" si="67"/>
        <v>381004</v>
      </c>
      <c r="G350" s="3" t="str">
        <f t="shared" ref="G350:G403" si="71">CONCATENATE("2;0;",H350)</f>
        <v>2;0;20</v>
      </c>
      <c r="H350" s="3">
        <v>20</v>
      </c>
      <c r="I350" s="3">
        <v>1051</v>
      </c>
      <c r="J350" s="3">
        <f>IF(_xlfn.XLOOKUP(I350,'task_type|任务类型'!$A:$A,'task_type|任务类型'!$D:$D)=1,K350,"")</f>
        <v>100</v>
      </c>
      <c r="K350" s="3">
        <v>100</v>
      </c>
      <c r="L350" s="3">
        <f t="shared" si="68"/>
        <v>20</v>
      </c>
    </row>
    <row r="351" spans="1:12">
      <c r="A351" s="2">
        <f t="shared" si="69"/>
        <v>381006</v>
      </c>
      <c r="B351" s="3" t="str">
        <f>CONCATENATE(_xlfn.XLOOKUP(C351,'task_group|任务组'!$A:$A,'task_group|任务组'!$B:$B),"-",K351)</f>
        <v>成就-购买体力-200</v>
      </c>
      <c r="C351" s="3">
        <f t="shared" si="70"/>
        <v>381</v>
      </c>
      <c r="D351" s="3">
        <f t="shared" si="66"/>
        <v>6</v>
      </c>
      <c r="F351" s="3">
        <f t="shared" si="67"/>
        <v>381005</v>
      </c>
      <c r="G351" s="3" t="str">
        <f t="shared" si="71"/>
        <v>2;0;20</v>
      </c>
      <c r="H351" s="3">
        <v>20</v>
      </c>
      <c r="I351" s="3">
        <v>1051</v>
      </c>
      <c r="J351" s="3">
        <f>IF(_xlfn.XLOOKUP(I351,'task_type|任务类型'!$A:$A,'task_type|任务类型'!$D:$D)=1,K351,"")</f>
        <v>200</v>
      </c>
      <c r="K351" s="3">
        <v>200</v>
      </c>
      <c r="L351" s="3">
        <f t="shared" si="68"/>
        <v>20</v>
      </c>
    </row>
    <row r="352" spans="1:12">
      <c r="A352" s="2">
        <f t="shared" si="69"/>
        <v>381007</v>
      </c>
      <c r="B352" s="3" t="str">
        <f>CONCATENATE(_xlfn.XLOOKUP(C352,'task_group|任务组'!$A:$A,'task_group|任务组'!$B:$B),"-",K352)</f>
        <v>成就-购买体力-500</v>
      </c>
      <c r="C352" s="3">
        <f t="shared" si="70"/>
        <v>381</v>
      </c>
      <c r="D352" s="3">
        <f t="shared" si="66"/>
        <v>7</v>
      </c>
      <c r="F352" s="3">
        <f t="shared" si="67"/>
        <v>381006</v>
      </c>
      <c r="G352" s="3" t="str">
        <f t="shared" si="71"/>
        <v>2;0;30</v>
      </c>
      <c r="H352" s="3">
        <v>30</v>
      </c>
      <c r="I352" s="3">
        <v>1051</v>
      </c>
      <c r="J352" s="3">
        <f>IF(_xlfn.XLOOKUP(I352,'task_type|任务类型'!$A:$A,'task_type|任务类型'!$D:$D)=1,K352,"")</f>
        <v>500</v>
      </c>
      <c r="K352" s="3">
        <v>500</v>
      </c>
      <c r="L352" s="3">
        <f t="shared" si="68"/>
        <v>30</v>
      </c>
    </row>
    <row r="353" spans="1:12">
      <c r="A353" s="2">
        <f t="shared" si="69"/>
        <v>381008</v>
      </c>
      <c r="B353" s="3" t="str">
        <f>CONCATENATE(_xlfn.XLOOKUP(C353,'task_group|任务组'!$A:$A,'task_group|任务组'!$B:$B),"-",K353)</f>
        <v>成就-购买体力-1000</v>
      </c>
      <c r="C353" s="3">
        <f t="shared" si="70"/>
        <v>381</v>
      </c>
      <c r="D353" s="3">
        <f t="shared" si="66"/>
        <v>8</v>
      </c>
      <c r="F353" s="3">
        <f t="shared" si="67"/>
        <v>381007</v>
      </c>
      <c r="G353" s="3" t="str">
        <f t="shared" si="71"/>
        <v>2;0;30</v>
      </c>
      <c r="H353" s="3">
        <v>30</v>
      </c>
      <c r="I353" s="3">
        <v>1051</v>
      </c>
      <c r="J353" s="3">
        <f>IF(_xlfn.XLOOKUP(I353,'task_type|任务类型'!$A:$A,'task_type|任务类型'!$D:$D)=1,K353,"")</f>
        <v>1000</v>
      </c>
      <c r="K353" s="3">
        <v>1000</v>
      </c>
      <c r="L353" s="3">
        <f t="shared" si="68"/>
        <v>30</v>
      </c>
    </row>
    <row r="354" spans="1:12">
      <c r="A354" s="2">
        <f t="shared" si="69"/>
        <v>381009</v>
      </c>
      <c r="B354" s="3" t="str">
        <f>CONCATENATE(_xlfn.XLOOKUP(C354,'task_group|任务组'!$A:$A,'task_group|任务组'!$B:$B),"-",K354)</f>
        <v>成就-购买体力-2000</v>
      </c>
      <c r="C354" s="3">
        <f t="shared" si="70"/>
        <v>381</v>
      </c>
      <c r="D354" s="3">
        <f t="shared" si="66"/>
        <v>9</v>
      </c>
      <c r="F354" s="3">
        <f t="shared" si="67"/>
        <v>381008</v>
      </c>
      <c r="G354" s="3" t="str">
        <f t="shared" si="71"/>
        <v>2;0;30</v>
      </c>
      <c r="H354" s="3">
        <v>30</v>
      </c>
      <c r="I354" s="3">
        <v>1051</v>
      </c>
      <c r="J354" s="3">
        <f>IF(_xlfn.XLOOKUP(I354,'task_type|任务类型'!$A:$A,'task_type|任务类型'!$D:$D)=1,K354,"")</f>
        <v>2000</v>
      </c>
      <c r="K354" s="3">
        <v>2000</v>
      </c>
      <c r="L354" s="3">
        <f t="shared" si="68"/>
        <v>30</v>
      </c>
    </row>
    <row r="355" spans="1:12">
      <c r="A355" s="2">
        <f t="shared" si="69"/>
        <v>381010</v>
      </c>
      <c r="B355" s="3" t="str">
        <f>CONCATENATE(_xlfn.XLOOKUP(C355,'task_group|任务组'!$A:$A,'task_group|任务组'!$B:$B),"-",K355)</f>
        <v>成就-购买体力-5000</v>
      </c>
      <c r="C355" s="3">
        <f t="shared" si="70"/>
        <v>381</v>
      </c>
      <c r="D355" s="3">
        <f t="shared" si="66"/>
        <v>10</v>
      </c>
      <c r="F355" s="3">
        <f t="shared" si="67"/>
        <v>381009</v>
      </c>
      <c r="G355" s="3" t="str">
        <f t="shared" si="71"/>
        <v>2;0;50</v>
      </c>
      <c r="H355" s="3">
        <v>50</v>
      </c>
      <c r="I355" s="3">
        <v>1051</v>
      </c>
      <c r="J355" s="3">
        <f>IF(_xlfn.XLOOKUP(I355,'task_type|任务类型'!$A:$A,'task_type|任务类型'!$D:$D)=1,K355,"")</f>
        <v>5000</v>
      </c>
      <c r="K355" s="3">
        <v>5000</v>
      </c>
      <c r="L355" s="3">
        <f t="shared" si="68"/>
        <v>50</v>
      </c>
    </row>
    <row r="356" spans="1:12">
      <c r="A356" s="2">
        <f>C356*1000+1</f>
        <v>382001</v>
      </c>
      <c r="B356" s="3" t="str">
        <f>CONCATENATE(_xlfn.XLOOKUP(C356,'task_group|任务组'!$A:$A,'task_group|任务组'!$B:$B),"-",K356)</f>
        <v>成就-开盲盒-5</v>
      </c>
      <c r="C356" s="3">
        <v>382</v>
      </c>
      <c r="D356" s="3">
        <f t="shared" si="66"/>
        <v>1</v>
      </c>
      <c r="F356" s="3" t="str">
        <f t="shared" si="67"/>
        <v/>
      </c>
      <c r="G356" s="3" t="str">
        <f t="shared" si="71"/>
        <v>2;0;10</v>
      </c>
      <c r="H356" s="3">
        <v>10</v>
      </c>
      <c r="I356" s="3">
        <v>1063</v>
      </c>
      <c r="J356" s="3">
        <f>IF(_xlfn.XLOOKUP(I356,'task_type|任务类型'!$A:$A,'task_type|任务类型'!$D:$D)=1,K356,"")</f>
        <v>5</v>
      </c>
      <c r="K356" s="3">
        <v>5</v>
      </c>
      <c r="L356" s="3">
        <f t="shared" si="68"/>
        <v>10</v>
      </c>
    </row>
    <row r="357" spans="1:12">
      <c r="A357" s="2">
        <f t="shared" ref="A357:A365" si="72">A356+1</f>
        <v>382002</v>
      </c>
      <c r="B357" s="3" t="str">
        <f>CONCATENATE(_xlfn.XLOOKUP(C357,'task_group|任务组'!$A:$A,'task_group|任务组'!$B:$B),"-",K357)</f>
        <v>成就-开盲盒-10</v>
      </c>
      <c r="C357" s="3">
        <f t="shared" ref="C357:C365" si="73">C356</f>
        <v>382</v>
      </c>
      <c r="D357" s="3">
        <f t="shared" si="66"/>
        <v>2</v>
      </c>
      <c r="F357" s="3">
        <f t="shared" si="67"/>
        <v>382001</v>
      </c>
      <c r="G357" s="3" t="str">
        <f t="shared" si="71"/>
        <v>2;0;10</v>
      </c>
      <c r="H357" s="3">
        <v>10</v>
      </c>
      <c r="I357" s="3">
        <v>1063</v>
      </c>
      <c r="J357" s="3">
        <f>IF(_xlfn.XLOOKUP(I357,'task_type|任务类型'!$A:$A,'task_type|任务类型'!$D:$D)=1,K357,"")</f>
        <v>10</v>
      </c>
      <c r="K357" s="3">
        <v>10</v>
      </c>
      <c r="L357" s="3">
        <f t="shared" si="68"/>
        <v>10</v>
      </c>
    </row>
    <row r="358" spans="1:12">
      <c r="A358" s="2">
        <f t="shared" si="72"/>
        <v>382003</v>
      </c>
      <c r="B358" s="3" t="str">
        <f>CONCATENATE(_xlfn.XLOOKUP(C358,'task_group|任务组'!$A:$A,'task_group|任务组'!$B:$B),"-",K358)</f>
        <v>成就-开盲盒-20</v>
      </c>
      <c r="C358" s="3">
        <f t="shared" si="73"/>
        <v>382</v>
      </c>
      <c r="D358" s="3">
        <f t="shared" si="66"/>
        <v>3</v>
      </c>
      <c r="F358" s="3">
        <f t="shared" si="67"/>
        <v>382002</v>
      </c>
      <c r="G358" s="3" t="str">
        <f t="shared" si="71"/>
        <v>2;0;10</v>
      </c>
      <c r="H358" s="3">
        <v>10</v>
      </c>
      <c r="I358" s="3">
        <v>1063</v>
      </c>
      <c r="J358" s="3">
        <f>IF(_xlfn.XLOOKUP(I358,'task_type|任务类型'!$A:$A,'task_type|任务类型'!$D:$D)=1,K358,"")</f>
        <v>20</v>
      </c>
      <c r="K358" s="3">
        <v>20</v>
      </c>
      <c r="L358" s="3">
        <f t="shared" si="68"/>
        <v>10</v>
      </c>
    </row>
    <row r="359" spans="1:12">
      <c r="A359" s="2">
        <f t="shared" si="72"/>
        <v>382004</v>
      </c>
      <c r="B359" s="3" t="str">
        <f>CONCATENATE(_xlfn.XLOOKUP(C359,'task_group|任务组'!$A:$A,'task_group|任务组'!$B:$B),"-",K359)</f>
        <v>成就-开盲盒-50</v>
      </c>
      <c r="C359" s="3">
        <f t="shared" si="73"/>
        <v>382</v>
      </c>
      <c r="D359" s="3">
        <f t="shared" si="66"/>
        <v>4</v>
      </c>
      <c r="F359" s="3">
        <f t="shared" si="67"/>
        <v>382003</v>
      </c>
      <c r="G359" s="3" t="str">
        <f t="shared" si="71"/>
        <v>2;0;20</v>
      </c>
      <c r="H359" s="3">
        <v>20</v>
      </c>
      <c r="I359" s="3">
        <v>1063</v>
      </c>
      <c r="J359" s="3">
        <f>IF(_xlfn.XLOOKUP(I359,'task_type|任务类型'!$A:$A,'task_type|任务类型'!$D:$D)=1,K359,"")</f>
        <v>50</v>
      </c>
      <c r="K359" s="3">
        <v>50</v>
      </c>
      <c r="L359" s="3">
        <f t="shared" si="68"/>
        <v>20</v>
      </c>
    </row>
    <row r="360" spans="1:12">
      <c r="A360" s="2">
        <f t="shared" si="72"/>
        <v>382005</v>
      </c>
      <c r="B360" s="3" t="str">
        <f>CONCATENATE(_xlfn.XLOOKUP(C360,'task_group|任务组'!$A:$A,'task_group|任务组'!$B:$B),"-",K360)</f>
        <v>成就-开盲盒-100</v>
      </c>
      <c r="C360" s="3">
        <f t="shared" si="73"/>
        <v>382</v>
      </c>
      <c r="D360" s="3">
        <f t="shared" si="66"/>
        <v>5</v>
      </c>
      <c r="F360" s="3">
        <f t="shared" si="67"/>
        <v>382004</v>
      </c>
      <c r="G360" s="3" t="str">
        <f t="shared" si="71"/>
        <v>2;0;20</v>
      </c>
      <c r="H360" s="3">
        <v>20</v>
      </c>
      <c r="I360" s="3">
        <v>1063</v>
      </c>
      <c r="J360" s="3">
        <f>IF(_xlfn.XLOOKUP(I360,'task_type|任务类型'!$A:$A,'task_type|任务类型'!$D:$D)=1,K360,"")</f>
        <v>100</v>
      </c>
      <c r="K360" s="3">
        <v>100</v>
      </c>
      <c r="L360" s="3">
        <f t="shared" si="68"/>
        <v>20</v>
      </c>
    </row>
    <row r="361" spans="1:12">
      <c r="A361" s="2">
        <f t="shared" si="72"/>
        <v>382006</v>
      </c>
      <c r="B361" s="3" t="str">
        <f>CONCATENATE(_xlfn.XLOOKUP(C361,'task_group|任务组'!$A:$A,'task_group|任务组'!$B:$B),"-",K361)</f>
        <v>成就-开盲盒-200</v>
      </c>
      <c r="C361" s="3">
        <f t="shared" si="73"/>
        <v>382</v>
      </c>
      <c r="D361" s="3">
        <f t="shared" si="66"/>
        <v>6</v>
      </c>
      <c r="F361" s="3">
        <f t="shared" si="67"/>
        <v>382005</v>
      </c>
      <c r="G361" s="3" t="str">
        <f t="shared" si="71"/>
        <v>2;0;20</v>
      </c>
      <c r="H361" s="3">
        <v>20</v>
      </c>
      <c r="I361" s="3">
        <v>1063</v>
      </c>
      <c r="J361" s="3">
        <f>IF(_xlfn.XLOOKUP(I361,'task_type|任务类型'!$A:$A,'task_type|任务类型'!$D:$D)=1,K361,"")</f>
        <v>200</v>
      </c>
      <c r="K361" s="3">
        <v>200</v>
      </c>
      <c r="L361" s="3">
        <f t="shared" si="68"/>
        <v>20</v>
      </c>
    </row>
    <row r="362" spans="1:12">
      <c r="A362" s="2">
        <f t="shared" si="72"/>
        <v>382007</v>
      </c>
      <c r="B362" s="3" t="str">
        <f>CONCATENATE(_xlfn.XLOOKUP(C362,'task_group|任务组'!$A:$A,'task_group|任务组'!$B:$B),"-",K362)</f>
        <v>成就-开盲盒-500</v>
      </c>
      <c r="C362" s="3">
        <f t="shared" si="73"/>
        <v>382</v>
      </c>
      <c r="D362" s="3">
        <f t="shared" si="66"/>
        <v>7</v>
      </c>
      <c r="F362" s="3">
        <f t="shared" si="67"/>
        <v>382006</v>
      </c>
      <c r="G362" s="3" t="str">
        <f t="shared" si="71"/>
        <v>2;0;30</v>
      </c>
      <c r="H362" s="3">
        <v>30</v>
      </c>
      <c r="I362" s="3">
        <v>1063</v>
      </c>
      <c r="J362" s="3">
        <f>IF(_xlfn.XLOOKUP(I362,'task_type|任务类型'!$A:$A,'task_type|任务类型'!$D:$D)=1,K362,"")</f>
        <v>500</v>
      </c>
      <c r="K362" s="3">
        <v>500</v>
      </c>
      <c r="L362" s="3">
        <f t="shared" si="68"/>
        <v>30</v>
      </c>
    </row>
    <row r="363" spans="1:12">
      <c r="A363" s="2">
        <f t="shared" si="72"/>
        <v>382008</v>
      </c>
      <c r="B363" s="3" t="str">
        <f>CONCATENATE(_xlfn.XLOOKUP(C363,'task_group|任务组'!$A:$A,'task_group|任务组'!$B:$B),"-",K363)</f>
        <v>成就-开盲盒-1000</v>
      </c>
      <c r="C363" s="3">
        <f t="shared" si="73"/>
        <v>382</v>
      </c>
      <c r="D363" s="3">
        <f t="shared" si="66"/>
        <v>8</v>
      </c>
      <c r="F363" s="3">
        <f t="shared" si="67"/>
        <v>382007</v>
      </c>
      <c r="G363" s="3" t="str">
        <f t="shared" si="71"/>
        <v>2;0;30</v>
      </c>
      <c r="H363" s="3">
        <v>30</v>
      </c>
      <c r="I363" s="3">
        <v>1063</v>
      </c>
      <c r="J363" s="3">
        <f>IF(_xlfn.XLOOKUP(I363,'task_type|任务类型'!$A:$A,'task_type|任务类型'!$D:$D)=1,K363,"")</f>
        <v>1000</v>
      </c>
      <c r="K363" s="3">
        <v>1000</v>
      </c>
      <c r="L363" s="3">
        <f t="shared" si="68"/>
        <v>30</v>
      </c>
    </row>
    <row r="364" spans="1:12">
      <c r="A364" s="2">
        <f t="shared" si="72"/>
        <v>382009</v>
      </c>
      <c r="B364" s="3" t="str">
        <f>CONCATENATE(_xlfn.XLOOKUP(C364,'task_group|任务组'!$A:$A,'task_group|任务组'!$B:$B),"-",K364)</f>
        <v>成就-开盲盒-2000</v>
      </c>
      <c r="C364" s="3">
        <f t="shared" si="73"/>
        <v>382</v>
      </c>
      <c r="D364" s="3">
        <f t="shared" si="66"/>
        <v>9</v>
      </c>
      <c r="F364" s="3">
        <f t="shared" si="67"/>
        <v>382008</v>
      </c>
      <c r="G364" s="3" t="str">
        <f t="shared" si="71"/>
        <v>2;0;30</v>
      </c>
      <c r="H364" s="3">
        <v>30</v>
      </c>
      <c r="I364" s="3">
        <v>1063</v>
      </c>
      <c r="J364" s="3">
        <f>IF(_xlfn.XLOOKUP(I364,'task_type|任务类型'!$A:$A,'task_type|任务类型'!$D:$D)=1,K364,"")</f>
        <v>2000</v>
      </c>
      <c r="K364" s="3">
        <v>2000</v>
      </c>
      <c r="L364" s="3">
        <f t="shared" si="68"/>
        <v>30</v>
      </c>
    </row>
    <row r="365" spans="1:12">
      <c r="A365" s="2">
        <f t="shared" si="72"/>
        <v>382010</v>
      </c>
      <c r="B365" s="3" t="str">
        <f>CONCATENATE(_xlfn.XLOOKUP(C365,'task_group|任务组'!$A:$A,'task_group|任务组'!$B:$B),"-",K365)</f>
        <v>成就-开盲盒-5000</v>
      </c>
      <c r="C365" s="3">
        <f t="shared" si="73"/>
        <v>382</v>
      </c>
      <c r="D365" s="3">
        <f t="shared" si="66"/>
        <v>10</v>
      </c>
      <c r="F365" s="3">
        <f t="shared" si="67"/>
        <v>382009</v>
      </c>
      <c r="G365" s="3" t="str">
        <f t="shared" si="71"/>
        <v>2;0;50</v>
      </c>
      <c r="H365" s="3">
        <v>50</v>
      </c>
      <c r="I365" s="3">
        <v>1063</v>
      </c>
      <c r="J365" s="3">
        <f>IF(_xlfn.XLOOKUP(I365,'task_type|任务类型'!$A:$A,'task_type|任务类型'!$D:$D)=1,K365,"")</f>
        <v>5000</v>
      </c>
      <c r="K365" s="3">
        <v>5000</v>
      </c>
      <c r="L365" s="3">
        <f t="shared" si="68"/>
        <v>50</v>
      </c>
    </row>
    <row r="366" spans="1:12">
      <c r="A366" s="2">
        <f>C366*1000+1</f>
        <v>383001</v>
      </c>
      <c r="B366" s="3" t="str">
        <f>CONCATENATE(_xlfn.XLOOKUP(C366,'task_group|任务组'!$A:$A,'task_group|任务组'!$B:$B),"-",K366)</f>
        <v>成就-充值-1</v>
      </c>
      <c r="C366" s="3">
        <v>383</v>
      </c>
      <c r="D366" s="3">
        <f t="shared" si="66"/>
        <v>1</v>
      </c>
      <c r="F366" s="3" t="str">
        <f t="shared" si="67"/>
        <v/>
      </c>
      <c r="G366" s="3" t="str">
        <f t="shared" si="71"/>
        <v>2;0;10</v>
      </c>
      <c r="H366" s="3">
        <v>10</v>
      </c>
      <c r="I366" s="3">
        <v>1061</v>
      </c>
      <c r="J366" s="3">
        <f>IF(_xlfn.XLOOKUP(I366,'task_type|任务类型'!$A:$A,'task_type|任务类型'!$D:$D)=1,K366,"")</f>
        <v>1</v>
      </c>
      <c r="K366" s="3">
        <v>1</v>
      </c>
      <c r="L366" s="3">
        <f t="shared" si="68"/>
        <v>10</v>
      </c>
    </row>
    <row r="367" spans="1:12">
      <c r="A367" s="2">
        <f t="shared" ref="A367:A371" si="74">A366+1</f>
        <v>383002</v>
      </c>
      <c r="B367" s="3" t="str">
        <f>CONCATENATE(_xlfn.XLOOKUP(C367,'task_group|任务组'!$A:$A,'task_group|任务组'!$B:$B),"-",K367)</f>
        <v>成就-充值-5</v>
      </c>
      <c r="C367" s="3">
        <f t="shared" ref="C367:C371" si="75">C366</f>
        <v>383</v>
      </c>
      <c r="D367" s="3">
        <f t="shared" si="66"/>
        <v>2</v>
      </c>
      <c r="F367" s="3">
        <f t="shared" si="67"/>
        <v>383001</v>
      </c>
      <c r="G367" s="3" t="str">
        <f t="shared" si="71"/>
        <v>2;0;10</v>
      </c>
      <c r="H367" s="3">
        <v>10</v>
      </c>
      <c r="I367" s="3">
        <v>1061</v>
      </c>
      <c r="J367" s="3">
        <f>IF(_xlfn.XLOOKUP(I367,'task_type|任务类型'!$A:$A,'task_type|任务类型'!$D:$D)=1,K367,"")</f>
        <v>5</v>
      </c>
      <c r="K367" s="3">
        <v>5</v>
      </c>
      <c r="L367" s="3">
        <f t="shared" si="68"/>
        <v>10</v>
      </c>
    </row>
    <row r="368" spans="1:12">
      <c r="A368" s="2">
        <f t="shared" si="74"/>
        <v>383003</v>
      </c>
      <c r="B368" s="3" t="str">
        <f>CONCATENATE(_xlfn.XLOOKUP(C368,'task_group|任务组'!$A:$A,'task_group|任务组'!$B:$B),"-",K368)</f>
        <v>成就-充值-10</v>
      </c>
      <c r="C368" s="3">
        <f t="shared" si="75"/>
        <v>383</v>
      </c>
      <c r="D368" s="3">
        <f t="shared" si="66"/>
        <v>3</v>
      </c>
      <c r="F368" s="3">
        <f t="shared" si="67"/>
        <v>383002</v>
      </c>
      <c r="G368" s="3" t="str">
        <f t="shared" si="71"/>
        <v>2;0;20</v>
      </c>
      <c r="H368" s="3">
        <v>20</v>
      </c>
      <c r="I368" s="3">
        <v>1061</v>
      </c>
      <c r="J368" s="3">
        <f>IF(_xlfn.XLOOKUP(I368,'task_type|任务类型'!$A:$A,'task_type|任务类型'!$D:$D)=1,K368,"")</f>
        <v>10</v>
      </c>
      <c r="K368" s="3">
        <v>10</v>
      </c>
      <c r="L368" s="3">
        <f t="shared" si="68"/>
        <v>20</v>
      </c>
    </row>
    <row r="369" spans="1:12">
      <c r="A369" s="2">
        <f t="shared" si="74"/>
        <v>383004</v>
      </c>
      <c r="B369" s="3" t="str">
        <f>CONCATENATE(_xlfn.XLOOKUP(C369,'task_group|任务组'!$A:$A,'task_group|任务组'!$B:$B),"-",K369)</f>
        <v>成就-充值-20</v>
      </c>
      <c r="C369" s="3">
        <f t="shared" si="75"/>
        <v>383</v>
      </c>
      <c r="D369" s="3">
        <f t="shared" si="66"/>
        <v>4</v>
      </c>
      <c r="F369" s="3">
        <f t="shared" si="67"/>
        <v>383003</v>
      </c>
      <c r="G369" s="3" t="str">
        <f t="shared" si="71"/>
        <v>2;0;20</v>
      </c>
      <c r="H369" s="3">
        <v>20</v>
      </c>
      <c r="I369" s="3">
        <v>1061</v>
      </c>
      <c r="J369" s="3">
        <f>IF(_xlfn.XLOOKUP(I369,'task_type|任务类型'!$A:$A,'task_type|任务类型'!$D:$D)=1,K369,"")</f>
        <v>20</v>
      </c>
      <c r="K369" s="3">
        <v>20</v>
      </c>
      <c r="L369" s="3">
        <f t="shared" si="68"/>
        <v>20</v>
      </c>
    </row>
    <row r="370" spans="1:12">
      <c r="A370" s="2">
        <f t="shared" si="74"/>
        <v>383005</v>
      </c>
      <c r="B370" s="3" t="str">
        <f>CONCATENATE(_xlfn.XLOOKUP(C370,'task_group|任务组'!$A:$A,'task_group|任务组'!$B:$B),"-",K370)</f>
        <v>成就-充值-50</v>
      </c>
      <c r="C370" s="3">
        <f t="shared" si="75"/>
        <v>383</v>
      </c>
      <c r="D370" s="3">
        <f t="shared" si="66"/>
        <v>5</v>
      </c>
      <c r="F370" s="3">
        <f t="shared" si="67"/>
        <v>383004</v>
      </c>
      <c r="G370" s="3" t="str">
        <f t="shared" si="71"/>
        <v>2;0;100</v>
      </c>
      <c r="H370" s="3">
        <v>100</v>
      </c>
      <c r="I370" s="3">
        <v>1061</v>
      </c>
      <c r="J370" s="3">
        <f>IF(_xlfn.XLOOKUP(I370,'task_type|任务类型'!$A:$A,'task_type|任务类型'!$D:$D)=1,K370,"")</f>
        <v>50</v>
      </c>
      <c r="K370" s="3">
        <v>50</v>
      </c>
      <c r="L370" s="3">
        <f t="shared" si="68"/>
        <v>100</v>
      </c>
    </row>
    <row r="371" spans="1:12">
      <c r="A371" s="2">
        <f t="shared" si="74"/>
        <v>383006</v>
      </c>
      <c r="B371" s="3" t="str">
        <f>CONCATENATE(_xlfn.XLOOKUP(C371,'task_group|任务组'!$A:$A,'task_group|任务组'!$B:$B),"-",K371)</f>
        <v>成就-充值-100</v>
      </c>
      <c r="C371" s="3">
        <f t="shared" si="75"/>
        <v>383</v>
      </c>
      <c r="D371" s="3">
        <f t="shared" si="66"/>
        <v>6</v>
      </c>
      <c r="F371" s="3">
        <f t="shared" si="67"/>
        <v>383005</v>
      </c>
      <c r="G371" s="3" t="str">
        <f t="shared" si="71"/>
        <v>2;0;200</v>
      </c>
      <c r="H371" s="3">
        <v>200</v>
      </c>
      <c r="I371" s="3">
        <v>1061</v>
      </c>
      <c r="J371" s="3">
        <f>IF(_xlfn.XLOOKUP(I371,'task_type|任务类型'!$A:$A,'task_type|任务类型'!$D:$D)=1,K371,"")</f>
        <v>100</v>
      </c>
      <c r="K371" s="3">
        <v>100</v>
      </c>
      <c r="L371" s="3">
        <f t="shared" si="68"/>
        <v>200</v>
      </c>
    </row>
    <row r="372" s="14" customFormat="1" ht="13.5" spans="1:14">
      <c r="A372" s="16">
        <f>C372*1000+1</f>
        <v>391001</v>
      </c>
      <c r="B372" s="17" t="str">
        <f>CONCATENATE(_xlfn.XLOOKUP(C372,'task_group|任务组'!$A:$A,'task_group|任务组'!$B:$B),"-",K372)</f>
        <v>成就-解锁敌对势力图鉴-10</v>
      </c>
      <c r="C372" s="18">
        <v>391</v>
      </c>
      <c r="D372" s="3">
        <f t="shared" si="66"/>
        <v>1</v>
      </c>
      <c r="E372" s="18"/>
      <c r="F372" s="3" t="str">
        <f t="shared" si="67"/>
        <v/>
      </c>
      <c r="G372" s="18" t="str">
        <f t="shared" si="71"/>
        <v>2;0;10</v>
      </c>
      <c r="H372" s="18">
        <v>10</v>
      </c>
      <c r="I372" s="18">
        <v>2041</v>
      </c>
      <c r="J372" s="18">
        <f>K372</f>
        <v>10</v>
      </c>
      <c r="K372" s="18">
        <v>10</v>
      </c>
      <c r="L372" s="3">
        <f t="shared" ref="L372:L382" si="76">H372</f>
        <v>10</v>
      </c>
      <c r="M372" s="19"/>
      <c r="N372" s="19"/>
    </row>
    <row r="373" s="14" customFormat="1" ht="13.5" spans="1:14">
      <c r="A373" s="16">
        <f>A372+1</f>
        <v>391002</v>
      </c>
      <c r="B373" s="17" t="str">
        <f>CONCATENATE(_xlfn.XLOOKUP(C373,'task_group|任务组'!$A:$A,'task_group|任务组'!$B:$B),"-",K373)</f>
        <v>成就-解锁敌对势力图鉴-20</v>
      </c>
      <c r="C373" s="18">
        <v>391</v>
      </c>
      <c r="D373" s="3">
        <f t="shared" si="66"/>
        <v>2</v>
      </c>
      <c r="E373" s="18"/>
      <c r="F373" s="3">
        <f t="shared" si="67"/>
        <v>391001</v>
      </c>
      <c r="G373" s="18" t="str">
        <f t="shared" si="71"/>
        <v>2;0;20</v>
      </c>
      <c r="H373" s="18">
        <v>20</v>
      </c>
      <c r="I373" s="18">
        <v>2041</v>
      </c>
      <c r="J373" s="18">
        <f t="shared" ref="J373:J383" si="77">K373</f>
        <v>20</v>
      </c>
      <c r="K373" s="18">
        <v>20</v>
      </c>
      <c r="L373" s="3">
        <f t="shared" si="76"/>
        <v>20</v>
      </c>
      <c r="M373" s="19"/>
      <c r="N373" s="19"/>
    </row>
    <row r="374" s="14" customFormat="1" ht="13.5" spans="1:14">
      <c r="A374" s="16">
        <f t="shared" ref="A374:A383" si="78">A373+1</f>
        <v>391003</v>
      </c>
      <c r="B374" s="17" t="str">
        <f>CONCATENATE(_xlfn.XLOOKUP(C374,'task_group|任务组'!$A:$A,'task_group|任务组'!$B:$B),"-",K374)</f>
        <v>成就-解锁敌对势力图鉴-30</v>
      </c>
      <c r="C374" s="18">
        <v>391</v>
      </c>
      <c r="D374" s="3">
        <f t="shared" si="66"/>
        <v>3</v>
      </c>
      <c r="E374" s="18"/>
      <c r="F374" s="3">
        <f t="shared" si="67"/>
        <v>391002</v>
      </c>
      <c r="G374" s="18" t="str">
        <f t="shared" si="71"/>
        <v>2;0;30</v>
      </c>
      <c r="H374" s="18">
        <v>30</v>
      </c>
      <c r="I374" s="18">
        <v>2041</v>
      </c>
      <c r="J374" s="18">
        <f t="shared" si="77"/>
        <v>30</v>
      </c>
      <c r="K374" s="18">
        <v>30</v>
      </c>
      <c r="L374" s="3">
        <f t="shared" si="76"/>
        <v>30</v>
      </c>
      <c r="M374" s="19"/>
      <c r="N374" s="19"/>
    </row>
    <row r="375" s="14" customFormat="1" ht="13.5" spans="1:14">
      <c r="A375" s="16">
        <f t="shared" si="78"/>
        <v>391004</v>
      </c>
      <c r="B375" s="17" t="str">
        <f>CONCATENATE(_xlfn.XLOOKUP(C375,'task_group|任务组'!$A:$A,'task_group|任务组'!$B:$B),"-",K375)</f>
        <v>成就-解锁敌对势力图鉴-40</v>
      </c>
      <c r="C375" s="18">
        <v>391</v>
      </c>
      <c r="D375" s="3">
        <f t="shared" si="66"/>
        <v>4</v>
      </c>
      <c r="E375" s="18"/>
      <c r="F375" s="3">
        <f t="shared" si="67"/>
        <v>391003</v>
      </c>
      <c r="G375" s="18" t="str">
        <f t="shared" si="71"/>
        <v>2;0;40</v>
      </c>
      <c r="H375" s="18">
        <v>40</v>
      </c>
      <c r="I375" s="18">
        <v>2041</v>
      </c>
      <c r="J375" s="18">
        <f t="shared" si="77"/>
        <v>40</v>
      </c>
      <c r="K375" s="18">
        <v>40</v>
      </c>
      <c r="L375" s="3">
        <f t="shared" si="76"/>
        <v>40</v>
      </c>
      <c r="M375" s="19"/>
      <c r="N375" s="19"/>
    </row>
    <row r="376" s="14" customFormat="1" ht="13.5" spans="1:14">
      <c r="A376" s="16">
        <f t="shared" si="78"/>
        <v>391005</v>
      </c>
      <c r="B376" s="17" t="str">
        <f>CONCATENATE(_xlfn.XLOOKUP(C376,'task_group|任务组'!$A:$A,'task_group|任务组'!$B:$B),"-",K376)</f>
        <v>成就-解锁敌对势力图鉴-50</v>
      </c>
      <c r="C376" s="18">
        <v>391</v>
      </c>
      <c r="D376" s="3">
        <f t="shared" si="66"/>
        <v>5</v>
      </c>
      <c r="E376" s="18"/>
      <c r="F376" s="3">
        <f t="shared" si="67"/>
        <v>391004</v>
      </c>
      <c r="G376" s="18" t="str">
        <f t="shared" si="71"/>
        <v>2;0;50</v>
      </c>
      <c r="H376" s="18">
        <v>50</v>
      </c>
      <c r="I376" s="18">
        <v>2041</v>
      </c>
      <c r="J376" s="18">
        <f t="shared" si="77"/>
        <v>50</v>
      </c>
      <c r="K376" s="18">
        <v>50</v>
      </c>
      <c r="L376" s="3">
        <f t="shared" si="76"/>
        <v>50</v>
      </c>
      <c r="M376" s="19"/>
      <c r="N376" s="19"/>
    </row>
    <row r="377" s="14" customFormat="1" ht="13.5" spans="1:14">
      <c r="A377" s="16">
        <f t="shared" si="78"/>
        <v>391006</v>
      </c>
      <c r="B377" s="17" t="str">
        <f>CONCATENATE(_xlfn.XLOOKUP(C377,'task_group|任务组'!$A:$A,'task_group|任务组'!$B:$B),"-",K377)</f>
        <v>成就-解锁敌对势力图鉴-60</v>
      </c>
      <c r="C377" s="18">
        <v>391</v>
      </c>
      <c r="D377" s="3">
        <f t="shared" si="66"/>
        <v>6</v>
      </c>
      <c r="E377" s="18"/>
      <c r="F377" s="3">
        <f t="shared" si="67"/>
        <v>391005</v>
      </c>
      <c r="G377" s="18" t="str">
        <f t="shared" si="71"/>
        <v>2;0;60</v>
      </c>
      <c r="H377" s="18">
        <v>60</v>
      </c>
      <c r="I377" s="18">
        <v>2041</v>
      </c>
      <c r="J377" s="18">
        <f t="shared" si="77"/>
        <v>60</v>
      </c>
      <c r="K377" s="18">
        <v>60</v>
      </c>
      <c r="L377" s="3">
        <f t="shared" si="76"/>
        <v>60</v>
      </c>
      <c r="M377" s="19"/>
      <c r="N377" s="19"/>
    </row>
    <row r="378" s="14" customFormat="1" ht="13.5" spans="1:14">
      <c r="A378" s="16">
        <f>C378*1000+1</f>
        <v>392001</v>
      </c>
      <c r="B378" s="17" t="str">
        <f>CONCATENATE(_xlfn.XLOOKUP(C378,'task_group|任务组'!$A:$A,'task_group|任务组'!$B:$B),"-",K378)</f>
        <v>成就-解锁武器图鉴-10</v>
      </c>
      <c r="C378" s="18">
        <v>392</v>
      </c>
      <c r="D378" s="3">
        <f t="shared" si="66"/>
        <v>1</v>
      </c>
      <c r="E378" s="18"/>
      <c r="F378" s="3" t="str">
        <f t="shared" si="67"/>
        <v/>
      </c>
      <c r="G378" s="18" t="str">
        <f t="shared" si="71"/>
        <v>2;0;10</v>
      </c>
      <c r="H378" s="18">
        <v>10</v>
      </c>
      <c r="I378" s="18">
        <v>2042</v>
      </c>
      <c r="J378" s="18">
        <f t="shared" si="77"/>
        <v>10</v>
      </c>
      <c r="K378" s="18">
        <v>10</v>
      </c>
      <c r="L378" s="3">
        <f t="shared" si="76"/>
        <v>10</v>
      </c>
      <c r="M378" s="19"/>
      <c r="N378" s="19"/>
    </row>
    <row r="379" s="14" customFormat="1" ht="13.5" spans="1:14">
      <c r="A379" s="16">
        <f t="shared" si="78"/>
        <v>392002</v>
      </c>
      <c r="B379" s="17" t="str">
        <f>CONCATENATE(_xlfn.XLOOKUP(C379,'task_group|任务组'!$A:$A,'task_group|任务组'!$B:$B),"-",K379)</f>
        <v>成就-解锁武器图鉴-20</v>
      </c>
      <c r="C379" s="18">
        <v>392</v>
      </c>
      <c r="D379" s="3">
        <f t="shared" si="66"/>
        <v>2</v>
      </c>
      <c r="E379" s="18"/>
      <c r="F379" s="3">
        <f t="shared" si="67"/>
        <v>392001</v>
      </c>
      <c r="G379" s="18" t="str">
        <f t="shared" si="71"/>
        <v>2;0;20</v>
      </c>
      <c r="H379" s="18">
        <v>20</v>
      </c>
      <c r="I379" s="18">
        <v>2042</v>
      </c>
      <c r="J379" s="18">
        <f t="shared" si="77"/>
        <v>20</v>
      </c>
      <c r="K379" s="18">
        <v>20</v>
      </c>
      <c r="L379" s="3">
        <f t="shared" si="76"/>
        <v>20</v>
      </c>
      <c r="M379" s="19"/>
      <c r="N379" s="19"/>
    </row>
    <row r="380" s="14" customFormat="1" ht="13.5" spans="1:14">
      <c r="A380" s="16">
        <f t="shared" si="78"/>
        <v>392003</v>
      </c>
      <c r="B380" s="17" t="str">
        <f>CONCATENATE(_xlfn.XLOOKUP(C380,'task_group|任务组'!$A:$A,'task_group|任务组'!$B:$B),"-",K380)</f>
        <v>成就-解锁武器图鉴-30</v>
      </c>
      <c r="C380" s="18">
        <v>392</v>
      </c>
      <c r="D380" s="3">
        <f t="shared" si="66"/>
        <v>3</v>
      </c>
      <c r="E380" s="18"/>
      <c r="F380" s="3">
        <f t="shared" si="67"/>
        <v>392002</v>
      </c>
      <c r="G380" s="18" t="str">
        <f t="shared" si="71"/>
        <v>2;0;30</v>
      </c>
      <c r="H380" s="18">
        <v>30</v>
      </c>
      <c r="I380" s="18">
        <v>2042</v>
      </c>
      <c r="J380" s="18">
        <f t="shared" si="77"/>
        <v>30</v>
      </c>
      <c r="K380" s="18">
        <v>30</v>
      </c>
      <c r="L380" s="3">
        <f t="shared" si="76"/>
        <v>30</v>
      </c>
      <c r="M380" s="19"/>
      <c r="N380" s="19"/>
    </row>
    <row r="381" s="14" customFormat="1" ht="13.5" spans="1:14">
      <c r="A381" s="16">
        <f t="shared" si="78"/>
        <v>392004</v>
      </c>
      <c r="B381" s="17" t="str">
        <f>CONCATENATE(_xlfn.XLOOKUP(C381,'task_group|任务组'!$A:$A,'task_group|任务组'!$B:$B),"-",K381)</f>
        <v>成就-解锁武器图鉴-40</v>
      </c>
      <c r="C381" s="18">
        <v>392</v>
      </c>
      <c r="D381" s="3">
        <f t="shared" si="66"/>
        <v>4</v>
      </c>
      <c r="E381" s="18"/>
      <c r="F381" s="3">
        <f t="shared" si="67"/>
        <v>392003</v>
      </c>
      <c r="G381" s="18" t="str">
        <f t="shared" si="71"/>
        <v>2;0;40</v>
      </c>
      <c r="H381" s="18">
        <v>40</v>
      </c>
      <c r="I381" s="18">
        <v>2042</v>
      </c>
      <c r="J381" s="18">
        <f t="shared" si="77"/>
        <v>40</v>
      </c>
      <c r="K381" s="18">
        <v>40</v>
      </c>
      <c r="L381" s="3">
        <f t="shared" si="76"/>
        <v>40</v>
      </c>
      <c r="M381" s="19"/>
      <c r="N381" s="19"/>
    </row>
    <row r="382" s="14" customFormat="1" ht="13.5" spans="1:14">
      <c r="A382" s="16">
        <f t="shared" si="78"/>
        <v>392005</v>
      </c>
      <c r="B382" s="17" t="str">
        <f>CONCATENATE(_xlfn.XLOOKUP(C382,'task_group|任务组'!$A:$A,'task_group|任务组'!$B:$B),"-",K382)</f>
        <v>成就-解锁武器图鉴-50</v>
      </c>
      <c r="C382" s="18">
        <v>392</v>
      </c>
      <c r="D382" s="3">
        <f t="shared" si="66"/>
        <v>5</v>
      </c>
      <c r="E382" s="18"/>
      <c r="F382" s="3">
        <f t="shared" si="67"/>
        <v>392004</v>
      </c>
      <c r="G382" s="18" t="str">
        <f t="shared" si="71"/>
        <v>2;0;50</v>
      </c>
      <c r="H382" s="18">
        <v>50</v>
      </c>
      <c r="I382" s="18">
        <v>2042</v>
      </c>
      <c r="J382" s="18">
        <f t="shared" si="77"/>
        <v>50</v>
      </c>
      <c r="K382" s="18">
        <v>50</v>
      </c>
      <c r="L382" s="3">
        <f t="shared" si="76"/>
        <v>50</v>
      </c>
      <c r="M382" s="19"/>
      <c r="N382" s="19"/>
    </row>
    <row r="383" spans="1:12">
      <c r="A383" s="2">
        <f t="shared" ref="A383:A446" si="79">C383*1000+D383</f>
        <v>433011001</v>
      </c>
      <c r="B383" s="3" t="s">
        <v>44</v>
      </c>
      <c r="C383" s="3">
        <v>433011</v>
      </c>
      <c r="D383" s="3">
        <f>COUNTIFS(C5:C383,C383)</f>
        <v>1</v>
      </c>
      <c r="G383" s="3" t="str">
        <f t="shared" si="71"/>
        <v>2;0;10</v>
      </c>
      <c r="H383" s="3">
        <f>_xlfn.XLOOKUP(RIGHT($C383,1)*100+$D383,[1]活动!$B$43:$B$134,[1]活动!$L$43:$L$134)</f>
        <v>10</v>
      </c>
      <c r="I383" s="3">
        <f>_xlfn.XLOOKUP(RIGHT($C383,1)*100+$D383,[1]活动!$B$43:$B$134,[1]活动!$G$43:$G$134)</f>
        <v>1012</v>
      </c>
      <c r="J383" s="3">
        <f>_xlfn.XLOOKUP(RIGHT($C383,1)*100+$D383,[1]活动!$B$43:$B$134,[1]活动!$H$43:$H$134)</f>
        <v>1</v>
      </c>
      <c r="K383" s="3" t="str">
        <f>_xlfn.XLOOKUP($I383,'task_type|任务类型'!A:A,'task_type|任务类型'!B:B)</f>
        <v>登录游戏{0}天</v>
      </c>
      <c r="L383" s="3">
        <f>_xlfn.XLOOKUP(RIGHT($C383,1)*100+$D383,[1]活动!$B$43:$B$134,[1]活动!$L$43:$L$134)</f>
        <v>10</v>
      </c>
    </row>
    <row r="384" spans="1:12">
      <c r="A384" s="2">
        <f t="shared" si="79"/>
        <v>433011002</v>
      </c>
      <c r="B384" s="3" t="s">
        <v>45</v>
      </c>
      <c r="C384" s="3">
        <v>433011</v>
      </c>
      <c r="D384" s="3">
        <f t="shared" ref="D384:D415" si="80">COUNTIFS(C6:C384,C384)</f>
        <v>2</v>
      </c>
      <c r="G384" s="3" t="str">
        <f t="shared" ref="G384:G415" si="81">CONCATENATE("2;0;",H384)</f>
        <v>2;0;10</v>
      </c>
      <c r="H384" s="3">
        <f>_xlfn.XLOOKUP(RIGHT($C384,1)*100+$D384,[1]活动!$B$43:$B$134,[1]活动!$L$43:$L$134)</f>
        <v>10</v>
      </c>
      <c r="I384" s="3">
        <f>_xlfn.XLOOKUP(RIGHT($C384,1)*100+$D384,[1]活动!$B$43:$B$134,[1]活动!$G$43:$G$134)</f>
        <v>2011</v>
      </c>
      <c r="J384" s="3">
        <f>_xlfn.XLOOKUP(RIGHT($C384,1)*100+$D384,[1]活动!$B$43:$B$134,[1]活动!$H$43:$H$134)</f>
        <v>2</v>
      </c>
      <c r="K384" s="3" t="str">
        <f>_xlfn.XLOOKUP($I384,'task_type|任务类型'!A:A,'task_type|任务类型'!B:B)</f>
        <v>通关主线关卡第{0}章</v>
      </c>
      <c r="L384" s="3">
        <f>_xlfn.XLOOKUP(RIGHT($C384,1)*100+$D384,[1]活动!$B$43:$B$134,[1]活动!$L$43:$L$134)</f>
        <v>10</v>
      </c>
    </row>
    <row r="385" spans="1:12">
      <c r="A385" s="2">
        <f t="shared" si="79"/>
        <v>433011003</v>
      </c>
      <c r="B385" s="3" t="s">
        <v>46</v>
      </c>
      <c r="C385" s="3">
        <v>433011</v>
      </c>
      <c r="D385" s="3">
        <f t="shared" si="80"/>
        <v>3</v>
      </c>
      <c r="G385" s="3" t="str">
        <f t="shared" si="81"/>
        <v>2;0;10</v>
      </c>
      <c r="H385" s="3">
        <f>_xlfn.XLOOKUP(RIGHT($C385,1)*100+$D385,[1]活动!$B$43:$B$134,[1]活动!$L$43:$L$134)</f>
        <v>10</v>
      </c>
      <c r="I385" s="3">
        <f>_xlfn.XLOOKUP(RIGHT($C385,1)*100+$D385,[1]活动!$B$43:$B$134,[1]活动!$G$43:$G$134)</f>
        <v>1031</v>
      </c>
      <c r="J385" s="3">
        <f>_xlfn.XLOOKUP(RIGHT($C385,1)*100+$D385,[1]活动!$B$43:$B$134,[1]活动!$H$43:$H$134)</f>
        <v>3</v>
      </c>
      <c r="K385" s="3" t="str">
        <f>_xlfn.XLOOKUP($I385,'task_type|任务类型'!A:A,'task_type|任务类型'!B:B)</f>
        <v>玩家等级达到{0}级</v>
      </c>
      <c r="L385" s="3">
        <f>_xlfn.XLOOKUP(RIGHT($C385,1)*100+$D385,[1]活动!$B$43:$B$134,[1]活动!$L$43:$L$134)</f>
        <v>10</v>
      </c>
    </row>
    <row r="386" spans="1:12">
      <c r="A386" s="2">
        <f t="shared" si="79"/>
        <v>433011004</v>
      </c>
      <c r="B386" s="3" t="s">
        <v>47</v>
      </c>
      <c r="C386" s="3">
        <v>433011</v>
      </c>
      <c r="D386" s="3">
        <f t="shared" si="80"/>
        <v>4</v>
      </c>
      <c r="G386" s="3" t="str">
        <f t="shared" si="81"/>
        <v>2;0;10</v>
      </c>
      <c r="H386" s="3">
        <f>_xlfn.XLOOKUP(RIGHT($C386,1)*100+$D386,[1]活动!$B$43:$B$134,[1]活动!$L$43:$L$134)</f>
        <v>10</v>
      </c>
      <c r="I386" s="3">
        <f>_xlfn.XLOOKUP(RIGHT($C386,1)*100+$D386,[1]活动!$B$43:$B$134,[1]活动!$G$43:$G$134)</f>
        <v>3081</v>
      </c>
      <c r="J386" s="3">
        <f>_xlfn.XLOOKUP(RIGHT($C386,1)*100+$D386,[1]活动!$B$43:$B$134,[1]活动!$H$43:$H$134)</f>
        <v>5</v>
      </c>
      <c r="K386" s="3" t="str">
        <f>_xlfn.XLOOKUP($I386,'task_type|任务类型'!A:A,'task_type|任务类型'!B:B)</f>
        <v>健身升级{0}次</v>
      </c>
      <c r="L386" s="3">
        <f>_xlfn.XLOOKUP(RIGHT($C386,1)*100+$D386,[1]活动!$B$43:$B$134,[1]活动!$L$43:$L$134)</f>
        <v>10</v>
      </c>
    </row>
    <row r="387" spans="1:12">
      <c r="A387" s="2">
        <f t="shared" si="79"/>
        <v>433011005</v>
      </c>
      <c r="B387" s="3" t="s">
        <v>48</v>
      </c>
      <c r="C387" s="3">
        <v>433011</v>
      </c>
      <c r="D387" s="3">
        <f t="shared" si="80"/>
        <v>5</v>
      </c>
      <c r="G387" s="3" t="str">
        <f t="shared" si="81"/>
        <v>2;0;10</v>
      </c>
      <c r="H387" s="3">
        <f>_xlfn.XLOOKUP(RIGHT($C387,1)*100+$D387,[1]活动!$B$43:$B$134,[1]活动!$L$43:$L$134)</f>
        <v>10</v>
      </c>
      <c r="I387" s="3">
        <f>_xlfn.XLOOKUP(RIGHT($C387,1)*100+$D387,[1]活动!$B$43:$B$134,[1]活动!$G$43:$G$134)</f>
        <v>3082</v>
      </c>
      <c r="J387" s="3">
        <f>_xlfn.XLOOKUP(RIGHT($C387,1)*100+$D387,[1]活动!$B$43:$B$134,[1]活动!$H$43:$H$134)</f>
        <v>1</v>
      </c>
      <c r="K387" s="3" t="str">
        <f>_xlfn.XLOOKUP($I387,'task_type|任务类型'!A:A,'task_type|任务类型'!B:B)</f>
        <v>通过健身获得{0}个技能</v>
      </c>
      <c r="L387" s="3">
        <f>_xlfn.XLOOKUP(RIGHT($C387,1)*100+$D387,[1]活动!$B$43:$B$134,[1]活动!$L$43:$L$134)</f>
        <v>10</v>
      </c>
    </row>
    <row r="388" spans="1:12">
      <c r="A388" s="2">
        <f t="shared" si="79"/>
        <v>433011006</v>
      </c>
      <c r="B388" s="3" t="s">
        <v>49</v>
      </c>
      <c r="C388" s="3">
        <v>433011</v>
      </c>
      <c r="D388" s="3">
        <f t="shared" si="80"/>
        <v>6</v>
      </c>
      <c r="G388" s="3" t="str">
        <f t="shared" si="81"/>
        <v>2;0;10</v>
      </c>
      <c r="H388" s="3">
        <f>_xlfn.XLOOKUP(RIGHT($C388,1)*100+$D388,[1]活动!$B$43:$B$134,[1]活动!$L$43:$L$134)</f>
        <v>10</v>
      </c>
      <c r="I388" s="3">
        <f>_xlfn.XLOOKUP(RIGHT($C388,1)*100+$D388,[1]活动!$B$43:$B$134,[1]活动!$G$43:$G$134)</f>
        <v>3051</v>
      </c>
      <c r="J388" s="3" t="str">
        <f>_xlfn.XLOOKUP(RIGHT($C388,1)*100+$D388,[1]活动!$B$43:$B$134,[1]活动!$H$43:$H$134)</f>
        <v>1;1</v>
      </c>
      <c r="K388" s="3" t="str">
        <f>_xlfn.XLOOKUP($I388,'task_type|任务类型'!A:A,'task_type|任务类型'!B:B)</f>
        <v>获得{1}装备{0}件</v>
      </c>
      <c r="L388" s="3">
        <f>_xlfn.XLOOKUP(RIGHT($C388,1)*100+$D388,[1]活动!$B$43:$B$134,[1]活动!$L$43:$L$134)</f>
        <v>10</v>
      </c>
    </row>
    <row r="389" spans="1:12">
      <c r="A389" s="2">
        <f t="shared" si="79"/>
        <v>433011007</v>
      </c>
      <c r="B389" s="3" t="s">
        <v>50</v>
      </c>
      <c r="C389" s="3">
        <v>433011</v>
      </c>
      <c r="D389" s="3">
        <f t="shared" si="80"/>
        <v>7</v>
      </c>
      <c r="G389" s="3" t="str">
        <f t="shared" si="81"/>
        <v>2;0;10</v>
      </c>
      <c r="H389" s="3">
        <f>_xlfn.XLOOKUP(RIGHT($C389,1)*100+$D389,[1]活动!$B$43:$B$134,[1]活动!$L$43:$L$134)</f>
        <v>10</v>
      </c>
      <c r="I389" s="3">
        <f>_xlfn.XLOOKUP(RIGHT($C389,1)*100+$D389,[1]活动!$B$43:$B$134,[1]活动!$G$43:$G$134)</f>
        <v>3043</v>
      </c>
      <c r="J389" s="3">
        <f>_xlfn.XLOOKUP(RIGHT($C389,1)*100+$D389,[1]活动!$B$43:$B$134,[1]活动!$H$43:$H$134)</f>
        <v>2</v>
      </c>
      <c r="K389" s="3" t="str">
        <f>_xlfn.XLOOKUP($I389,'task_type|任务类型'!A:A,'task_type|任务类型'!B:B)</f>
        <v>单件装备等级达到{0}级</v>
      </c>
      <c r="L389" s="3">
        <f>_xlfn.XLOOKUP(RIGHT($C389,1)*100+$D389,[1]活动!$B$43:$B$134,[1]活动!$L$43:$L$134)</f>
        <v>10</v>
      </c>
    </row>
    <row r="390" spans="1:12">
      <c r="A390" s="2">
        <f t="shared" si="79"/>
        <v>433011008</v>
      </c>
      <c r="B390" s="3" t="s">
        <v>51</v>
      </c>
      <c r="C390" s="3">
        <v>433011</v>
      </c>
      <c r="D390" s="3">
        <f t="shared" si="80"/>
        <v>8</v>
      </c>
      <c r="G390" s="3" t="str">
        <f t="shared" si="81"/>
        <v>2;0;10</v>
      </c>
      <c r="H390" s="3">
        <f>_xlfn.XLOOKUP(RIGHT($C390,1)*100+$D390,[1]活动!$B$43:$B$134,[1]活动!$L$43:$L$134)</f>
        <v>10</v>
      </c>
      <c r="I390" s="3">
        <f>_xlfn.XLOOKUP(RIGHT($C390,1)*100+$D390,[1]活动!$B$43:$B$134,[1]活动!$G$43:$G$134)</f>
        <v>2031</v>
      </c>
      <c r="J390" s="3">
        <f>_xlfn.XLOOKUP(RIGHT($C390,1)*100+$D390,[1]活动!$B$43:$B$134,[1]活动!$H$43:$H$134)</f>
        <v>1000</v>
      </c>
      <c r="K390" s="3" t="str">
        <f>_xlfn.XLOOKUP($I390,'task_type|任务类型'!A:A,'task_type|任务类型'!B:B)</f>
        <v>击败敌对势力{0}人</v>
      </c>
      <c r="L390" s="3">
        <f>_xlfn.XLOOKUP(RIGHT($C390,1)*100+$D390,[1]活动!$B$43:$B$134,[1]活动!$L$43:$L$134)</f>
        <v>10</v>
      </c>
    </row>
    <row r="391" spans="1:12">
      <c r="A391" s="2">
        <f t="shared" si="79"/>
        <v>433011009</v>
      </c>
      <c r="B391" s="3" t="s">
        <v>52</v>
      </c>
      <c r="C391" s="3">
        <v>433011</v>
      </c>
      <c r="D391" s="3">
        <f t="shared" si="80"/>
        <v>9</v>
      </c>
      <c r="G391" s="3" t="str">
        <f t="shared" si="81"/>
        <v>2;0;10</v>
      </c>
      <c r="H391" s="3">
        <f>_xlfn.XLOOKUP(RIGHT($C391,1)*100+$D391,[1]活动!$B$43:$B$134,[1]活动!$L$43:$L$134)</f>
        <v>10</v>
      </c>
      <c r="I391" s="3">
        <f>_xlfn.XLOOKUP(RIGHT($C391,1)*100+$D391,[1]活动!$B$43:$B$134,[1]活动!$G$43:$G$134)</f>
        <v>3032</v>
      </c>
      <c r="J391" s="3">
        <f>_xlfn.XLOOKUP(RIGHT($C391,1)*100+$D391,[1]活动!$B$43:$B$134,[1]活动!$H$43:$H$134)</f>
        <v>50000</v>
      </c>
      <c r="K391" s="3" t="str">
        <f>_xlfn.XLOOKUP($I391,'task_type|任务类型'!A:A,'task_type|任务类型'!B:B)</f>
        <v>累计获取{0}钞票</v>
      </c>
      <c r="L391" s="3">
        <f>_xlfn.XLOOKUP(RIGHT($C391,1)*100+$D391,[1]活动!$B$43:$B$134,[1]活动!$L$43:$L$134)</f>
        <v>10</v>
      </c>
    </row>
    <row r="392" spans="1:12">
      <c r="A392" s="2">
        <f t="shared" si="79"/>
        <v>433011010</v>
      </c>
      <c r="B392" s="3" t="s">
        <v>53</v>
      </c>
      <c r="C392" s="3">
        <v>433011</v>
      </c>
      <c r="D392" s="3">
        <f t="shared" si="80"/>
        <v>10</v>
      </c>
      <c r="G392" s="3" t="str">
        <f t="shared" si="81"/>
        <v>2;0;10</v>
      </c>
      <c r="H392" s="3">
        <f>_xlfn.XLOOKUP(RIGHT($C392,1)*100+$D392,[1]活动!$B$43:$B$134,[1]活动!$L$43:$L$134)</f>
        <v>10</v>
      </c>
      <c r="I392" s="3">
        <f>_xlfn.XLOOKUP(RIGHT($C392,1)*100+$D392,[1]活动!$B$43:$B$134,[1]活动!$G$43:$G$134)</f>
        <v>3022</v>
      </c>
      <c r="J392" s="3">
        <f>_xlfn.XLOOKUP(RIGHT($C392,1)*100+$D392,[1]活动!$B$43:$B$134,[1]活动!$H$43:$H$134)</f>
        <v>200</v>
      </c>
      <c r="K392" s="3" t="str">
        <f>_xlfn.XLOOKUP($I392,'task_type|任务类型'!A:A,'task_type|任务类型'!B:B)</f>
        <v>累计获取{0}比特币</v>
      </c>
      <c r="L392" s="3">
        <f>_xlfn.XLOOKUP(RIGHT($C392,1)*100+$D392,[1]活动!$B$43:$B$134,[1]活动!$L$43:$L$134)</f>
        <v>10</v>
      </c>
    </row>
    <row r="393" spans="1:12">
      <c r="A393" s="2">
        <f t="shared" si="79"/>
        <v>433011011</v>
      </c>
      <c r="B393" s="3" t="s">
        <v>54</v>
      </c>
      <c r="C393" s="3">
        <v>433011</v>
      </c>
      <c r="D393" s="3">
        <f t="shared" si="80"/>
        <v>11</v>
      </c>
      <c r="G393" s="3" t="str">
        <f t="shared" si="81"/>
        <v>2;0;10</v>
      </c>
      <c r="H393" s="3">
        <f>_xlfn.XLOOKUP(RIGHT($C393,1)*100+$D393,[1]活动!$B$43:$B$134,[1]活动!$L$43:$L$134)</f>
        <v>10</v>
      </c>
      <c r="I393" s="3">
        <f>_xlfn.XLOOKUP(RIGHT($C393,1)*100+$D393,[1]活动!$B$43:$B$134,[1]活动!$G$43:$G$134)</f>
        <v>1063</v>
      </c>
      <c r="J393" s="3">
        <f>_xlfn.XLOOKUP(RIGHT($C393,1)*100+$D393,[1]活动!$B$43:$B$134,[1]活动!$H$43:$H$134)</f>
        <v>1</v>
      </c>
      <c r="K393" s="3" t="str">
        <f>_xlfn.XLOOKUP($I393,'task_type|任务类型'!A:A,'task_type|任务类型'!B:B)</f>
        <v>打开任意盲盒{0}次</v>
      </c>
      <c r="L393" s="3">
        <f>_xlfn.XLOOKUP(RIGHT($C393,1)*100+$D393,[1]活动!$B$43:$B$134,[1]活动!$L$43:$L$134)</f>
        <v>10</v>
      </c>
    </row>
    <row r="394" spans="1:12">
      <c r="A394" s="2">
        <f t="shared" si="79"/>
        <v>433012001</v>
      </c>
      <c r="B394" s="3" t="s">
        <v>55</v>
      </c>
      <c r="C394" s="3">
        <v>433012</v>
      </c>
      <c r="D394" s="3">
        <v>1</v>
      </c>
      <c r="G394" s="3" t="str">
        <f t="shared" si="81"/>
        <v>2;0;10</v>
      </c>
      <c r="H394" s="3">
        <f>_xlfn.XLOOKUP(RIGHT($C394,1)*100+$D394,[1]活动!$B$43:$B$134,[1]活动!$L$43:$L$134)</f>
        <v>10</v>
      </c>
      <c r="I394" s="3">
        <f>_xlfn.XLOOKUP(RIGHT($C394,1)*100+$D394,[1]活动!$B$43:$B$134,[1]活动!$G$43:$G$134)</f>
        <v>1012</v>
      </c>
      <c r="J394" s="3">
        <f>_xlfn.XLOOKUP(RIGHT($C394,1)*100+$D394,[1]活动!$B$43:$B$134,[1]活动!$H$43:$H$134)</f>
        <v>2</v>
      </c>
      <c r="K394" s="3" t="str">
        <f>_xlfn.XLOOKUP($I394,'task_type|任务类型'!A:A,'task_type|任务类型'!B:B)</f>
        <v>登录游戏{0}天</v>
      </c>
      <c r="L394" s="3">
        <f>_xlfn.XLOOKUP(RIGHT($C394,1)*100+$D394,[1]活动!$B$43:$B$134,[1]活动!$L$43:$L$134)</f>
        <v>10</v>
      </c>
    </row>
    <row r="395" spans="1:12">
      <c r="A395" s="2">
        <f t="shared" si="79"/>
        <v>433012002</v>
      </c>
      <c r="B395" s="3" t="s">
        <v>56</v>
      </c>
      <c r="C395" s="3">
        <v>433012</v>
      </c>
      <c r="D395" s="3">
        <f t="shared" si="80"/>
        <v>2</v>
      </c>
      <c r="G395" s="3" t="str">
        <f t="shared" si="81"/>
        <v>2;0;10</v>
      </c>
      <c r="H395" s="3">
        <f>_xlfn.XLOOKUP(RIGHT($C395,1)*100+$D395,[1]活动!$B$43:$B$134,[1]活动!$L$43:$L$134)</f>
        <v>10</v>
      </c>
      <c r="I395" s="3">
        <f>_xlfn.XLOOKUP(RIGHT($C395,1)*100+$D395,[1]活动!$B$43:$B$134,[1]活动!$G$43:$G$134)</f>
        <v>2011</v>
      </c>
      <c r="J395" s="3">
        <f>_xlfn.XLOOKUP(RIGHT($C395,1)*100+$D395,[1]活动!$B$43:$B$134,[1]活动!$H$43:$H$134)</f>
        <v>4</v>
      </c>
      <c r="K395" s="3" t="str">
        <f>_xlfn.XLOOKUP($I395,'task_type|任务类型'!A:A,'task_type|任务类型'!B:B)</f>
        <v>通关主线关卡第{0}章</v>
      </c>
      <c r="L395" s="3">
        <f>_xlfn.XLOOKUP(RIGHT($C395,1)*100+$D395,[1]活动!$B$43:$B$134,[1]活动!$L$43:$L$134)</f>
        <v>10</v>
      </c>
    </row>
    <row r="396" spans="1:12">
      <c r="A396" s="2">
        <f t="shared" si="79"/>
        <v>433012003</v>
      </c>
      <c r="B396" s="3" t="s">
        <v>57</v>
      </c>
      <c r="C396" s="3">
        <v>433012</v>
      </c>
      <c r="D396" s="3">
        <f t="shared" si="80"/>
        <v>3</v>
      </c>
      <c r="G396" s="3" t="str">
        <f t="shared" si="81"/>
        <v>2;0;10</v>
      </c>
      <c r="H396" s="3">
        <f>_xlfn.XLOOKUP(RIGHT($C396,1)*100+$D396,[1]活动!$B$43:$B$134,[1]活动!$L$43:$L$134)</f>
        <v>10</v>
      </c>
      <c r="I396" s="3">
        <f>_xlfn.XLOOKUP(RIGHT($C396,1)*100+$D396,[1]活动!$B$43:$B$134,[1]活动!$G$43:$G$134)</f>
        <v>1031</v>
      </c>
      <c r="J396" s="3">
        <f>_xlfn.XLOOKUP(RIGHT($C396,1)*100+$D396,[1]活动!$B$43:$B$134,[1]活动!$H$43:$H$134)</f>
        <v>8</v>
      </c>
      <c r="K396" s="3" t="str">
        <f>_xlfn.XLOOKUP($I396,'task_type|任务类型'!A:A,'task_type|任务类型'!B:B)</f>
        <v>玩家等级达到{0}级</v>
      </c>
      <c r="L396" s="3">
        <f>_xlfn.XLOOKUP(RIGHT($C396,1)*100+$D396,[1]活动!$B$43:$B$134,[1]活动!$L$43:$L$134)</f>
        <v>10</v>
      </c>
    </row>
    <row r="397" spans="1:12">
      <c r="A397" s="2">
        <f t="shared" si="79"/>
        <v>433012004</v>
      </c>
      <c r="B397" s="3" t="s">
        <v>58</v>
      </c>
      <c r="C397" s="3">
        <v>433012</v>
      </c>
      <c r="D397" s="3">
        <f t="shared" si="80"/>
        <v>4</v>
      </c>
      <c r="G397" s="3" t="str">
        <f t="shared" si="81"/>
        <v>2;0;10</v>
      </c>
      <c r="H397" s="3">
        <f>_xlfn.XLOOKUP(RIGHT($C397,1)*100+$D397,[1]活动!$B$43:$B$134,[1]活动!$L$43:$L$134)</f>
        <v>10</v>
      </c>
      <c r="I397" s="3">
        <f>_xlfn.XLOOKUP(RIGHT($C397,1)*100+$D397,[1]活动!$B$43:$B$134,[1]活动!$G$43:$G$134)</f>
        <v>3081</v>
      </c>
      <c r="J397" s="3">
        <f>_xlfn.XLOOKUP(RIGHT($C397,1)*100+$D397,[1]活动!$B$43:$B$134,[1]活动!$H$43:$H$134)</f>
        <v>10</v>
      </c>
      <c r="K397" s="3" t="str">
        <f>_xlfn.XLOOKUP($I397,'task_type|任务类型'!A:A,'task_type|任务类型'!B:B)</f>
        <v>健身升级{0}次</v>
      </c>
      <c r="L397" s="3">
        <f>_xlfn.XLOOKUP(RIGHT($C397,1)*100+$D397,[1]活动!$B$43:$B$134,[1]活动!$L$43:$L$134)</f>
        <v>10</v>
      </c>
    </row>
    <row r="398" spans="1:12">
      <c r="A398" s="2">
        <f t="shared" si="79"/>
        <v>433012005</v>
      </c>
      <c r="B398" s="3" t="s">
        <v>59</v>
      </c>
      <c r="C398" s="3">
        <v>433012</v>
      </c>
      <c r="D398" s="3">
        <f t="shared" si="80"/>
        <v>5</v>
      </c>
      <c r="G398" s="3" t="str">
        <f t="shared" si="81"/>
        <v>2;0;10</v>
      </c>
      <c r="H398" s="3">
        <f>_xlfn.XLOOKUP(RIGHT($C398,1)*100+$D398,[1]活动!$B$43:$B$134,[1]活动!$L$43:$L$134)</f>
        <v>10</v>
      </c>
      <c r="I398" s="3">
        <f>_xlfn.XLOOKUP(RIGHT($C398,1)*100+$D398,[1]活动!$B$43:$B$134,[1]活动!$G$43:$G$134)</f>
        <v>3082</v>
      </c>
      <c r="J398" s="3">
        <f>_xlfn.XLOOKUP(RIGHT($C398,1)*100+$D398,[1]活动!$B$43:$B$134,[1]活动!$H$43:$H$134)</f>
        <v>2</v>
      </c>
      <c r="K398" s="3" t="str">
        <f>_xlfn.XLOOKUP($I398,'task_type|任务类型'!A:A,'task_type|任务类型'!B:B)</f>
        <v>通过健身获得{0}个技能</v>
      </c>
      <c r="L398" s="3">
        <f>_xlfn.XLOOKUP(RIGHT($C398,1)*100+$D398,[1]活动!$B$43:$B$134,[1]活动!$L$43:$L$134)</f>
        <v>10</v>
      </c>
    </row>
    <row r="399" spans="1:12">
      <c r="A399" s="2">
        <f t="shared" si="79"/>
        <v>433012006</v>
      </c>
      <c r="B399" s="3" t="s">
        <v>60</v>
      </c>
      <c r="C399" s="3">
        <v>433012</v>
      </c>
      <c r="D399" s="3">
        <f t="shared" si="80"/>
        <v>6</v>
      </c>
      <c r="G399" s="3" t="str">
        <f t="shared" si="81"/>
        <v>2;0;10</v>
      </c>
      <c r="H399" s="3">
        <f>_xlfn.XLOOKUP(RIGHT($C399,1)*100+$D399,[1]活动!$B$43:$B$134,[1]活动!$L$43:$L$134)</f>
        <v>10</v>
      </c>
      <c r="I399" s="3">
        <f>_xlfn.XLOOKUP(RIGHT($C399,1)*100+$D399,[1]活动!$B$43:$B$134,[1]活动!$G$43:$G$134)</f>
        <v>3051</v>
      </c>
      <c r="J399" s="3" t="str">
        <f>_xlfn.XLOOKUP(RIGHT($C399,1)*100+$D399,[1]活动!$B$43:$B$134,[1]活动!$H$43:$H$134)</f>
        <v>1;2</v>
      </c>
      <c r="K399" s="3" t="str">
        <f>_xlfn.XLOOKUP($I399,'task_type|任务类型'!A:A,'task_type|任务类型'!B:B)</f>
        <v>获得{1}装备{0}件</v>
      </c>
      <c r="L399" s="3">
        <f>_xlfn.XLOOKUP(RIGHT($C399,1)*100+$D399,[1]活动!$B$43:$B$134,[1]活动!$L$43:$L$134)</f>
        <v>10</v>
      </c>
    </row>
    <row r="400" spans="1:12">
      <c r="A400" s="2">
        <f t="shared" si="79"/>
        <v>433012007</v>
      </c>
      <c r="B400" s="3" t="s">
        <v>61</v>
      </c>
      <c r="C400" s="3">
        <v>433012</v>
      </c>
      <c r="D400" s="3">
        <f t="shared" si="80"/>
        <v>7</v>
      </c>
      <c r="G400" s="3" t="str">
        <f t="shared" si="81"/>
        <v>2;0;10</v>
      </c>
      <c r="H400" s="3">
        <f>_xlfn.XLOOKUP(RIGHT($C400,1)*100+$D400,[1]活动!$B$43:$B$134,[1]活动!$L$43:$L$134)</f>
        <v>10</v>
      </c>
      <c r="I400" s="3">
        <f>_xlfn.XLOOKUP(RIGHT($C400,1)*100+$D400,[1]活动!$B$43:$B$134,[1]活动!$G$43:$G$134)</f>
        <v>3046</v>
      </c>
      <c r="J400" s="3">
        <f>_xlfn.XLOOKUP(RIGHT($C400,1)*100+$D400,[1]活动!$B$43:$B$134,[1]活动!$H$43:$H$134)</f>
        <v>1</v>
      </c>
      <c r="K400" s="3" t="str">
        <f>_xlfn.XLOOKUP($I400,'task_type|任务类型'!A:A,'task_type|任务类型'!B:B)</f>
        <v>全身装备达到{0}</v>
      </c>
      <c r="L400" s="3">
        <f>_xlfn.XLOOKUP(RIGHT($C400,1)*100+$D400,[1]活动!$B$43:$B$134,[1]活动!$L$43:$L$134)</f>
        <v>10</v>
      </c>
    </row>
    <row r="401" spans="1:12">
      <c r="A401" s="2">
        <f t="shared" si="79"/>
        <v>433012008</v>
      </c>
      <c r="B401" s="3" t="s">
        <v>62</v>
      </c>
      <c r="C401" s="3">
        <v>433012</v>
      </c>
      <c r="D401" s="3">
        <f t="shared" si="80"/>
        <v>8</v>
      </c>
      <c r="G401" s="3" t="str">
        <f t="shared" si="81"/>
        <v>2;0;10</v>
      </c>
      <c r="H401" s="3">
        <f>_xlfn.XLOOKUP(RIGHT($C401,1)*100+$D401,[1]活动!$B$43:$B$134,[1]活动!$L$43:$L$134)</f>
        <v>10</v>
      </c>
      <c r="I401" s="3">
        <f>_xlfn.XLOOKUP(RIGHT($C401,1)*100+$D401,[1]活动!$B$43:$B$134,[1]活动!$G$43:$G$134)</f>
        <v>3043</v>
      </c>
      <c r="J401" s="3">
        <f>_xlfn.XLOOKUP(RIGHT($C401,1)*100+$D401,[1]活动!$B$43:$B$134,[1]活动!$H$43:$H$134)</f>
        <v>5</v>
      </c>
      <c r="K401" s="3" t="str">
        <f>_xlfn.XLOOKUP($I401,'task_type|任务类型'!A:A,'task_type|任务类型'!B:B)</f>
        <v>单件装备等级达到{0}级</v>
      </c>
      <c r="L401" s="3">
        <f>_xlfn.XLOOKUP(RIGHT($C401,1)*100+$D401,[1]活动!$B$43:$B$134,[1]活动!$L$43:$L$134)</f>
        <v>10</v>
      </c>
    </row>
    <row r="402" spans="1:12">
      <c r="A402" s="2">
        <f t="shared" si="79"/>
        <v>433012009</v>
      </c>
      <c r="B402" s="3" t="s">
        <v>63</v>
      </c>
      <c r="C402" s="3">
        <v>433012</v>
      </c>
      <c r="D402" s="3">
        <f t="shared" si="80"/>
        <v>9</v>
      </c>
      <c r="G402" s="3" t="str">
        <f t="shared" si="81"/>
        <v>2;0;10</v>
      </c>
      <c r="H402" s="3">
        <f>_xlfn.XLOOKUP(RIGHT($C402,1)*100+$D402,[1]活动!$B$43:$B$134,[1]活动!$L$43:$L$134)</f>
        <v>10</v>
      </c>
      <c r="I402" s="3">
        <f>_xlfn.XLOOKUP(RIGHT($C402,1)*100+$D402,[1]活动!$B$43:$B$134,[1]活动!$G$43:$G$134)</f>
        <v>3045</v>
      </c>
      <c r="J402" s="3">
        <f>_xlfn.XLOOKUP(RIGHT($C402,1)*100+$D402,[1]活动!$B$43:$B$134,[1]活动!$H$43:$H$134)</f>
        <v>3</v>
      </c>
      <c r="K402" s="3" t="str">
        <f>_xlfn.XLOOKUP($I402,'task_type|任务类型'!A:A,'task_type|任务类型'!B:B)</f>
        <v>全身装备等级达到{0}级</v>
      </c>
      <c r="L402" s="3">
        <f>_xlfn.XLOOKUP(RIGHT($C402,1)*100+$D402,[1]活动!$B$43:$B$134,[1]活动!$L$43:$L$134)</f>
        <v>10</v>
      </c>
    </row>
    <row r="403" spans="1:12">
      <c r="A403" s="2">
        <f t="shared" si="79"/>
        <v>433012010</v>
      </c>
      <c r="B403" s="3" t="s">
        <v>64</v>
      </c>
      <c r="C403" s="3">
        <v>433012</v>
      </c>
      <c r="D403" s="3">
        <f t="shared" si="80"/>
        <v>10</v>
      </c>
      <c r="G403" s="3" t="str">
        <f t="shared" si="81"/>
        <v>2;0;10</v>
      </c>
      <c r="H403" s="3">
        <f>_xlfn.XLOOKUP(RIGHT($C403,1)*100+$D403,[1]活动!$B$43:$B$134,[1]活动!$L$43:$L$134)</f>
        <v>10</v>
      </c>
      <c r="I403" s="3">
        <f>_xlfn.XLOOKUP(RIGHT($C403,1)*100+$D403,[1]活动!$B$43:$B$134,[1]活动!$G$43:$G$134)</f>
        <v>2031</v>
      </c>
      <c r="J403" s="3">
        <f>_xlfn.XLOOKUP(RIGHT($C403,1)*100+$D403,[1]活动!$B$43:$B$134,[1]活动!$H$43:$H$134)</f>
        <v>10000</v>
      </c>
      <c r="K403" s="3" t="str">
        <f>_xlfn.XLOOKUP($I403,'task_type|任务类型'!A:A,'task_type|任务类型'!B:B)</f>
        <v>击败敌对势力{0}人</v>
      </c>
      <c r="L403" s="3">
        <f>_xlfn.XLOOKUP(RIGHT($C403,1)*100+$D403,[1]活动!$B$43:$B$134,[1]活动!$L$43:$L$134)</f>
        <v>10</v>
      </c>
    </row>
    <row r="404" spans="1:12">
      <c r="A404" s="2">
        <f t="shared" si="79"/>
        <v>433012011</v>
      </c>
      <c r="B404" s="3" t="s">
        <v>65</v>
      </c>
      <c r="C404" s="3">
        <v>433012</v>
      </c>
      <c r="D404" s="3">
        <f t="shared" si="80"/>
        <v>11</v>
      </c>
      <c r="G404" s="3" t="str">
        <f t="shared" si="81"/>
        <v>2;0;10</v>
      </c>
      <c r="H404" s="3">
        <f>_xlfn.XLOOKUP(RIGHT($C404,1)*100+$D404,[1]活动!$B$43:$B$134,[1]活动!$L$43:$L$134)</f>
        <v>10</v>
      </c>
      <c r="I404" s="3">
        <f>_xlfn.XLOOKUP(RIGHT($C404,1)*100+$D404,[1]活动!$B$43:$B$134,[1]活动!$G$43:$G$134)</f>
        <v>3032</v>
      </c>
      <c r="J404" s="3">
        <f>_xlfn.XLOOKUP(RIGHT($C404,1)*100+$D404,[1]活动!$B$43:$B$134,[1]活动!$H$43:$H$134)</f>
        <v>100000</v>
      </c>
      <c r="K404" s="3" t="str">
        <f>_xlfn.XLOOKUP($I404,'task_type|任务类型'!A:A,'task_type|任务类型'!B:B)</f>
        <v>累计获取{0}钞票</v>
      </c>
      <c r="L404" s="3">
        <f>_xlfn.XLOOKUP(RIGHT($C404,1)*100+$D404,[1]活动!$B$43:$B$134,[1]活动!$L$43:$L$134)</f>
        <v>10</v>
      </c>
    </row>
    <row r="405" spans="1:12">
      <c r="A405" s="2">
        <f t="shared" si="79"/>
        <v>433012012</v>
      </c>
      <c r="B405" s="3" t="s">
        <v>66</v>
      </c>
      <c r="C405" s="3">
        <v>433012</v>
      </c>
      <c r="D405" s="3">
        <f t="shared" si="80"/>
        <v>12</v>
      </c>
      <c r="G405" s="3" t="str">
        <f t="shared" si="81"/>
        <v>2;0;10</v>
      </c>
      <c r="H405" s="3">
        <f>_xlfn.XLOOKUP(RIGHT($C405,1)*100+$D405,[1]活动!$B$43:$B$134,[1]活动!$L$43:$L$134)</f>
        <v>10</v>
      </c>
      <c r="I405" s="3">
        <f>_xlfn.XLOOKUP(RIGHT($C405,1)*100+$D405,[1]活动!$B$43:$B$134,[1]活动!$G$43:$G$134)</f>
        <v>3022</v>
      </c>
      <c r="J405" s="3">
        <f>_xlfn.XLOOKUP(RIGHT($C405,1)*100+$D405,[1]活动!$B$43:$B$134,[1]活动!$H$43:$H$134)</f>
        <v>500</v>
      </c>
      <c r="K405" s="3" t="str">
        <f>_xlfn.XLOOKUP($I405,'task_type|任务类型'!A:A,'task_type|任务类型'!B:B)</f>
        <v>累计获取{0}比特币</v>
      </c>
      <c r="L405" s="3">
        <f>_xlfn.XLOOKUP(RIGHT($C405,1)*100+$D405,[1]活动!$B$43:$B$134,[1]活动!$L$43:$L$134)</f>
        <v>10</v>
      </c>
    </row>
    <row r="406" spans="1:12">
      <c r="A406" s="2">
        <f t="shared" si="79"/>
        <v>433012013</v>
      </c>
      <c r="B406" s="3" t="s">
        <v>67</v>
      </c>
      <c r="C406" s="3">
        <v>433012</v>
      </c>
      <c r="D406" s="3">
        <f t="shared" si="80"/>
        <v>13</v>
      </c>
      <c r="G406" s="3" t="str">
        <f t="shared" si="81"/>
        <v>2;0;10</v>
      </c>
      <c r="H406" s="3">
        <f>_xlfn.XLOOKUP(RIGHT($C406,1)*100+$D406,[1]活动!$B$43:$B$134,[1]活动!$L$43:$L$134)</f>
        <v>10</v>
      </c>
      <c r="I406" s="3">
        <f>_xlfn.XLOOKUP(RIGHT($C406,1)*100+$D406,[1]活动!$B$43:$B$134,[1]活动!$G$43:$G$134)</f>
        <v>1063</v>
      </c>
      <c r="J406" s="3">
        <f>_xlfn.XLOOKUP(RIGHT($C406,1)*100+$D406,[1]活动!$B$43:$B$134,[1]活动!$H$43:$H$134)</f>
        <v>3</v>
      </c>
      <c r="K406" s="3" t="str">
        <f>_xlfn.XLOOKUP($I406,'task_type|任务类型'!A:A,'task_type|任务类型'!B:B)</f>
        <v>打开任意盲盒{0}次</v>
      </c>
      <c r="L406" s="3">
        <f>_xlfn.XLOOKUP(RIGHT($C406,1)*100+$D406,[1]活动!$B$43:$B$134,[1]活动!$L$43:$L$134)</f>
        <v>10</v>
      </c>
    </row>
    <row r="407" spans="1:12">
      <c r="A407" s="2">
        <f t="shared" si="79"/>
        <v>433013001</v>
      </c>
      <c r="B407" s="3" t="s">
        <v>68</v>
      </c>
      <c r="C407" s="3">
        <v>433013</v>
      </c>
      <c r="D407" s="3">
        <f t="shared" si="80"/>
        <v>1</v>
      </c>
      <c r="G407" s="3" t="str">
        <f t="shared" si="81"/>
        <v>2;0;10</v>
      </c>
      <c r="H407" s="3">
        <f>_xlfn.XLOOKUP(RIGHT($C407,1)*100+$D407,[1]活动!$B$43:$B$134,[1]活动!$L$43:$L$134)</f>
        <v>10</v>
      </c>
      <c r="I407" s="3">
        <f>_xlfn.XLOOKUP(RIGHT($C407,1)*100+$D407,[1]活动!$B$43:$B$134,[1]活动!$G$43:$G$134)</f>
        <v>1012</v>
      </c>
      <c r="J407" s="3">
        <f>_xlfn.XLOOKUP(RIGHT($C407,1)*100+$D407,[1]活动!$B$43:$B$134,[1]活动!$H$43:$H$134)</f>
        <v>3</v>
      </c>
      <c r="K407" s="3" t="str">
        <f>_xlfn.XLOOKUP($I407,'task_type|任务类型'!A:A,'task_type|任务类型'!B:B)</f>
        <v>登录游戏{0}天</v>
      </c>
      <c r="L407" s="3">
        <f>_xlfn.XLOOKUP(RIGHT($C407,1)*100+$D407,[1]活动!$B$43:$B$134,[1]活动!$L$43:$L$134)</f>
        <v>10</v>
      </c>
    </row>
    <row r="408" spans="1:12">
      <c r="A408" s="2">
        <f t="shared" si="79"/>
        <v>433013002</v>
      </c>
      <c r="B408" s="3" t="s">
        <v>69</v>
      </c>
      <c r="C408" s="3">
        <v>433013</v>
      </c>
      <c r="D408" s="3">
        <f t="shared" si="80"/>
        <v>2</v>
      </c>
      <c r="G408" s="3" t="str">
        <f t="shared" si="81"/>
        <v>2;0;10</v>
      </c>
      <c r="H408" s="3">
        <f>_xlfn.XLOOKUP(RIGHT($C408,1)*100+$D408,[1]活动!$B$43:$B$134,[1]活动!$L$43:$L$134)</f>
        <v>10</v>
      </c>
      <c r="I408" s="3">
        <f>_xlfn.XLOOKUP(RIGHT($C408,1)*100+$D408,[1]活动!$B$43:$B$134,[1]活动!$G$43:$G$134)</f>
        <v>2011</v>
      </c>
      <c r="J408" s="3">
        <f>_xlfn.XLOOKUP(RIGHT($C408,1)*100+$D408,[1]活动!$B$43:$B$134,[1]活动!$H$43:$H$134)</f>
        <v>5</v>
      </c>
      <c r="K408" s="3" t="str">
        <f>_xlfn.XLOOKUP($I408,'task_type|任务类型'!A:A,'task_type|任务类型'!B:B)</f>
        <v>通关主线关卡第{0}章</v>
      </c>
      <c r="L408" s="3">
        <f>_xlfn.XLOOKUP(RIGHT($C408,1)*100+$D408,[1]活动!$B$43:$B$134,[1]活动!$L$43:$L$134)</f>
        <v>10</v>
      </c>
    </row>
    <row r="409" spans="1:12">
      <c r="A409" s="2">
        <f t="shared" si="79"/>
        <v>433013003</v>
      </c>
      <c r="B409" s="3" t="s">
        <v>70</v>
      </c>
      <c r="C409" s="3">
        <v>433013</v>
      </c>
      <c r="D409" s="3">
        <f t="shared" si="80"/>
        <v>3</v>
      </c>
      <c r="G409" s="3" t="str">
        <f t="shared" si="81"/>
        <v>2;0;10</v>
      </c>
      <c r="H409" s="3">
        <f>_xlfn.XLOOKUP(RIGHT($C409,1)*100+$D409,[1]活动!$B$43:$B$134,[1]活动!$L$43:$L$134)</f>
        <v>10</v>
      </c>
      <c r="I409" s="3">
        <f>_xlfn.XLOOKUP(RIGHT($C409,1)*100+$D409,[1]活动!$B$43:$B$134,[1]活动!$G$43:$G$134)</f>
        <v>1031</v>
      </c>
      <c r="J409" s="3">
        <f>_xlfn.XLOOKUP(RIGHT($C409,1)*100+$D409,[1]活动!$B$43:$B$134,[1]活动!$H$43:$H$134)</f>
        <v>11</v>
      </c>
      <c r="K409" s="3" t="str">
        <f>_xlfn.XLOOKUP($I409,'task_type|任务类型'!A:A,'task_type|任务类型'!B:B)</f>
        <v>玩家等级达到{0}级</v>
      </c>
      <c r="L409" s="3">
        <f>_xlfn.XLOOKUP(RIGHT($C409,1)*100+$D409,[1]活动!$B$43:$B$134,[1]活动!$L$43:$L$134)</f>
        <v>10</v>
      </c>
    </row>
    <row r="410" spans="1:12">
      <c r="A410" s="2">
        <f t="shared" si="79"/>
        <v>433013004</v>
      </c>
      <c r="B410" s="3" t="s">
        <v>71</v>
      </c>
      <c r="C410" s="3">
        <v>433013</v>
      </c>
      <c r="D410" s="3">
        <f t="shared" si="80"/>
        <v>4</v>
      </c>
      <c r="G410" s="3" t="str">
        <f t="shared" si="81"/>
        <v>2;0;10</v>
      </c>
      <c r="H410" s="3">
        <f>_xlfn.XLOOKUP(RIGHT($C410,1)*100+$D410,[1]活动!$B$43:$B$134,[1]活动!$L$43:$L$134)</f>
        <v>10</v>
      </c>
      <c r="I410" s="3">
        <f>_xlfn.XLOOKUP(RIGHT($C410,1)*100+$D410,[1]活动!$B$43:$B$134,[1]活动!$G$43:$G$134)</f>
        <v>3081</v>
      </c>
      <c r="J410" s="3">
        <f>_xlfn.XLOOKUP(RIGHT($C410,1)*100+$D410,[1]活动!$B$43:$B$134,[1]活动!$H$43:$H$134)</f>
        <v>20</v>
      </c>
      <c r="K410" s="3" t="str">
        <f>_xlfn.XLOOKUP($I410,'task_type|任务类型'!A:A,'task_type|任务类型'!B:B)</f>
        <v>健身升级{0}次</v>
      </c>
      <c r="L410" s="3">
        <f>_xlfn.XLOOKUP(RIGHT($C410,1)*100+$D410,[1]活动!$B$43:$B$134,[1]活动!$L$43:$L$134)</f>
        <v>10</v>
      </c>
    </row>
    <row r="411" spans="1:12">
      <c r="A411" s="2">
        <f t="shared" si="79"/>
        <v>433013005</v>
      </c>
      <c r="B411" s="3" t="s">
        <v>72</v>
      </c>
      <c r="C411" s="3">
        <v>433013</v>
      </c>
      <c r="D411" s="3">
        <f t="shared" si="80"/>
        <v>5</v>
      </c>
      <c r="G411" s="3" t="str">
        <f t="shared" si="81"/>
        <v>2;0;10</v>
      </c>
      <c r="H411" s="3">
        <f>_xlfn.XLOOKUP(RIGHT($C411,1)*100+$D411,[1]活动!$B$43:$B$134,[1]活动!$L$43:$L$134)</f>
        <v>10</v>
      </c>
      <c r="I411" s="3">
        <f>_xlfn.XLOOKUP(RIGHT($C411,1)*100+$D411,[1]活动!$B$43:$B$134,[1]活动!$G$43:$G$134)</f>
        <v>3082</v>
      </c>
      <c r="J411" s="3">
        <f>_xlfn.XLOOKUP(RIGHT($C411,1)*100+$D411,[1]活动!$B$43:$B$134,[1]活动!$H$43:$H$134)</f>
        <v>3</v>
      </c>
      <c r="K411" s="3" t="str">
        <f>_xlfn.XLOOKUP($I411,'task_type|任务类型'!A:A,'task_type|任务类型'!B:B)</f>
        <v>通过健身获得{0}个技能</v>
      </c>
      <c r="L411" s="3">
        <f>_xlfn.XLOOKUP(RIGHT($C411,1)*100+$D411,[1]活动!$B$43:$B$134,[1]活动!$L$43:$L$134)</f>
        <v>10</v>
      </c>
    </row>
    <row r="412" spans="1:12">
      <c r="A412" s="2">
        <f t="shared" si="79"/>
        <v>433013006</v>
      </c>
      <c r="B412" s="3" t="s">
        <v>73</v>
      </c>
      <c r="C412" s="3">
        <v>433013</v>
      </c>
      <c r="D412" s="3">
        <f t="shared" si="80"/>
        <v>6</v>
      </c>
      <c r="G412" s="3" t="str">
        <f t="shared" si="81"/>
        <v>2;0;10</v>
      </c>
      <c r="H412" s="3">
        <f>_xlfn.XLOOKUP(RIGHT($C412,1)*100+$D412,[1]活动!$B$43:$B$134,[1]活动!$L$43:$L$134)</f>
        <v>10</v>
      </c>
      <c r="I412" s="3">
        <f>_xlfn.XLOOKUP(RIGHT($C412,1)*100+$D412,[1]活动!$B$43:$B$134,[1]活动!$G$43:$G$134)</f>
        <v>3051</v>
      </c>
      <c r="J412" s="3" t="str">
        <f>_xlfn.XLOOKUP(RIGHT($C412,1)*100+$D412,[1]活动!$B$43:$B$134,[1]活动!$H$43:$H$134)</f>
        <v>1;3</v>
      </c>
      <c r="K412" s="3" t="str">
        <f>_xlfn.XLOOKUP($I412,'task_type|任务类型'!A:A,'task_type|任务类型'!B:B)</f>
        <v>获得{1}装备{0}件</v>
      </c>
      <c r="L412" s="3">
        <f>_xlfn.XLOOKUP(RIGHT($C412,1)*100+$D412,[1]活动!$B$43:$B$134,[1]活动!$L$43:$L$134)</f>
        <v>10</v>
      </c>
    </row>
    <row r="413" spans="1:12">
      <c r="A413" s="2">
        <f t="shared" si="79"/>
        <v>433013007</v>
      </c>
      <c r="B413" s="3" t="s">
        <v>74</v>
      </c>
      <c r="C413" s="3">
        <v>433013</v>
      </c>
      <c r="D413" s="3">
        <f t="shared" si="80"/>
        <v>7</v>
      </c>
      <c r="G413" s="3" t="str">
        <f t="shared" si="81"/>
        <v>2;0;10</v>
      </c>
      <c r="H413" s="3">
        <f>_xlfn.XLOOKUP(RIGHT($C413,1)*100+$D413,[1]活动!$B$43:$B$134,[1]活动!$L$43:$L$134)</f>
        <v>10</v>
      </c>
      <c r="I413" s="3">
        <f>_xlfn.XLOOKUP(RIGHT($C413,1)*100+$D413,[1]活动!$B$43:$B$134,[1]活动!$G$43:$G$134)</f>
        <v>3046</v>
      </c>
      <c r="J413" s="3">
        <f>_xlfn.XLOOKUP(RIGHT($C413,1)*100+$D413,[1]活动!$B$43:$B$134,[1]活动!$H$43:$H$134)</f>
        <v>2</v>
      </c>
      <c r="K413" s="3" t="str">
        <f>_xlfn.XLOOKUP($I413,'task_type|任务类型'!A:A,'task_type|任务类型'!B:B)</f>
        <v>全身装备达到{0}</v>
      </c>
      <c r="L413" s="3">
        <f>_xlfn.XLOOKUP(RIGHT($C413,1)*100+$D413,[1]活动!$B$43:$B$134,[1]活动!$L$43:$L$134)</f>
        <v>10</v>
      </c>
    </row>
    <row r="414" spans="1:12">
      <c r="A414" s="2">
        <f t="shared" si="79"/>
        <v>433013008</v>
      </c>
      <c r="B414" s="3" t="s">
        <v>75</v>
      </c>
      <c r="C414" s="3">
        <v>433013</v>
      </c>
      <c r="D414" s="3">
        <f t="shared" si="80"/>
        <v>8</v>
      </c>
      <c r="G414" s="3" t="str">
        <f t="shared" si="81"/>
        <v>2;0;10</v>
      </c>
      <c r="H414" s="3">
        <f>_xlfn.XLOOKUP(RIGHT($C414,1)*100+$D414,[1]活动!$B$43:$B$134,[1]活动!$L$43:$L$134)</f>
        <v>10</v>
      </c>
      <c r="I414" s="3">
        <f>_xlfn.XLOOKUP(RIGHT($C414,1)*100+$D414,[1]活动!$B$43:$B$134,[1]活动!$G$43:$G$134)</f>
        <v>3043</v>
      </c>
      <c r="J414" s="3">
        <f>_xlfn.XLOOKUP(RIGHT($C414,1)*100+$D414,[1]活动!$B$43:$B$134,[1]活动!$H$43:$H$134)</f>
        <v>8</v>
      </c>
      <c r="K414" s="3" t="str">
        <f>_xlfn.XLOOKUP($I414,'task_type|任务类型'!A:A,'task_type|任务类型'!B:B)</f>
        <v>单件装备等级达到{0}级</v>
      </c>
      <c r="L414" s="3">
        <f>_xlfn.XLOOKUP(RIGHT($C414,1)*100+$D414,[1]活动!$B$43:$B$134,[1]活动!$L$43:$L$134)</f>
        <v>10</v>
      </c>
    </row>
    <row r="415" spans="1:12">
      <c r="A415" s="2">
        <f t="shared" si="79"/>
        <v>433013009</v>
      </c>
      <c r="B415" s="3" t="s">
        <v>76</v>
      </c>
      <c r="C415" s="3">
        <v>433013</v>
      </c>
      <c r="D415" s="3">
        <f t="shared" si="80"/>
        <v>9</v>
      </c>
      <c r="G415" s="3" t="str">
        <f t="shared" si="81"/>
        <v>2;0;10</v>
      </c>
      <c r="H415" s="3">
        <f>_xlfn.XLOOKUP(RIGHT($C415,1)*100+$D415,[1]活动!$B$43:$B$134,[1]活动!$L$43:$L$134)</f>
        <v>10</v>
      </c>
      <c r="I415" s="3">
        <f>_xlfn.XLOOKUP(RIGHT($C415,1)*100+$D415,[1]活动!$B$43:$B$134,[1]活动!$G$43:$G$134)</f>
        <v>3045</v>
      </c>
      <c r="J415" s="3">
        <f>_xlfn.XLOOKUP(RIGHT($C415,1)*100+$D415,[1]活动!$B$43:$B$134,[1]活动!$H$43:$H$134)</f>
        <v>5</v>
      </c>
      <c r="K415" s="3" t="str">
        <f>_xlfn.XLOOKUP($I415,'task_type|任务类型'!A:A,'task_type|任务类型'!B:B)</f>
        <v>全身装备等级达到{0}级</v>
      </c>
      <c r="L415" s="3">
        <f>_xlfn.XLOOKUP(RIGHT($C415,1)*100+$D415,[1]活动!$B$43:$B$134,[1]活动!$L$43:$L$134)</f>
        <v>10</v>
      </c>
    </row>
    <row r="416" spans="1:12">
      <c r="A416" s="2">
        <f t="shared" si="79"/>
        <v>433013010</v>
      </c>
      <c r="B416" s="3" t="s">
        <v>77</v>
      </c>
      <c r="C416" s="3">
        <v>433013</v>
      </c>
      <c r="D416" s="3">
        <f t="shared" ref="D416:D447" si="82">COUNTIFS(C38:C416,C416)</f>
        <v>10</v>
      </c>
      <c r="G416" s="3" t="str">
        <f t="shared" ref="G416:G451" si="83">CONCATENATE("2;0;",H416)</f>
        <v>2;0;10</v>
      </c>
      <c r="H416" s="3">
        <f>_xlfn.XLOOKUP(RIGHT($C416,1)*100+$D416,[1]活动!$B$43:$B$134,[1]活动!$L$43:$L$134)</f>
        <v>10</v>
      </c>
      <c r="I416" s="3">
        <f>_xlfn.XLOOKUP(RIGHT($C416,1)*100+$D416,[1]活动!$B$43:$B$134,[1]活动!$G$43:$G$134)</f>
        <v>2031</v>
      </c>
      <c r="J416" s="3">
        <f>_xlfn.XLOOKUP(RIGHT($C416,1)*100+$D416,[1]活动!$B$43:$B$134,[1]活动!$H$43:$H$134)</f>
        <v>30000</v>
      </c>
      <c r="K416" s="3" t="str">
        <f>_xlfn.XLOOKUP($I416,'task_type|任务类型'!A:A,'task_type|任务类型'!B:B)</f>
        <v>击败敌对势力{0}人</v>
      </c>
      <c r="L416" s="3">
        <f>_xlfn.XLOOKUP(RIGHT($C416,1)*100+$D416,[1]活动!$B$43:$B$134,[1]活动!$L$43:$L$134)</f>
        <v>10</v>
      </c>
    </row>
    <row r="417" spans="1:12">
      <c r="A417" s="2">
        <f t="shared" si="79"/>
        <v>433013011</v>
      </c>
      <c r="B417" s="3" t="s">
        <v>78</v>
      </c>
      <c r="C417" s="3">
        <v>433013</v>
      </c>
      <c r="D417" s="3">
        <f t="shared" si="82"/>
        <v>11</v>
      </c>
      <c r="G417" s="3" t="str">
        <f t="shared" si="83"/>
        <v>2;0;10</v>
      </c>
      <c r="H417" s="3">
        <f>_xlfn.XLOOKUP(RIGHT($C417,1)*100+$D417,[1]活动!$B$43:$B$134,[1]活动!$L$43:$L$134)</f>
        <v>10</v>
      </c>
      <c r="I417" s="3">
        <f>_xlfn.XLOOKUP(RIGHT($C417,1)*100+$D417,[1]活动!$B$43:$B$134,[1]活动!$G$43:$G$134)</f>
        <v>3032</v>
      </c>
      <c r="J417" s="3">
        <f>_xlfn.XLOOKUP(RIGHT($C417,1)*100+$D417,[1]活动!$B$43:$B$134,[1]活动!$H$43:$H$134)</f>
        <v>200000</v>
      </c>
      <c r="K417" s="3" t="str">
        <f>_xlfn.XLOOKUP($I417,'task_type|任务类型'!A:A,'task_type|任务类型'!B:B)</f>
        <v>累计获取{0}钞票</v>
      </c>
      <c r="L417" s="3">
        <f>_xlfn.XLOOKUP(RIGHT($C417,1)*100+$D417,[1]活动!$B$43:$B$134,[1]活动!$L$43:$L$134)</f>
        <v>10</v>
      </c>
    </row>
    <row r="418" spans="1:12">
      <c r="A418" s="2">
        <f t="shared" si="79"/>
        <v>433013012</v>
      </c>
      <c r="B418" s="3" t="s">
        <v>79</v>
      </c>
      <c r="C418" s="3">
        <v>433013</v>
      </c>
      <c r="D418" s="3">
        <f t="shared" si="82"/>
        <v>12</v>
      </c>
      <c r="G418" s="3" t="str">
        <f t="shared" si="83"/>
        <v>2;0;10</v>
      </c>
      <c r="H418" s="3">
        <f>_xlfn.XLOOKUP(RIGHT($C418,1)*100+$D418,[1]活动!$B$43:$B$134,[1]活动!$L$43:$L$134)</f>
        <v>10</v>
      </c>
      <c r="I418" s="3">
        <f>_xlfn.XLOOKUP(RIGHT($C418,1)*100+$D418,[1]活动!$B$43:$B$134,[1]活动!$G$43:$G$134)</f>
        <v>3022</v>
      </c>
      <c r="J418" s="3">
        <f>_xlfn.XLOOKUP(RIGHT($C418,1)*100+$D418,[1]活动!$B$43:$B$134,[1]活动!$H$43:$H$134)</f>
        <v>1000</v>
      </c>
      <c r="K418" s="3" t="str">
        <f>_xlfn.XLOOKUP($I418,'task_type|任务类型'!A:A,'task_type|任务类型'!B:B)</f>
        <v>累计获取{0}比特币</v>
      </c>
      <c r="L418" s="3">
        <f>_xlfn.XLOOKUP(RIGHT($C418,1)*100+$D418,[1]活动!$B$43:$B$134,[1]活动!$L$43:$L$134)</f>
        <v>10</v>
      </c>
    </row>
    <row r="419" spans="1:12">
      <c r="A419" s="2">
        <f t="shared" si="79"/>
        <v>433013013</v>
      </c>
      <c r="B419" s="3" t="s">
        <v>80</v>
      </c>
      <c r="C419" s="3">
        <v>433013</v>
      </c>
      <c r="D419" s="3">
        <f t="shared" si="82"/>
        <v>13</v>
      </c>
      <c r="G419" s="3" t="str">
        <f t="shared" si="83"/>
        <v>2;0;10</v>
      </c>
      <c r="H419" s="3">
        <f>_xlfn.XLOOKUP(RIGHT($C419,1)*100+$D419,[1]活动!$B$43:$B$134,[1]活动!$L$43:$L$134)</f>
        <v>10</v>
      </c>
      <c r="I419" s="3">
        <f>_xlfn.XLOOKUP(RIGHT($C419,1)*100+$D419,[1]活动!$B$43:$B$134,[1]活动!$G$43:$G$134)</f>
        <v>1063</v>
      </c>
      <c r="J419" s="3">
        <f>_xlfn.XLOOKUP(RIGHT($C419,1)*100+$D419,[1]活动!$B$43:$B$134,[1]活动!$H$43:$H$134)</f>
        <v>5</v>
      </c>
      <c r="K419" s="3" t="str">
        <f>_xlfn.XLOOKUP($I419,'task_type|任务类型'!A:A,'task_type|任务类型'!B:B)</f>
        <v>打开任意盲盒{0}次</v>
      </c>
      <c r="L419" s="3">
        <f>_xlfn.XLOOKUP(RIGHT($C419,1)*100+$D419,[1]活动!$B$43:$B$134,[1]活动!$L$43:$L$134)</f>
        <v>10</v>
      </c>
    </row>
    <row r="420" spans="1:12">
      <c r="A420" s="2">
        <f t="shared" si="79"/>
        <v>433014001</v>
      </c>
      <c r="B420" s="3" t="s">
        <v>81</v>
      </c>
      <c r="C420" s="3">
        <v>433014</v>
      </c>
      <c r="D420" s="3">
        <f t="shared" si="82"/>
        <v>1</v>
      </c>
      <c r="G420" s="3" t="str">
        <f t="shared" si="83"/>
        <v>2;0;10</v>
      </c>
      <c r="H420" s="3">
        <f>_xlfn.XLOOKUP(RIGHT($C420,1)*100+$D420,[1]活动!$B$43:$B$134,[1]活动!$L$43:$L$134)</f>
        <v>10</v>
      </c>
      <c r="I420" s="3">
        <f>_xlfn.XLOOKUP(RIGHT($C420,1)*100+$D420,[1]活动!$B$43:$B$134,[1]活动!$G$43:$G$134)</f>
        <v>1012</v>
      </c>
      <c r="J420" s="3">
        <f>_xlfn.XLOOKUP(RIGHT($C420,1)*100+$D420,[1]活动!$B$43:$B$134,[1]活动!$H$43:$H$134)</f>
        <v>4</v>
      </c>
      <c r="K420" s="3" t="str">
        <f>_xlfn.XLOOKUP($I420,'task_type|任务类型'!A:A,'task_type|任务类型'!B:B)</f>
        <v>登录游戏{0}天</v>
      </c>
      <c r="L420" s="3">
        <f>_xlfn.XLOOKUP(RIGHT($C420,1)*100+$D420,[1]活动!$B$43:$B$134,[1]活动!$L$43:$L$134)</f>
        <v>10</v>
      </c>
    </row>
    <row r="421" spans="1:12">
      <c r="A421" s="2">
        <f t="shared" si="79"/>
        <v>433014002</v>
      </c>
      <c r="B421" s="3" t="s">
        <v>82</v>
      </c>
      <c r="C421" s="3">
        <v>433014</v>
      </c>
      <c r="D421" s="3">
        <f t="shared" si="82"/>
        <v>2</v>
      </c>
      <c r="G421" s="3" t="str">
        <f t="shared" si="83"/>
        <v>2;0;10</v>
      </c>
      <c r="H421" s="3">
        <f>_xlfn.XLOOKUP(RIGHT($C421,1)*100+$D421,[1]活动!$B$43:$B$134,[1]活动!$L$43:$L$134)</f>
        <v>10</v>
      </c>
      <c r="I421" s="3">
        <f>_xlfn.XLOOKUP(RIGHT($C421,1)*100+$D421,[1]活动!$B$43:$B$134,[1]活动!$G$43:$G$134)</f>
        <v>2011</v>
      </c>
      <c r="J421" s="3">
        <f>_xlfn.XLOOKUP(RIGHT($C421,1)*100+$D421,[1]活动!$B$43:$B$134,[1]活动!$H$43:$H$134)</f>
        <v>6</v>
      </c>
      <c r="K421" s="3" t="str">
        <f>_xlfn.XLOOKUP($I421,'task_type|任务类型'!A:A,'task_type|任务类型'!B:B)</f>
        <v>通关主线关卡第{0}章</v>
      </c>
      <c r="L421" s="3">
        <f>_xlfn.XLOOKUP(RIGHT($C421,1)*100+$D421,[1]活动!$B$43:$B$134,[1]活动!$L$43:$L$134)</f>
        <v>10</v>
      </c>
    </row>
    <row r="422" spans="1:12">
      <c r="A422" s="2">
        <f t="shared" si="79"/>
        <v>433014003</v>
      </c>
      <c r="B422" s="3" t="s">
        <v>83</v>
      </c>
      <c r="C422" s="3">
        <v>433014</v>
      </c>
      <c r="D422" s="3">
        <f t="shared" si="82"/>
        <v>3</v>
      </c>
      <c r="G422" s="3" t="str">
        <f t="shared" si="83"/>
        <v>2;0;10</v>
      </c>
      <c r="H422" s="3">
        <f>_xlfn.XLOOKUP(RIGHT($C422,1)*100+$D422,[1]活动!$B$43:$B$134,[1]活动!$L$43:$L$134)</f>
        <v>10</v>
      </c>
      <c r="I422" s="3">
        <f>_xlfn.XLOOKUP(RIGHT($C422,1)*100+$D422,[1]活动!$B$43:$B$134,[1]活动!$G$43:$G$134)</f>
        <v>1031</v>
      </c>
      <c r="J422" s="3">
        <f>_xlfn.XLOOKUP(RIGHT($C422,1)*100+$D422,[1]活动!$B$43:$B$134,[1]活动!$H$43:$H$134)</f>
        <v>14</v>
      </c>
      <c r="K422" s="3" t="str">
        <f>_xlfn.XLOOKUP($I422,'task_type|任务类型'!A:A,'task_type|任务类型'!B:B)</f>
        <v>玩家等级达到{0}级</v>
      </c>
      <c r="L422" s="3">
        <f>_xlfn.XLOOKUP(RIGHT($C422,1)*100+$D422,[1]活动!$B$43:$B$134,[1]活动!$L$43:$L$134)</f>
        <v>10</v>
      </c>
    </row>
    <row r="423" spans="1:12">
      <c r="A423" s="2">
        <f t="shared" si="79"/>
        <v>433014004</v>
      </c>
      <c r="B423" s="3" t="s">
        <v>84</v>
      </c>
      <c r="C423" s="3">
        <v>433014</v>
      </c>
      <c r="D423" s="3">
        <f t="shared" si="82"/>
        <v>4</v>
      </c>
      <c r="G423" s="3" t="str">
        <f t="shared" si="83"/>
        <v>2;0;10</v>
      </c>
      <c r="H423" s="3">
        <f>_xlfn.XLOOKUP(RIGHT($C423,1)*100+$D423,[1]活动!$B$43:$B$134,[1]活动!$L$43:$L$134)</f>
        <v>10</v>
      </c>
      <c r="I423" s="3">
        <f>_xlfn.XLOOKUP(RIGHT($C423,1)*100+$D423,[1]活动!$B$43:$B$134,[1]活动!$G$43:$G$134)</f>
        <v>3081</v>
      </c>
      <c r="J423" s="3">
        <f>_xlfn.XLOOKUP(RIGHT($C423,1)*100+$D423,[1]活动!$B$43:$B$134,[1]活动!$H$43:$H$134)</f>
        <v>30</v>
      </c>
      <c r="K423" s="3" t="str">
        <f>_xlfn.XLOOKUP($I423,'task_type|任务类型'!A:A,'task_type|任务类型'!B:B)</f>
        <v>健身升级{0}次</v>
      </c>
      <c r="L423" s="3">
        <f>_xlfn.XLOOKUP(RIGHT($C423,1)*100+$D423,[1]活动!$B$43:$B$134,[1]活动!$L$43:$L$134)</f>
        <v>10</v>
      </c>
    </row>
    <row r="424" spans="1:12">
      <c r="A424" s="2">
        <f t="shared" si="79"/>
        <v>433014005</v>
      </c>
      <c r="B424" s="3" t="s">
        <v>85</v>
      </c>
      <c r="C424" s="3">
        <v>433014</v>
      </c>
      <c r="D424" s="3">
        <f t="shared" si="82"/>
        <v>5</v>
      </c>
      <c r="G424" s="3" t="str">
        <f t="shared" si="83"/>
        <v>2;0;10</v>
      </c>
      <c r="H424" s="3">
        <f>_xlfn.XLOOKUP(RIGHT($C424,1)*100+$D424,[1]活动!$B$43:$B$134,[1]活动!$L$43:$L$134)</f>
        <v>10</v>
      </c>
      <c r="I424" s="3">
        <f>_xlfn.XLOOKUP(RIGHT($C424,1)*100+$D424,[1]活动!$B$43:$B$134,[1]活动!$G$43:$G$134)</f>
        <v>3082</v>
      </c>
      <c r="J424" s="3">
        <f>_xlfn.XLOOKUP(RIGHT($C424,1)*100+$D424,[1]活动!$B$43:$B$134,[1]活动!$H$43:$H$134)</f>
        <v>4</v>
      </c>
      <c r="K424" s="3" t="str">
        <f>_xlfn.XLOOKUP($I424,'task_type|任务类型'!A:A,'task_type|任务类型'!B:B)</f>
        <v>通过健身获得{0}个技能</v>
      </c>
      <c r="L424" s="3">
        <f>_xlfn.XLOOKUP(RIGHT($C424,1)*100+$D424,[1]活动!$B$43:$B$134,[1]活动!$L$43:$L$134)</f>
        <v>10</v>
      </c>
    </row>
    <row r="425" spans="1:12">
      <c r="A425" s="2">
        <f t="shared" si="79"/>
        <v>433014006</v>
      </c>
      <c r="B425" s="3" t="s">
        <v>86</v>
      </c>
      <c r="C425" s="3">
        <v>433014</v>
      </c>
      <c r="D425" s="3">
        <f t="shared" si="82"/>
        <v>6</v>
      </c>
      <c r="G425" s="3" t="str">
        <f t="shared" si="83"/>
        <v>2;0;10</v>
      </c>
      <c r="H425" s="3">
        <f>_xlfn.XLOOKUP(RIGHT($C425,1)*100+$D425,[1]活动!$B$43:$B$134,[1]活动!$L$43:$L$134)</f>
        <v>10</v>
      </c>
      <c r="I425" s="3">
        <f>_xlfn.XLOOKUP(RIGHT($C425,1)*100+$D425,[1]活动!$B$43:$B$134,[1]活动!$G$43:$G$134)</f>
        <v>3051</v>
      </c>
      <c r="J425" s="3" t="str">
        <f>_xlfn.XLOOKUP(RIGHT($C425,1)*100+$D425,[1]活动!$B$43:$B$134,[1]活动!$H$43:$H$134)</f>
        <v>1;4</v>
      </c>
      <c r="K425" s="3" t="str">
        <f>_xlfn.XLOOKUP($I425,'task_type|任务类型'!A:A,'task_type|任务类型'!B:B)</f>
        <v>获得{1}装备{0}件</v>
      </c>
      <c r="L425" s="3">
        <f>_xlfn.XLOOKUP(RIGHT($C425,1)*100+$D425,[1]活动!$B$43:$B$134,[1]活动!$L$43:$L$134)</f>
        <v>10</v>
      </c>
    </row>
    <row r="426" spans="1:12">
      <c r="A426" s="2">
        <f t="shared" si="79"/>
        <v>433014007</v>
      </c>
      <c r="B426" s="3" t="s">
        <v>87</v>
      </c>
      <c r="C426" s="3">
        <v>433014</v>
      </c>
      <c r="D426" s="3">
        <f t="shared" si="82"/>
        <v>7</v>
      </c>
      <c r="G426" s="3" t="str">
        <f t="shared" si="83"/>
        <v>2;0;10</v>
      </c>
      <c r="H426" s="3">
        <f>_xlfn.XLOOKUP(RIGHT($C426,1)*100+$D426,[1]活动!$B$43:$B$134,[1]活动!$L$43:$L$134)</f>
        <v>10</v>
      </c>
      <c r="I426" s="3">
        <f>_xlfn.XLOOKUP(RIGHT($C426,1)*100+$D426,[1]活动!$B$43:$B$134,[1]活动!$G$43:$G$134)</f>
        <v>3046</v>
      </c>
      <c r="J426" s="3">
        <f>_xlfn.XLOOKUP(RIGHT($C426,1)*100+$D426,[1]活动!$B$43:$B$134,[1]活动!$H$43:$H$134)</f>
        <v>3</v>
      </c>
      <c r="K426" s="3" t="str">
        <f>_xlfn.XLOOKUP($I426,'task_type|任务类型'!A:A,'task_type|任务类型'!B:B)</f>
        <v>全身装备达到{0}</v>
      </c>
      <c r="L426" s="3">
        <f>_xlfn.XLOOKUP(RIGHT($C426,1)*100+$D426,[1]活动!$B$43:$B$134,[1]活动!$L$43:$L$134)</f>
        <v>10</v>
      </c>
    </row>
    <row r="427" spans="1:12">
      <c r="A427" s="2">
        <f t="shared" si="79"/>
        <v>433014008</v>
      </c>
      <c r="B427" s="3" t="s">
        <v>88</v>
      </c>
      <c r="C427" s="3">
        <v>433014</v>
      </c>
      <c r="D427" s="3">
        <f t="shared" si="82"/>
        <v>8</v>
      </c>
      <c r="G427" s="3" t="str">
        <f t="shared" si="83"/>
        <v>2;0;10</v>
      </c>
      <c r="H427" s="3">
        <f>_xlfn.XLOOKUP(RIGHT($C427,1)*100+$D427,[1]活动!$B$43:$B$134,[1]活动!$L$43:$L$134)</f>
        <v>10</v>
      </c>
      <c r="I427" s="3">
        <f>_xlfn.XLOOKUP(RIGHT($C427,1)*100+$D427,[1]活动!$B$43:$B$134,[1]活动!$G$43:$G$134)</f>
        <v>3043</v>
      </c>
      <c r="J427" s="3">
        <f>_xlfn.XLOOKUP(RIGHT($C427,1)*100+$D427,[1]活动!$B$43:$B$134,[1]活动!$H$43:$H$134)</f>
        <v>10</v>
      </c>
      <c r="K427" s="3" t="str">
        <f>_xlfn.XLOOKUP($I427,'task_type|任务类型'!A:A,'task_type|任务类型'!B:B)</f>
        <v>单件装备等级达到{0}级</v>
      </c>
      <c r="L427" s="3">
        <f>_xlfn.XLOOKUP(RIGHT($C427,1)*100+$D427,[1]活动!$B$43:$B$134,[1]活动!$L$43:$L$134)</f>
        <v>10</v>
      </c>
    </row>
    <row r="428" spans="1:12">
      <c r="A428" s="2">
        <f t="shared" si="79"/>
        <v>433014009</v>
      </c>
      <c r="B428" s="3" t="s">
        <v>89</v>
      </c>
      <c r="C428" s="3">
        <v>433014</v>
      </c>
      <c r="D428" s="3">
        <f t="shared" si="82"/>
        <v>9</v>
      </c>
      <c r="G428" s="3" t="str">
        <f t="shared" si="83"/>
        <v>2;0;10</v>
      </c>
      <c r="H428" s="3">
        <f>_xlfn.XLOOKUP(RIGHT($C428,1)*100+$D428,[1]活动!$B$43:$B$134,[1]活动!$L$43:$L$134)</f>
        <v>10</v>
      </c>
      <c r="I428" s="3">
        <f>_xlfn.XLOOKUP(RIGHT($C428,1)*100+$D428,[1]活动!$B$43:$B$134,[1]活动!$G$43:$G$134)</f>
        <v>3045</v>
      </c>
      <c r="J428" s="3">
        <f>_xlfn.XLOOKUP(RIGHT($C428,1)*100+$D428,[1]活动!$B$43:$B$134,[1]活动!$H$43:$H$134)</f>
        <v>8</v>
      </c>
      <c r="K428" s="3" t="str">
        <f>_xlfn.XLOOKUP($I428,'task_type|任务类型'!A:A,'task_type|任务类型'!B:B)</f>
        <v>全身装备等级达到{0}级</v>
      </c>
      <c r="L428" s="3">
        <f>_xlfn.XLOOKUP(RIGHT($C428,1)*100+$D428,[1]活动!$B$43:$B$134,[1]活动!$L$43:$L$134)</f>
        <v>10</v>
      </c>
    </row>
    <row r="429" spans="1:12">
      <c r="A429" s="2">
        <f t="shared" si="79"/>
        <v>433014010</v>
      </c>
      <c r="B429" s="3" t="s">
        <v>90</v>
      </c>
      <c r="C429" s="3">
        <v>433014</v>
      </c>
      <c r="D429" s="3">
        <f t="shared" si="82"/>
        <v>10</v>
      </c>
      <c r="G429" s="3" t="str">
        <f t="shared" si="83"/>
        <v>2;0;10</v>
      </c>
      <c r="H429" s="3">
        <f>_xlfn.XLOOKUP(RIGHT($C429,1)*100+$D429,[1]活动!$B$43:$B$134,[1]活动!$L$43:$L$134)</f>
        <v>10</v>
      </c>
      <c r="I429" s="3">
        <f>_xlfn.XLOOKUP(RIGHT($C429,1)*100+$D429,[1]活动!$B$43:$B$134,[1]活动!$G$43:$G$134)</f>
        <v>2031</v>
      </c>
      <c r="J429" s="3">
        <f>_xlfn.XLOOKUP(RIGHT($C429,1)*100+$D429,[1]活动!$B$43:$B$134,[1]活动!$H$43:$H$134)</f>
        <v>50000</v>
      </c>
      <c r="K429" s="3" t="str">
        <f>_xlfn.XLOOKUP($I429,'task_type|任务类型'!A:A,'task_type|任务类型'!B:B)</f>
        <v>击败敌对势力{0}人</v>
      </c>
      <c r="L429" s="3">
        <f>_xlfn.XLOOKUP(RIGHT($C429,1)*100+$D429,[1]活动!$B$43:$B$134,[1]活动!$L$43:$L$134)</f>
        <v>10</v>
      </c>
    </row>
    <row r="430" spans="1:12">
      <c r="A430" s="2">
        <f t="shared" si="79"/>
        <v>433014011</v>
      </c>
      <c r="B430" s="3" t="s">
        <v>91</v>
      </c>
      <c r="C430" s="3">
        <v>433014</v>
      </c>
      <c r="D430" s="3">
        <f t="shared" si="82"/>
        <v>11</v>
      </c>
      <c r="G430" s="3" t="str">
        <f t="shared" si="83"/>
        <v>2;0;10</v>
      </c>
      <c r="H430" s="3">
        <f>_xlfn.XLOOKUP(RIGHT($C430,1)*100+$D430,[1]活动!$B$43:$B$134,[1]活动!$L$43:$L$134)</f>
        <v>10</v>
      </c>
      <c r="I430" s="3">
        <f>_xlfn.XLOOKUP(RIGHT($C430,1)*100+$D430,[1]活动!$B$43:$B$134,[1]活动!$G$43:$G$134)</f>
        <v>3032</v>
      </c>
      <c r="J430" s="3">
        <f>_xlfn.XLOOKUP(RIGHT($C430,1)*100+$D430,[1]活动!$B$43:$B$134,[1]活动!$H$43:$H$134)</f>
        <v>300000</v>
      </c>
      <c r="K430" s="3" t="str">
        <f>_xlfn.XLOOKUP($I430,'task_type|任务类型'!A:A,'task_type|任务类型'!B:B)</f>
        <v>累计获取{0}钞票</v>
      </c>
      <c r="L430" s="3">
        <f>_xlfn.XLOOKUP(RIGHT($C430,1)*100+$D430,[1]活动!$B$43:$B$134,[1]活动!$L$43:$L$134)</f>
        <v>10</v>
      </c>
    </row>
    <row r="431" spans="1:12">
      <c r="A431" s="2">
        <f t="shared" si="79"/>
        <v>433014012</v>
      </c>
      <c r="B431" s="3" t="s">
        <v>92</v>
      </c>
      <c r="C431" s="3">
        <v>433014</v>
      </c>
      <c r="D431" s="3">
        <f t="shared" si="82"/>
        <v>12</v>
      </c>
      <c r="G431" s="3" t="str">
        <f t="shared" si="83"/>
        <v>2;0;10</v>
      </c>
      <c r="H431" s="3">
        <f>_xlfn.XLOOKUP(RIGHT($C431,1)*100+$D431,[1]活动!$B$43:$B$134,[1]活动!$L$43:$L$134)</f>
        <v>10</v>
      </c>
      <c r="I431" s="3">
        <f>_xlfn.XLOOKUP(RIGHT($C431,1)*100+$D431,[1]活动!$B$43:$B$134,[1]活动!$G$43:$G$134)</f>
        <v>3022</v>
      </c>
      <c r="J431" s="3">
        <f>_xlfn.XLOOKUP(RIGHT($C431,1)*100+$D431,[1]活动!$B$43:$B$134,[1]活动!$H$43:$H$134)</f>
        <v>2000</v>
      </c>
      <c r="K431" s="3" t="str">
        <f>_xlfn.XLOOKUP($I431,'task_type|任务类型'!A:A,'task_type|任务类型'!B:B)</f>
        <v>累计获取{0}比特币</v>
      </c>
      <c r="L431" s="3">
        <f>_xlfn.XLOOKUP(RIGHT($C431,1)*100+$D431,[1]活动!$B$43:$B$134,[1]活动!$L$43:$L$134)</f>
        <v>10</v>
      </c>
    </row>
    <row r="432" spans="1:12">
      <c r="A432" s="2">
        <f t="shared" si="79"/>
        <v>433014013</v>
      </c>
      <c r="B432" s="3" t="s">
        <v>93</v>
      </c>
      <c r="C432" s="3">
        <v>433014</v>
      </c>
      <c r="D432" s="3">
        <f t="shared" si="82"/>
        <v>13</v>
      </c>
      <c r="G432" s="3" t="str">
        <f t="shared" si="83"/>
        <v>2;0;20</v>
      </c>
      <c r="H432" s="3">
        <f>_xlfn.XLOOKUP(RIGHT($C432,1)*100+$D432,[1]活动!$B$43:$B$134,[1]活动!$L$43:$L$134)</f>
        <v>20</v>
      </c>
      <c r="I432" s="3">
        <f>_xlfn.XLOOKUP(RIGHT($C432,1)*100+$D432,[1]活动!$B$43:$B$134,[1]活动!$G$43:$G$134)</f>
        <v>1063</v>
      </c>
      <c r="J432" s="3">
        <f>_xlfn.XLOOKUP(RIGHT($C432,1)*100+$D432,[1]活动!$B$43:$B$134,[1]活动!$H$43:$H$134)</f>
        <v>10</v>
      </c>
      <c r="K432" s="3" t="str">
        <f>_xlfn.XLOOKUP($I432,'task_type|任务类型'!A:A,'task_type|任务类型'!B:B)</f>
        <v>打开任意盲盒{0}次</v>
      </c>
      <c r="L432" s="3">
        <f>_xlfn.XLOOKUP(RIGHT($C432,1)*100+$D432,[1]活动!$B$43:$B$134,[1]活动!$L$43:$L$134)</f>
        <v>20</v>
      </c>
    </row>
    <row r="433" spans="1:12">
      <c r="A433" s="2">
        <f t="shared" si="79"/>
        <v>433015001</v>
      </c>
      <c r="B433" s="3" t="s">
        <v>94</v>
      </c>
      <c r="C433" s="3">
        <v>433015</v>
      </c>
      <c r="D433" s="3">
        <f t="shared" ref="D433:D451" si="84">COUNTIFS(C54:C433,C433)</f>
        <v>1</v>
      </c>
      <c r="G433" s="3" t="str">
        <f t="shared" si="83"/>
        <v>2;0;10</v>
      </c>
      <c r="H433" s="3">
        <f>_xlfn.XLOOKUP(RIGHT($C433,1)*100+$D433,[1]活动!$B$43:$B$134,[1]活动!$L$43:$L$134)</f>
        <v>10</v>
      </c>
      <c r="I433" s="3">
        <f>_xlfn.XLOOKUP(RIGHT($C433,1)*100+$D433,[1]活动!$B$43:$B$134,[1]活动!$G$43:$G$134)</f>
        <v>1012</v>
      </c>
      <c r="J433" s="3">
        <f>_xlfn.XLOOKUP(RIGHT($C433,1)*100+$D433,[1]活动!$B$43:$B$134,[1]活动!$H$43:$H$134)</f>
        <v>5</v>
      </c>
      <c r="K433" s="3" t="str">
        <f>_xlfn.XLOOKUP($I433,'task_type|任务类型'!A:A,'task_type|任务类型'!B:B)</f>
        <v>登录游戏{0}天</v>
      </c>
      <c r="L433" s="3">
        <f>_xlfn.XLOOKUP(RIGHT($C433,1)*100+$D433,[1]活动!$B$43:$B$134,[1]活动!$L$43:$L$134)</f>
        <v>10</v>
      </c>
    </row>
    <row r="434" spans="1:12">
      <c r="A434" s="2">
        <f t="shared" si="79"/>
        <v>433015002</v>
      </c>
      <c r="B434" s="3" t="s">
        <v>95</v>
      </c>
      <c r="C434" s="3">
        <v>433015</v>
      </c>
      <c r="D434" s="3">
        <f t="shared" si="84"/>
        <v>2</v>
      </c>
      <c r="G434" s="3" t="str">
        <f t="shared" si="83"/>
        <v>2;0;10</v>
      </c>
      <c r="H434" s="3">
        <f>_xlfn.XLOOKUP(RIGHT($C434,1)*100+$D434,[1]活动!$B$43:$B$134,[1]活动!$L$43:$L$134)</f>
        <v>10</v>
      </c>
      <c r="I434" s="3">
        <f>_xlfn.XLOOKUP(RIGHT($C434,1)*100+$D434,[1]活动!$B$43:$B$134,[1]活动!$G$43:$G$134)</f>
        <v>2011</v>
      </c>
      <c r="J434" s="3">
        <f>_xlfn.XLOOKUP(RIGHT($C434,1)*100+$D434,[1]活动!$B$43:$B$134,[1]活动!$H$43:$H$134)</f>
        <v>7</v>
      </c>
      <c r="K434" s="3" t="str">
        <f>_xlfn.XLOOKUP($I434,'task_type|任务类型'!A:A,'task_type|任务类型'!B:B)</f>
        <v>通关主线关卡第{0}章</v>
      </c>
      <c r="L434" s="3">
        <f>_xlfn.XLOOKUP(RIGHT($C434,1)*100+$D434,[1]活动!$B$43:$B$134,[1]活动!$L$43:$L$134)</f>
        <v>10</v>
      </c>
    </row>
    <row r="435" spans="1:12">
      <c r="A435" s="2">
        <f t="shared" si="79"/>
        <v>433015003</v>
      </c>
      <c r="B435" s="3" t="s">
        <v>96</v>
      </c>
      <c r="C435" s="3">
        <v>433015</v>
      </c>
      <c r="D435" s="3">
        <f t="shared" si="84"/>
        <v>3</v>
      </c>
      <c r="G435" s="3" t="str">
        <f t="shared" si="83"/>
        <v>2;0;10</v>
      </c>
      <c r="H435" s="3">
        <f>_xlfn.XLOOKUP(RIGHT($C435,1)*100+$D435,[1]活动!$B$43:$B$134,[1]活动!$L$43:$L$134)</f>
        <v>10</v>
      </c>
      <c r="I435" s="3">
        <f>_xlfn.XLOOKUP(RIGHT($C435,1)*100+$D435,[1]活动!$B$43:$B$134,[1]活动!$G$43:$G$134)</f>
        <v>1031</v>
      </c>
      <c r="J435" s="3">
        <f>_xlfn.XLOOKUP(RIGHT($C435,1)*100+$D435,[1]活动!$B$43:$B$134,[1]活动!$H$43:$H$134)</f>
        <v>16</v>
      </c>
      <c r="K435" s="3" t="str">
        <f>_xlfn.XLOOKUP($I435,'task_type|任务类型'!A:A,'task_type|任务类型'!B:B)</f>
        <v>玩家等级达到{0}级</v>
      </c>
      <c r="L435" s="3">
        <f>_xlfn.XLOOKUP(RIGHT($C435,1)*100+$D435,[1]活动!$B$43:$B$134,[1]活动!$L$43:$L$134)</f>
        <v>10</v>
      </c>
    </row>
    <row r="436" spans="1:12">
      <c r="A436" s="2">
        <f t="shared" si="79"/>
        <v>433015004</v>
      </c>
      <c r="B436" s="3" t="s">
        <v>97</v>
      </c>
      <c r="C436" s="3">
        <v>433015</v>
      </c>
      <c r="D436" s="3">
        <f t="shared" si="84"/>
        <v>4</v>
      </c>
      <c r="G436" s="3" t="str">
        <f t="shared" si="83"/>
        <v>2;0;20</v>
      </c>
      <c r="H436" s="3">
        <f>_xlfn.XLOOKUP(RIGHT($C436,1)*100+$D436,[1]活动!$B$43:$B$134,[1]活动!$L$43:$L$134)</f>
        <v>20</v>
      </c>
      <c r="I436" s="3">
        <f>_xlfn.XLOOKUP(RIGHT($C436,1)*100+$D436,[1]活动!$B$43:$B$134,[1]活动!$G$43:$G$134)</f>
        <v>3081</v>
      </c>
      <c r="J436" s="3">
        <f>_xlfn.XLOOKUP(RIGHT($C436,1)*100+$D436,[1]活动!$B$43:$B$134,[1]活动!$H$43:$H$134)</f>
        <v>40</v>
      </c>
      <c r="K436" s="3" t="str">
        <f>_xlfn.XLOOKUP($I436,'task_type|任务类型'!A:A,'task_type|任务类型'!B:B)</f>
        <v>健身升级{0}次</v>
      </c>
      <c r="L436" s="3">
        <f>_xlfn.XLOOKUP(RIGHT($C436,1)*100+$D436,[1]活动!$B$43:$B$134,[1]活动!$L$43:$L$134)</f>
        <v>20</v>
      </c>
    </row>
    <row r="437" spans="1:12">
      <c r="A437" s="2">
        <f t="shared" si="79"/>
        <v>433015005</v>
      </c>
      <c r="B437" s="3" t="s">
        <v>98</v>
      </c>
      <c r="C437" s="3">
        <v>433015</v>
      </c>
      <c r="D437" s="3">
        <f t="shared" si="84"/>
        <v>5</v>
      </c>
      <c r="G437" s="3" t="str">
        <f t="shared" si="83"/>
        <v>2;0;20</v>
      </c>
      <c r="H437" s="3">
        <f>_xlfn.XLOOKUP(RIGHT($C437,1)*100+$D437,[1]活动!$B$43:$B$134,[1]活动!$L$43:$L$134)</f>
        <v>20</v>
      </c>
      <c r="I437" s="3">
        <f>_xlfn.XLOOKUP(RIGHT($C437,1)*100+$D437,[1]活动!$B$43:$B$134,[1]活动!$G$43:$G$134)</f>
        <v>3082</v>
      </c>
      <c r="J437" s="3">
        <f>_xlfn.XLOOKUP(RIGHT($C437,1)*100+$D437,[1]活动!$B$43:$B$134,[1]活动!$H$43:$H$134)</f>
        <v>6</v>
      </c>
      <c r="K437" s="3" t="str">
        <f>_xlfn.XLOOKUP($I437,'task_type|任务类型'!A:A,'task_type|任务类型'!B:B)</f>
        <v>通过健身获得{0}个技能</v>
      </c>
      <c r="L437" s="3">
        <f>_xlfn.XLOOKUP(RIGHT($C437,1)*100+$D437,[1]活动!$B$43:$B$134,[1]活动!$L$43:$L$134)</f>
        <v>20</v>
      </c>
    </row>
    <row r="438" spans="1:12">
      <c r="A438" s="2">
        <f t="shared" si="79"/>
        <v>433015006</v>
      </c>
      <c r="B438" s="3" t="s">
        <v>99</v>
      </c>
      <c r="C438" s="3">
        <v>433015</v>
      </c>
      <c r="D438" s="3">
        <f t="shared" si="84"/>
        <v>6</v>
      </c>
      <c r="G438" s="3" t="str">
        <f t="shared" si="83"/>
        <v>2;0;20</v>
      </c>
      <c r="H438" s="3">
        <f>_xlfn.XLOOKUP(RIGHT($C438,1)*100+$D438,[1]活动!$B$43:$B$134,[1]活动!$L$43:$L$134)</f>
        <v>20</v>
      </c>
      <c r="I438" s="3">
        <f>_xlfn.XLOOKUP(RIGHT($C438,1)*100+$D438,[1]活动!$B$43:$B$134,[1]活动!$G$43:$G$134)</f>
        <v>3046</v>
      </c>
      <c r="J438" s="3">
        <f>_xlfn.XLOOKUP(RIGHT($C438,1)*100+$D438,[1]活动!$B$43:$B$134,[1]活动!$H$43:$H$134)</f>
        <v>4</v>
      </c>
      <c r="K438" s="3" t="str">
        <f>_xlfn.XLOOKUP($I438,'task_type|任务类型'!A:A,'task_type|任务类型'!B:B)</f>
        <v>全身装备达到{0}</v>
      </c>
      <c r="L438" s="3">
        <f>_xlfn.XLOOKUP(RIGHT($C438,1)*100+$D438,[1]活动!$B$43:$B$134,[1]活动!$L$43:$L$134)</f>
        <v>20</v>
      </c>
    </row>
    <row r="439" spans="1:12">
      <c r="A439" s="2">
        <f t="shared" si="79"/>
        <v>433015007</v>
      </c>
      <c r="B439" s="3" t="s">
        <v>100</v>
      </c>
      <c r="C439" s="3">
        <v>433015</v>
      </c>
      <c r="D439" s="3">
        <f t="shared" si="84"/>
        <v>7</v>
      </c>
      <c r="G439" s="3" t="str">
        <f t="shared" si="83"/>
        <v>2;0;10</v>
      </c>
      <c r="H439" s="3">
        <f>_xlfn.XLOOKUP(RIGHT($C439,1)*100+$D439,[1]活动!$B$43:$B$134,[1]活动!$L$43:$L$134)</f>
        <v>10</v>
      </c>
      <c r="I439" s="3">
        <f>_xlfn.XLOOKUP(RIGHT($C439,1)*100+$D439,[1]活动!$B$43:$B$134,[1]活动!$G$43:$G$134)</f>
        <v>3043</v>
      </c>
      <c r="J439" s="3">
        <f>_xlfn.XLOOKUP(RIGHT($C439,1)*100+$D439,[1]活动!$B$43:$B$134,[1]活动!$H$43:$H$134)</f>
        <v>15</v>
      </c>
      <c r="K439" s="3" t="str">
        <f>_xlfn.XLOOKUP($I439,'task_type|任务类型'!A:A,'task_type|任务类型'!B:B)</f>
        <v>单件装备等级达到{0}级</v>
      </c>
      <c r="L439" s="3">
        <f>_xlfn.XLOOKUP(RIGHT($C439,1)*100+$D439,[1]活动!$B$43:$B$134,[1]活动!$L$43:$L$134)</f>
        <v>10</v>
      </c>
    </row>
    <row r="440" spans="1:12">
      <c r="A440" s="2">
        <f t="shared" si="79"/>
        <v>433015008</v>
      </c>
      <c r="B440" s="3" t="s">
        <v>101</v>
      </c>
      <c r="C440" s="3">
        <v>433015</v>
      </c>
      <c r="D440" s="3">
        <f t="shared" si="84"/>
        <v>8</v>
      </c>
      <c r="G440" s="3" t="str">
        <f t="shared" si="83"/>
        <v>2;0;10</v>
      </c>
      <c r="H440" s="3">
        <f>_xlfn.XLOOKUP(RIGHT($C440,1)*100+$D440,[1]活动!$B$43:$B$134,[1]活动!$L$43:$L$134)</f>
        <v>10</v>
      </c>
      <c r="I440" s="3">
        <f>_xlfn.XLOOKUP(RIGHT($C440,1)*100+$D440,[1]活动!$B$43:$B$134,[1]活动!$G$43:$G$134)</f>
        <v>3045</v>
      </c>
      <c r="J440" s="3">
        <f>_xlfn.XLOOKUP(RIGHT($C440,1)*100+$D440,[1]活动!$B$43:$B$134,[1]活动!$H$43:$H$134)</f>
        <v>10</v>
      </c>
      <c r="K440" s="3" t="str">
        <f>_xlfn.XLOOKUP($I440,'task_type|任务类型'!A:A,'task_type|任务类型'!B:B)</f>
        <v>全身装备等级达到{0}级</v>
      </c>
      <c r="L440" s="3">
        <f>_xlfn.XLOOKUP(RIGHT($C440,1)*100+$D440,[1]活动!$B$43:$B$134,[1]活动!$L$43:$L$134)</f>
        <v>10</v>
      </c>
    </row>
    <row r="441" spans="1:12">
      <c r="A441" s="2">
        <f t="shared" si="79"/>
        <v>433015009</v>
      </c>
      <c r="B441" s="3" t="s">
        <v>102</v>
      </c>
      <c r="C441" s="3">
        <v>433015</v>
      </c>
      <c r="D441" s="3">
        <f t="shared" si="84"/>
        <v>9</v>
      </c>
      <c r="G441" s="3" t="str">
        <f t="shared" si="83"/>
        <v>2;0;10</v>
      </c>
      <c r="H441" s="3">
        <f>_xlfn.XLOOKUP(RIGHT($C441,1)*100+$D441,[1]活动!$B$43:$B$134,[1]活动!$L$43:$L$134)</f>
        <v>10</v>
      </c>
      <c r="I441" s="3">
        <f>_xlfn.XLOOKUP(RIGHT($C441,1)*100+$D441,[1]活动!$B$43:$B$134,[1]活动!$G$43:$G$134)</f>
        <v>2031</v>
      </c>
      <c r="J441" s="3">
        <f>_xlfn.XLOOKUP(RIGHT($C441,1)*100+$D441,[1]活动!$B$43:$B$134,[1]活动!$H$43:$H$134)</f>
        <v>100000</v>
      </c>
      <c r="K441" s="3" t="str">
        <f>_xlfn.XLOOKUP($I441,'task_type|任务类型'!A:A,'task_type|任务类型'!B:B)</f>
        <v>击败敌对势力{0}人</v>
      </c>
      <c r="L441" s="3">
        <f>_xlfn.XLOOKUP(RIGHT($C441,1)*100+$D441,[1]活动!$B$43:$B$134,[1]活动!$L$43:$L$134)</f>
        <v>10</v>
      </c>
    </row>
    <row r="442" spans="1:12">
      <c r="A442" s="2">
        <f t="shared" si="79"/>
        <v>433015010</v>
      </c>
      <c r="B442" s="3" t="s">
        <v>103</v>
      </c>
      <c r="C442" s="3">
        <v>433015</v>
      </c>
      <c r="D442" s="3">
        <f t="shared" si="84"/>
        <v>10</v>
      </c>
      <c r="G442" s="3" t="str">
        <f t="shared" si="83"/>
        <v>2;0;10</v>
      </c>
      <c r="H442" s="3">
        <f>_xlfn.XLOOKUP(RIGHT($C442,1)*100+$D442,[1]活动!$B$43:$B$134,[1]活动!$L$43:$L$134)</f>
        <v>10</v>
      </c>
      <c r="I442" s="3">
        <f>_xlfn.XLOOKUP(RIGHT($C442,1)*100+$D442,[1]活动!$B$43:$B$134,[1]活动!$G$43:$G$134)</f>
        <v>3032</v>
      </c>
      <c r="J442" s="3">
        <f>_xlfn.XLOOKUP(RIGHT($C442,1)*100+$D442,[1]活动!$B$43:$B$134,[1]活动!$H$43:$H$134)</f>
        <v>400000</v>
      </c>
      <c r="K442" s="3" t="str">
        <f>_xlfn.XLOOKUP($I442,'task_type|任务类型'!A:A,'task_type|任务类型'!B:B)</f>
        <v>累计获取{0}钞票</v>
      </c>
      <c r="L442" s="3">
        <f>_xlfn.XLOOKUP(RIGHT($C442,1)*100+$D442,[1]活动!$B$43:$B$134,[1]活动!$L$43:$L$134)</f>
        <v>10</v>
      </c>
    </row>
    <row r="443" spans="1:12">
      <c r="A443" s="2">
        <f t="shared" si="79"/>
        <v>433015011</v>
      </c>
      <c r="B443" s="3" t="s">
        <v>104</v>
      </c>
      <c r="C443" s="3">
        <v>433015</v>
      </c>
      <c r="D443" s="3">
        <f t="shared" si="84"/>
        <v>11</v>
      </c>
      <c r="G443" s="3" t="str">
        <f t="shared" si="83"/>
        <v>2;0;20</v>
      </c>
      <c r="H443" s="3">
        <f>_xlfn.XLOOKUP(RIGHT($C443,1)*100+$D443,[1]活动!$B$43:$B$134,[1]活动!$L$43:$L$134)</f>
        <v>20</v>
      </c>
      <c r="I443" s="3">
        <f>_xlfn.XLOOKUP(RIGHT($C443,1)*100+$D443,[1]活动!$B$43:$B$134,[1]活动!$G$43:$G$134)</f>
        <v>3022</v>
      </c>
      <c r="J443" s="3">
        <f>_xlfn.XLOOKUP(RIGHT($C443,1)*100+$D443,[1]活动!$B$43:$B$134,[1]活动!$H$43:$H$134)</f>
        <v>3000</v>
      </c>
      <c r="K443" s="3" t="str">
        <f>_xlfn.XLOOKUP($I443,'task_type|任务类型'!A:A,'task_type|任务类型'!B:B)</f>
        <v>累计获取{0}比特币</v>
      </c>
      <c r="L443" s="3">
        <f>_xlfn.XLOOKUP(RIGHT($C443,1)*100+$D443,[1]活动!$B$43:$B$134,[1]活动!$L$43:$L$134)</f>
        <v>20</v>
      </c>
    </row>
    <row r="444" spans="1:12">
      <c r="A444" s="2">
        <f t="shared" si="79"/>
        <v>433015012</v>
      </c>
      <c r="B444" s="3" t="s">
        <v>105</v>
      </c>
      <c r="C444" s="3">
        <v>433015</v>
      </c>
      <c r="D444" s="3">
        <f t="shared" si="84"/>
        <v>12</v>
      </c>
      <c r="G444" s="3" t="str">
        <f t="shared" si="83"/>
        <v>2;0;20</v>
      </c>
      <c r="H444" s="3">
        <f>_xlfn.XLOOKUP(RIGHT($C444,1)*100+$D444,[1]活动!$B$43:$B$134,[1]活动!$L$43:$L$134)</f>
        <v>20</v>
      </c>
      <c r="I444" s="3">
        <f>_xlfn.XLOOKUP(RIGHT($C444,1)*100+$D444,[1]活动!$B$43:$B$134,[1]活动!$G$43:$G$134)</f>
        <v>1063</v>
      </c>
      <c r="J444" s="3">
        <f>_xlfn.XLOOKUP(RIGHT($C444,1)*100+$D444,[1]活动!$B$43:$B$134,[1]活动!$H$43:$H$134)</f>
        <v>20</v>
      </c>
      <c r="K444" s="3" t="str">
        <f>_xlfn.XLOOKUP($I444,'task_type|任务类型'!A:A,'task_type|任务类型'!B:B)</f>
        <v>打开任意盲盒{0}次</v>
      </c>
      <c r="L444" s="3">
        <f>_xlfn.XLOOKUP(RIGHT($C444,1)*100+$D444,[1]活动!$B$43:$B$134,[1]活动!$L$43:$L$134)</f>
        <v>20</v>
      </c>
    </row>
    <row r="445" spans="1:12">
      <c r="A445" s="2">
        <f t="shared" si="79"/>
        <v>433016001</v>
      </c>
      <c r="B445" s="3" t="s">
        <v>106</v>
      </c>
      <c r="C445" s="3">
        <v>433016</v>
      </c>
      <c r="D445" s="3">
        <f t="shared" si="84"/>
        <v>1</v>
      </c>
      <c r="G445" s="3" t="str">
        <f t="shared" si="83"/>
        <v>2;0;10</v>
      </c>
      <c r="H445" s="3">
        <f>_xlfn.XLOOKUP(RIGHT($C445,1)*100+$D445,[1]活动!$B$43:$B$134,[1]活动!$L$43:$L$134)</f>
        <v>10</v>
      </c>
      <c r="I445" s="3">
        <f>_xlfn.XLOOKUP(RIGHT($C445,1)*100+$D445,[1]活动!$B$43:$B$134,[1]活动!$G$43:$G$134)</f>
        <v>1012</v>
      </c>
      <c r="J445" s="3">
        <f>_xlfn.XLOOKUP(RIGHT($C445,1)*100+$D445,[1]活动!$B$43:$B$134,[1]活动!$H$43:$H$134)</f>
        <v>6</v>
      </c>
      <c r="K445" s="3" t="str">
        <f>_xlfn.XLOOKUP($I445,'task_type|任务类型'!A:A,'task_type|任务类型'!B:B)</f>
        <v>登录游戏{0}天</v>
      </c>
      <c r="L445" s="3">
        <f>_xlfn.XLOOKUP(RIGHT($C445,1)*100+$D445,[1]活动!$B$43:$B$134,[1]活动!$L$43:$L$134)</f>
        <v>10</v>
      </c>
    </row>
    <row r="446" spans="1:12">
      <c r="A446" s="2">
        <f t="shared" si="79"/>
        <v>433016002</v>
      </c>
      <c r="B446" s="3" t="s">
        <v>107</v>
      </c>
      <c r="C446" s="3">
        <v>433016</v>
      </c>
      <c r="D446" s="3">
        <f t="shared" si="84"/>
        <v>2</v>
      </c>
      <c r="G446" s="3" t="str">
        <f t="shared" si="83"/>
        <v>2;0;20</v>
      </c>
      <c r="H446" s="3">
        <f>_xlfn.XLOOKUP(RIGHT($C446,1)*100+$D446,[1]活动!$B$43:$B$134,[1]活动!$L$43:$L$134)</f>
        <v>20</v>
      </c>
      <c r="I446" s="3">
        <f>_xlfn.XLOOKUP(RIGHT($C446,1)*100+$D446,[1]活动!$B$43:$B$134,[1]活动!$G$43:$G$134)</f>
        <v>2011</v>
      </c>
      <c r="J446" s="3">
        <f>_xlfn.XLOOKUP(RIGHT($C446,1)*100+$D446,[1]活动!$B$43:$B$134,[1]活动!$H$43:$H$134)</f>
        <v>8</v>
      </c>
      <c r="K446" s="3" t="str">
        <f>_xlfn.XLOOKUP($I446,'task_type|任务类型'!A:A,'task_type|任务类型'!B:B)</f>
        <v>通关主线关卡第{0}章</v>
      </c>
      <c r="L446" s="3">
        <f>_xlfn.XLOOKUP(RIGHT($C446,1)*100+$D446,[1]活动!$B$43:$B$134,[1]活动!$L$43:$L$134)</f>
        <v>20</v>
      </c>
    </row>
    <row r="447" spans="1:12">
      <c r="A447" s="2">
        <f>C447*1000+D447</f>
        <v>433016003</v>
      </c>
      <c r="B447" s="3" t="s">
        <v>108</v>
      </c>
      <c r="C447" s="3">
        <v>433016</v>
      </c>
      <c r="D447" s="3">
        <f t="shared" si="84"/>
        <v>3</v>
      </c>
      <c r="G447" s="3" t="str">
        <f t="shared" si="83"/>
        <v>2;0;10</v>
      </c>
      <c r="H447" s="3">
        <f>_xlfn.XLOOKUP(RIGHT($C447,1)*100+$D447,[1]活动!$B$43:$B$134,[1]活动!$L$43:$L$134)</f>
        <v>10</v>
      </c>
      <c r="I447" s="3">
        <f>_xlfn.XLOOKUP(RIGHT($C447,1)*100+$D447,[1]活动!$B$43:$B$134,[1]活动!$G$43:$G$134)</f>
        <v>1031</v>
      </c>
      <c r="J447" s="3">
        <f>_xlfn.XLOOKUP(RIGHT($C447,1)*100+$D447,[1]活动!$B$43:$B$134,[1]活动!$H$43:$H$134)</f>
        <v>18</v>
      </c>
      <c r="K447" s="3" t="str">
        <f>_xlfn.XLOOKUP($I447,'task_type|任务类型'!A:A,'task_type|任务类型'!B:B)</f>
        <v>玩家等级达到{0}级</v>
      </c>
      <c r="L447" s="3">
        <f>_xlfn.XLOOKUP(RIGHT($C447,1)*100+$D447,[1]活动!$B$43:$B$134,[1]活动!$L$43:$L$134)</f>
        <v>10</v>
      </c>
    </row>
    <row r="448" spans="1:12">
      <c r="A448" s="2">
        <f>C448*1000+D448</f>
        <v>433016004</v>
      </c>
      <c r="B448" s="3" t="s">
        <v>109</v>
      </c>
      <c r="C448" s="3">
        <v>433016</v>
      </c>
      <c r="D448" s="3">
        <f t="shared" si="84"/>
        <v>4</v>
      </c>
      <c r="G448" s="3" t="str">
        <f t="shared" si="83"/>
        <v>2;0;20</v>
      </c>
      <c r="H448" s="3">
        <f>_xlfn.XLOOKUP(RIGHT($C448,1)*100+$D448,[1]活动!$B$43:$B$134,[1]活动!$L$43:$L$134)</f>
        <v>20</v>
      </c>
      <c r="I448" s="3">
        <f>_xlfn.XLOOKUP(RIGHT($C448,1)*100+$D448,[1]活动!$B$43:$B$134,[1]活动!$G$43:$G$134)</f>
        <v>3081</v>
      </c>
      <c r="J448" s="3">
        <f>_xlfn.XLOOKUP(RIGHT($C448,1)*100+$D448,[1]活动!$B$43:$B$134,[1]活动!$H$43:$H$134)</f>
        <v>50</v>
      </c>
      <c r="K448" s="3" t="str">
        <f>_xlfn.XLOOKUP($I448,'task_type|任务类型'!A:A,'task_type|任务类型'!B:B)</f>
        <v>健身升级{0}次</v>
      </c>
      <c r="L448" s="3">
        <f>_xlfn.XLOOKUP(RIGHT($C448,1)*100+$D448,[1]活动!$B$43:$B$134,[1]活动!$L$43:$L$134)</f>
        <v>20</v>
      </c>
    </row>
    <row r="449" spans="1:12">
      <c r="A449" s="2">
        <f>C449*1000+D449</f>
        <v>433016005</v>
      </c>
      <c r="B449" s="3" t="s">
        <v>110</v>
      </c>
      <c r="C449" s="3">
        <v>433016</v>
      </c>
      <c r="D449" s="3">
        <f t="shared" si="84"/>
        <v>5</v>
      </c>
      <c r="G449" s="3" t="str">
        <f t="shared" si="83"/>
        <v>2;0;20</v>
      </c>
      <c r="H449" s="3">
        <f>_xlfn.XLOOKUP(RIGHT($C449,1)*100+$D449,[1]活动!$B$43:$B$134,[1]活动!$L$43:$L$134)</f>
        <v>20</v>
      </c>
      <c r="I449" s="3">
        <f>_xlfn.XLOOKUP(RIGHT($C449,1)*100+$D449,[1]活动!$B$43:$B$134,[1]活动!$G$43:$G$134)</f>
        <v>3082</v>
      </c>
      <c r="J449" s="3">
        <f>_xlfn.XLOOKUP(RIGHT($C449,1)*100+$D449,[1]活动!$B$43:$B$134,[1]活动!$H$43:$H$134)</f>
        <v>7</v>
      </c>
      <c r="K449" s="3" t="str">
        <f>_xlfn.XLOOKUP($I449,'task_type|任务类型'!A:A,'task_type|任务类型'!B:B)</f>
        <v>通过健身获得{0}个技能</v>
      </c>
      <c r="L449" s="3">
        <f>_xlfn.XLOOKUP(RIGHT($C449,1)*100+$D449,[1]活动!$B$43:$B$134,[1]活动!$L$43:$L$134)</f>
        <v>20</v>
      </c>
    </row>
    <row r="450" spans="1:12">
      <c r="A450" s="2">
        <f>C450*1000+D450</f>
        <v>433016006</v>
      </c>
      <c r="B450" s="3" t="s">
        <v>111</v>
      </c>
      <c r="C450" s="3">
        <v>433016</v>
      </c>
      <c r="D450" s="3">
        <f t="shared" si="84"/>
        <v>6</v>
      </c>
      <c r="G450" s="3" t="str">
        <f t="shared" si="83"/>
        <v>2;0;20</v>
      </c>
      <c r="H450" s="3">
        <f>_xlfn.XLOOKUP(RIGHT($C450,1)*100+$D450,[1]活动!$B$43:$B$134,[1]活动!$L$43:$L$134)</f>
        <v>20</v>
      </c>
      <c r="I450" s="3">
        <f>_xlfn.XLOOKUP(RIGHT($C450,1)*100+$D450,[1]活动!$B$43:$B$134,[1]活动!$G$43:$G$134)</f>
        <v>3051</v>
      </c>
      <c r="J450" s="3" t="str">
        <f>_xlfn.XLOOKUP(RIGHT($C450,1)*100+$D450,[1]活动!$B$43:$B$134,[1]活动!$H$43:$H$134)</f>
        <v>1;7</v>
      </c>
      <c r="K450" s="3" t="str">
        <f>_xlfn.XLOOKUP($I450,'task_type|任务类型'!A:A,'task_type|任务类型'!B:B)</f>
        <v>获得{1}装备{0}件</v>
      </c>
      <c r="L450" s="3">
        <f>_xlfn.XLOOKUP(RIGHT($C450,1)*100+$D450,[1]活动!$B$43:$B$134,[1]活动!$L$43:$L$134)</f>
        <v>20</v>
      </c>
    </row>
    <row r="451" spans="1:12">
      <c r="A451" s="2">
        <f>C451*1000+D451</f>
        <v>433016007</v>
      </c>
      <c r="B451" s="3" t="s">
        <v>112</v>
      </c>
      <c r="C451" s="3">
        <v>433016</v>
      </c>
      <c r="D451" s="3">
        <f t="shared" si="84"/>
        <v>7</v>
      </c>
      <c r="G451" s="3" t="str">
        <f t="shared" si="83"/>
        <v>2;0;20</v>
      </c>
      <c r="H451" s="3">
        <f>_xlfn.XLOOKUP(RIGHT($C451,1)*100+$D451,[1]活动!$B$43:$B$134,[1]活动!$L$43:$L$134)</f>
        <v>20</v>
      </c>
      <c r="I451" s="3">
        <f>_xlfn.XLOOKUP(RIGHT($C451,1)*100+$D451,[1]活动!$B$43:$B$134,[1]活动!$G$43:$G$134)</f>
        <v>3043</v>
      </c>
      <c r="J451" s="3">
        <f>_xlfn.XLOOKUP(RIGHT($C451,1)*100+$D451,[1]活动!$B$43:$B$134,[1]活动!$H$43:$H$134)</f>
        <v>20</v>
      </c>
      <c r="K451" s="3" t="str">
        <f>_xlfn.XLOOKUP($I451,'task_type|任务类型'!A:A,'task_type|任务类型'!B:B)</f>
        <v>单件装备等级达到{0}级</v>
      </c>
      <c r="L451" s="3">
        <f>_xlfn.XLOOKUP(RIGHT($C451,1)*100+$D451,[1]活动!$B$43:$B$134,[1]活动!$L$43:$L$134)</f>
        <v>20</v>
      </c>
    </row>
    <row r="452" spans="1:12">
      <c r="A452" s="2">
        <f t="shared" ref="A452:A458" si="85">C452*1000+D452</f>
        <v>433016008</v>
      </c>
      <c r="B452" s="3" t="s">
        <v>113</v>
      </c>
      <c r="C452" s="3">
        <v>433016</v>
      </c>
      <c r="D452" s="3">
        <f t="shared" ref="D452:D458" si="86">COUNTIFS(C73:C452,C452)</f>
        <v>8</v>
      </c>
      <c r="G452" s="3" t="str">
        <f t="shared" ref="G452:G458" si="87">CONCATENATE("2;0;",H452)</f>
        <v>2;0;20</v>
      </c>
      <c r="H452" s="3">
        <f>_xlfn.XLOOKUP(RIGHT($C452,1)*100+$D452,[1]活动!$B$43:$B$134,[1]活动!$L$43:$L$134)</f>
        <v>20</v>
      </c>
      <c r="I452" s="3">
        <f>_xlfn.XLOOKUP(RIGHT($C452,1)*100+$D452,[1]活动!$B$43:$B$134,[1]活动!$G$43:$G$134)</f>
        <v>3045</v>
      </c>
      <c r="J452" s="3">
        <f>_xlfn.XLOOKUP(RIGHT($C452,1)*100+$D452,[1]活动!$B$43:$B$134,[1]活动!$H$43:$H$134)</f>
        <v>18</v>
      </c>
      <c r="K452" s="3" t="str">
        <f>_xlfn.XLOOKUP($I452,'task_type|任务类型'!A:A,'task_type|任务类型'!B:B)</f>
        <v>全身装备等级达到{0}级</v>
      </c>
      <c r="L452" s="3">
        <f>_xlfn.XLOOKUP(RIGHT($C452,1)*100+$D452,[1]活动!$B$43:$B$134,[1]活动!$L$43:$L$134)</f>
        <v>20</v>
      </c>
    </row>
    <row r="453" spans="1:12">
      <c r="A453" s="2">
        <f t="shared" si="85"/>
        <v>433016009</v>
      </c>
      <c r="B453" s="3" t="s">
        <v>114</v>
      </c>
      <c r="C453" s="3">
        <v>433016</v>
      </c>
      <c r="D453" s="3">
        <f t="shared" si="86"/>
        <v>9</v>
      </c>
      <c r="G453" s="3" t="str">
        <f t="shared" si="87"/>
        <v>2;0;10</v>
      </c>
      <c r="H453" s="3">
        <f>_xlfn.XLOOKUP(RIGHT($C453,1)*100+$D453,[1]活动!$B$43:$B$134,[1]活动!$L$43:$L$134)</f>
        <v>10</v>
      </c>
      <c r="I453" s="3">
        <f>_xlfn.XLOOKUP(RIGHT($C453,1)*100+$D453,[1]活动!$B$43:$B$134,[1]活动!$G$43:$G$134)</f>
        <v>2031</v>
      </c>
      <c r="J453" s="3">
        <f>_xlfn.XLOOKUP(RIGHT($C453,1)*100+$D453,[1]活动!$B$43:$B$134,[1]活动!$H$43:$H$134)</f>
        <v>200000</v>
      </c>
      <c r="K453" s="3" t="str">
        <f>_xlfn.XLOOKUP($I453,'task_type|任务类型'!A:A,'task_type|任务类型'!B:B)</f>
        <v>击败敌对势力{0}人</v>
      </c>
      <c r="L453" s="3">
        <f>_xlfn.XLOOKUP(RIGHT($C453,1)*100+$D453,[1]活动!$B$43:$B$134,[1]活动!$L$43:$L$134)</f>
        <v>10</v>
      </c>
    </row>
    <row r="454" spans="1:12">
      <c r="A454" s="2">
        <f t="shared" si="85"/>
        <v>433016010</v>
      </c>
      <c r="B454" s="3" t="s">
        <v>115</v>
      </c>
      <c r="C454" s="3">
        <v>433016</v>
      </c>
      <c r="D454" s="3">
        <f t="shared" si="86"/>
        <v>10</v>
      </c>
      <c r="G454" s="3" t="str">
        <f t="shared" si="87"/>
        <v>2;0;10</v>
      </c>
      <c r="H454" s="3">
        <f>_xlfn.XLOOKUP(RIGHT($C454,1)*100+$D454,[1]活动!$B$43:$B$134,[1]活动!$L$43:$L$134)</f>
        <v>10</v>
      </c>
      <c r="I454" s="3">
        <f>_xlfn.XLOOKUP(RIGHT($C454,1)*100+$D454,[1]活动!$B$43:$B$134,[1]活动!$G$43:$G$134)</f>
        <v>3032</v>
      </c>
      <c r="J454" s="3">
        <f>_xlfn.XLOOKUP(RIGHT($C454,1)*100+$D454,[1]活动!$B$43:$B$134,[1]活动!$H$43:$H$134)</f>
        <v>500000</v>
      </c>
      <c r="K454" s="3" t="str">
        <f>_xlfn.XLOOKUP($I454,'task_type|任务类型'!A:A,'task_type|任务类型'!B:B)</f>
        <v>累计获取{0}钞票</v>
      </c>
      <c r="L454" s="3">
        <f>_xlfn.XLOOKUP(RIGHT($C454,1)*100+$D454,[1]活动!$B$43:$B$134,[1]活动!$L$43:$L$134)</f>
        <v>10</v>
      </c>
    </row>
    <row r="455" spans="1:12">
      <c r="A455" s="2">
        <f t="shared" si="85"/>
        <v>433016011</v>
      </c>
      <c r="B455" s="3" t="s">
        <v>116</v>
      </c>
      <c r="C455" s="3">
        <v>433016</v>
      </c>
      <c r="D455" s="3">
        <f t="shared" si="86"/>
        <v>11</v>
      </c>
      <c r="G455" s="3" t="str">
        <f t="shared" si="87"/>
        <v>2;0;20</v>
      </c>
      <c r="H455" s="3">
        <f>_xlfn.XLOOKUP(RIGHT($C455,1)*100+$D455,[1]活动!$B$43:$B$134,[1]活动!$L$43:$L$134)</f>
        <v>20</v>
      </c>
      <c r="I455" s="3">
        <f>_xlfn.XLOOKUP(RIGHT($C455,1)*100+$D455,[1]活动!$B$43:$B$134,[1]活动!$G$43:$G$134)</f>
        <v>3032</v>
      </c>
      <c r="J455" s="3">
        <f>_xlfn.XLOOKUP(RIGHT($C455,1)*100+$D455,[1]活动!$B$43:$B$134,[1]活动!$H$43:$H$134)</f>
        <v>800000</v>
      </c>
      <c r="K455" s="3" t="str">
        <f>_xlfn.XLOOKUP($I455,'task_type|任务类型'!A:A,'task_type|任务类型'!B:B)</f>
        <v>累计获取{0}钞票</v>
      </c>
      <c r="L455" s="3">
        <f>_xlfn.XLOOKUP(RIGHT($C455,1)*100+$D455,[1]活动!$B$43:$B$134,[1]活动!$L$43:$L$134)</f>
        <v>20</v>
      </c>
    </row>
    <row r="456" spans="1:12">
      <c r="A456" s="2">
        <f t="shared" si="85"/>
        <v>433016012</v>
      </c>
      <c r="B456" s="3" t="s">
        <v>117</v>
      </c>
      <c r="C456" s="3">
        <v>433016</v>
      </c>
      <c r="D456" s="3">
        <f t="shared" si="86"/>
        <v>12</v>
      </c>
      <c r="G456" s="3" t="str">
        <f t="shared" si="87"/>
        <v>2;0;20</v>
      </c>
      <c r="H456" s="3">
        <f>_xlfn.XLOOKUP(RIGHT($C456,1)*100+$D456,[1]活动!$B$43:$B$134,[1]活动!$L$43:$L$134)</f>
        <v>20</v>
      </c>
      <c r="I456" s="3">
        <f>_xlfn.XLOOKUP(RIGHT($C456,1)*100+$D456,[1]活动!$B$43:$B$134,[1]活动!$G$43:$G$134)</f>
        <v>3022</v>
      </c>
      <c r="J456" s="3">
        <f>_xlfn.XLOOKUP(RIGHT($C456,1)*100+$D456,[1]活动!$B$43:$B$134,[1]活动!$H$43:$H$134)</f>
        <v>5000</v>
      </c>
      <c r="K456" s="3" t="str">
        <f>_xlfn.XLOOKUP($I456,'task_type|任务类型'!A:A,'task_type|任务类型'!B:B)</f>
        <v>累计获取{0}比特币</v>
      </c>
      <c r="L456" s="3">
        <f>_xlfn.XLOOKUP(RIGHT($C456,1)*100+$D456,[1]活动!$B$43:$B$134,[1]活动!$L$43:$L$134)</f>
        <v>20</v>
      </c>
    </row>
    <row r="457" spans="1:12">
      <c r="A457" s="2">
        <f t="shared" si="85"/>
        <v>433016013</v>
      </c>
      <c r="B457" s="3" t="s">
        <v>118</v>
      </c>
      <c r="C457" s="3">
        <v>433016</v>
      </c>
      <c r="D457" s="3">
        <f t="shared" si="86"/>
        <v>13</v>
      </c>
      <c r="G457" s="3" t="str">
        <f t="shared" si="87"/>
        <v>2;0;20</v>
      </c>
      <c r="H457" s="3">
        <f>_xlfn.XLOOKUP(RIGHT($C457,1)*100+$D457,[1]活动!$B$43:$B$134,[1]活动!$L$43:$L$134)</f>
        <v>20</v>
      </c>
      <c r="I457" s="3">
        <f>_xlfn.XLOOKUP(RIGHT($C457,1)*100+$D457,[1]活动!$B$43:$B$134,[1]活动!$G$43:$G$134)</f>
        <v>3022</v>
      </c>
      <c r="J457" s="3">
        <f>_xlfn.XLOOKUP(RIGHT($C457,1)*100+$D457,[1]活动!$B$43:$B$134,[1]活动!$H$43:$H$134)</f>
        <v>7000</v>
      </c>
      <c r="K457" s="3" t="str">
        <f>_xlfn.XLOOKUP($I457,'task_type|任务类型'!A:A,'task_type|任务类型'!B:B)</f>
        <v>累计获取{0}比特币</v>
      </c>
      <c r="L457" s="3">
        <f>_xlfn.XLOOKUP(RIGHT($C457,1)*100+$D457,[1]活动!$B$43:$B$134,[1]活动!$L$43:$L$134)</f>
        <v>20</v>
      </c>
    </row>
    <row r="458" spans="1:12">
      <c r="A458" s="2">
        <f t="shared" si="85"/>
        <v>433016014</v>
      </c>
      <c r="B458" s="3" t="s">
        <v>119</v>
      </c>
      <c r="C458" s="3">
        <v>433016</v>
      </c>
      <c r="D458" s="3">
        <f t="shared" si="86"/>
        <v>14</v>
      </c>
      <c r="G458" s="3" t="str">
        <f t="shared" si="87"/>
        <v>2;0;20</v>
      </c>
      <c r="H458" s="3">
        <f>_xlfn.XLOOKUP(RIGHT($C458,1)*100+$D458,[1]活动!$B$43:$B$134,[1]活动!$L$43:$L$134)</f>
        <v>20</v>
      </c>
      <c r="I458" s="3">
        <f>_xlfn.XLOOKUP(RIGHT($C458,1)*100+$D458,[1]活动!$B$43:$B$134,[1]活动!$G$43:$G$134)</f>
        <v>1063</v>
      </c>
      <c r="J458" s="3">
        <f>_xlfn.XLOOKUP(RIGHT($C458,1)*100+$D458,[1]活动!$B$43:$B$134,[1]活动!$H$43:$H$134)</f>
        <v>30</v>
      </c>
      <c r="K458" s="3" t="str">
        <f>_xlfn.XLOOKUP($I458,'task_type|任务类型'!A:A,'task_type|任务类型'!B:B)</f>
        <v>打开任意盲盒{0}次</v>
      </c>
      <c r="L458" s="3">
        <f>_xlfn.XLOOKUP(RIGHT($C458,1)*100+$D458,[1]活动!$B$43:$B$134,[1]活动!$L$43:$L$134)</f>
        <v>20</v>
      </c>
    </row>
    <row r="459" spans="1:12">
      <c r="A459" s="2">
        <f t="shared" ref="A459:A486" si="88">C459*1000+D459</f>
        <v>433017001</v>
      </c>
      <c r="B459" s="3" t="s">
        <v>120</v>
      </c>
      <c r="C459" s="3">
        <v>433017</v>
      </c>
      <c r="D459" s="3">
        <f t="shared" ref="D459:D481" si="89">COUNTIFS(C78:C459,C459)</f>
        <v>1</v>
      </c>
      <c r="G459" s="3" t="str">
        <f t="shared" ref="G459:G481" si="90">CONCATENATE("2;0;",H459)</f>
        <v>2;0;10</v>
      </c>
      <c r="H459" s="3">
        <f>_xlfn.XLOOKUP(RIGHT($C459,1)*100+$D459,[1]活动!$B$43:$B$134,[1]活动!$L$43:$L$134)</f>
        <v>10</v>
      </c>
      <c r="I459" s="3">
        <f>_xlfn.XLOOKUP(RIGHT($C459,1)*100+$D459,[1]活动!$B$43:$B$134,[1]活动!$G$43:$G$134)</f>
        <v>1012</v>
      </c>
      <c r="J459" s="3">
        <f>_xlfn.XLOOKUP(RIGHT($C459,1)*100+$D459,[1]活动!$B$43:$B$134,[1]活动!$H$43:$H$134)</f>
        <v>7</v>
      </c>
      <c r="K459" s="3" t="str">
        <f>_xlfn.XLOOKUP($I459,'task_type|任务类型'!A:A,'task_type|任务类型'!B:B)</f>
        <v>登录游戏{0}天</v>
      </c>
      <c r="L459" s="3">
        <f>_xlfn.XLOOKUP(RIGHT($C459,1)*100+$D459,[1]活动!$B$43:$B$134,[1]活动!$L$43:$L$134)</f>
        <v>10</v>
      </c>
    </row>
    <row r="460" spans="1:12">
      <c r="A460" s="2">
        <f t="shared" si="88"/>
        <v>433017002</v>
      </c>
      <c r="B460" s="3" t="s">
        <v>121</v>
      </c>
      <c r="C460" s="3">
        <v>433017</v>
      </c>
      <c r="D460" s="3">
        <f t="shared" si="89"/>
        <v>2</v>
      </c>
      <c r="G460" s="3" t="str">
        <f t="shared" si="90"/>
        <v>2;0;50</v>
      </c>
      <c r="H460" s="3">
        <f>_xlfn.XLOOKUP(RIGHT($C460,1)*100+$D460,[1]活动!$B$43:$B$134,[1]活动!$L$43:$L$134)</f>
        <v>50</v>
      </c>
      <c r="I460" s="3">
        <f>_xlfn.XLOOKUP(RIGHT($C460,1)*100+$D460,[1]活动!$B$43:$B$134,[1]活动!$G$43:$G$134)</f>
        <v>2011</v>
      </c>
      <c r="J460" s="3">
        <f>_xlfn.XLOOKUP(RIGHT($C460,1)*100+$D460,[1]活动!$B$43:$B$134,[1]活动!$H$43:$H$134)</f>
        <v>10</v>
      </c>
      <c r="K460" s="3" t="str">
        <f>_xlfn.XLOOKUP($I460,'task_type|任务类型'!A:A,'task_type|任务类型'!B:B)</f>
        <v>通关主线关卡第{0}章</v>
      </c>
      <c r="L460" s="3">
        <f>_xlfn.XLOOKUP(RIGHT($C460,1)*100+$D460,[1]活动!$B$43:$B$134,[1]活动!$L$43:$L$134)</f>
        <v>50</v>
      </c>
    </row>
    <row r="461" spans="1:12">
      <c r="A461" s="2">
        <f t="shared" si="88"/>
        <v>433017003</v>
      </c>
      <c r="B461" s="3" t="s">
        <v>122</v>
      </c>
      <c r="C461" s="3">
        <v>433017</v>
      </c>
      <c r="D461" s="3">
        <f t="shared" si="89"/>
        <v>3</v>
      </c>
      <c r="G461" s="3" t="str">
        <f t="shared" si="90"/>
        <v>2;0;10</v>
      </c>
      <c r="H461" s="3">
        <f>_xlfn.XLOOKUP(RIGHT($C461,1)*100+$D461,[1]活动!$B$43:$B$134,[1]活动!$L$43:$L$134)</f>
        <v>10</v>
      </c>
      <c r="I461" s="3">
        <f>_xlfn.XLOOKUP(RIGHT($C461,1)*100+$D461,[1]活动!$B$43:$B$134,[1]活动!$G$43:$G$134)</f>
        <v>1031</v>
      </c>
      <c r="J461" s="3">
        <f>_xlfn.XLOOKUP(RIGHT($C461,1)*100+$D461,[1]活动!$B$43:$B$134,[1]活动!$H$43:$H$134)</f>
        <v>20</v>
      </c>
      <c r="K461" s="3" t="str">
        <f>_xlfn.XLOOKUP($I461,'task_type|任务类型'!A:A,'task_type|任务类型'!B:B)</f>
        <v>玩家等级达到{0}级</v>
      </c>
      <c r="L461" s="3">
        <f>_xlfn.XLOOKUP(RIGHT($C461,1)*100+$D461,[1]活动!$B$43:$B$134,[1]活动!$L$43:$L$134)</f>
        <v>10</v>
      </c>
    </row>
    <row r="462" spans="1:12">
      <c r="A462" s="2">
        <f t="shared" si="88"/>
        <v>433017004</v>
      </c>
      <c r="B462" s="3" t="s">
        <v>123</v>
      </c>
      <c r="C462" s="3">
        <v>433017</v>
      </c>
      <c r="D462" s="3">
        <f t="shared" si="89"/>
        <v>4</v>
      </c>
      <c r="G462" s="3" t="str">
        <f t="shared" si="90"/>
        <v>2;0;20</v>
      </c>
      <c r="H462" s="3">
        <f>_xlfn.XLOOKUP(RIGHT($C462,1)*100+$D462,[1]活动!$B$43:$B$134,[1]活动!$L$43:$L$134)</f>
        <v>20</v>
      </c>
      <c r="I462" s="3">
        <f>_xlfn.XLOOKUP(RIGHT($C462,1)*100+$D462,[1]活动!$B$43:$B$134,[1]活动!$G$43:$G$134)</f>
        <v>3081</v>
      </c>
      <c r="J462" s="3">
        <f>_xlfn.XLOOKUP(RIGHT($C462,1)*100+$D462,[1]活动!$B$43:$B$134,[1]活动!$H$43:$H$134)</f>
        <v>60</v>
      </c>
      <c r="K462" s="3" t="str">
        <f>_xlfn.XLOOKUP($I462,'task_type|任务类型'!A:A,'task_type|任务类型'!B:B)</f>
        <v>健身升级{0}次</v>
      </c>
      <c r="L462" s="3">
        <f>_xlfn.XLOOKUP(RIGHT($C462,1)*100+$D462,[1]活动!$B$43:$B$134,[1]活动!$L$43:$L$134)</f>
        <v>20</v>
      </c>
    </row>
    <row r="463" spans="1:12">
      <c r="A463" s="2">
        <f t="shared" si="88"/>
        <v>433017005</v>
      </c>
      <c r="B463" s="3" t="s">
        <v>124</v>
      </c>
      <c r="C463" s="3">
        <v>433017</v>
      </c>
      <c r="D463" s="3">
        <f t="shared" si="89"/>
        <v>5</v>
      </c>
      <c r="G463" s="3" t="str">
        <f t="shared" si="90"/>
        <v>2;0;20</v>
      </c>
      <c r="H463" s="3">
        <f>_xlfn.XLOOKUP(RIGHT($C463,1)*100+$D463,[1]活动!$B$43:$B$134,[1]活动!$L$43:$L$134)</f>
        <v>20</v>
      </c>
      <c r="I463" s="3">
        <f>_xlfn.XLOOKUP(RIGHT($C463,1)*100+$D463,[1]活动!$B$43:$B$134,[1]活动!$G$43:$G$134)</f>
        <v>3082</v>
      </c>
      <c r="J463" s="3">
        <f>_xlfn.XLOOKUP(RIGHT($C463,1)*100+$D463,[1]活动!$B$43:$B$134,[1]活动!$H$43:$H$134)</f>
        <v>8</v>
      </c>
      <c r="K463" s="3" t="str">
        <f>_xlfn.XLOOKUP($I463,'task_type|任务类型'!A:A,'task_type|任务类型'!B:B)</f>
        <v>通过健身获得{0}个技能</v>
      </c>
      <c r="L463" s="3">
        <f>_xlfn.XLOOKUP(RIGHT($C463,1)*100+$D463,[1]活动!$B$43:$B$134,[1]活动!$L$43:$L$134)</f>
        <v>20</v>
      </c>
    </row>
    <row r="464" spans="1:12">
      <c r="A464" s="2">
        <f t="shared" si="88"/>
        <v>433017006</v>
      </c>
      <c r="B464" s="3" t="s">
        <v>125</v>
      </c>
      <c r="C464" s="3">
        <v>433017</v>
      </c>
      <c r="D464" s="3">
        <f t="shared" si="89"/>
        <v>6</v>
      </c>
      <c r="G464" s="3" t="str">
        <f t="shared" si="90"/>
        <v>2;0;50</v>
      </c>
      <c r="H464" s="3">
        <f>_xlfn.XLOOKUP(RIGHT($C464,1)*100+$D464,[1]活动!$B$43:$B$134,[1]活动!$L$43:$L$134)</f>
        <v>50</v>
      </c>
      <c r="I464" s="3">
        <f>_xlfn.XLOOKUP(RIGHT($C464,1)*100+$D464,[1]活动!$B$43:$B$134,[1]活动!$G$43:$G$134)</f>
        <v>3043</v>
      </c>
      <c r="J464" s="3">
        <f>_xlfn.XLOOKUP(RIGHT($C464,1)*100+$D464,[1]活动!$B$43:$B$134,[1]活动!$H$43:$H$134)</f>
        <v>25</v>
      </c>
      <c r="K464" s="3" t="str">
        <f>_xlfn.XLOOKUP($I464,'task_type|任务类型'!A:A,'task_type|任务类型'!B:B)</f>
        <v>单件装备等级达到{0}级</v>
      </c>
      <c r="L464" s="3">
        <f>_xlfn.XLOOKUP(RIGHT($C464,1)*100+$D464,[1]活动!$B$43:$B$134,[1]活动!$L$43:$L$134)</f>
        <v>50</v>
      </c>
    </row>
    <row r="465" spans="1:12">
      <c r="A465" s="2">
        <f t="shared" si="88"/>
        <v>433017007</v>
      </c>
      <c r="B465" s="3" t="s">
        <v>126</v>
      </c>
      <c r="C465" s="3">
        <v>433017</v>
      </c>
      <c r="D465" s="3">
        <f t="shared" si="89"/>
        <v>7</v>
      </c>
      <c r="G465" s="3" t="str">
        <f t="shared" si="90"/>
        <v>2;0;50</v>
      </c>
      <c r="H465" s="3">
        <f>_xlfn.XLOOKUP(RIGHT($C465,1)*100+$D465,[1]活动!$B$43:$B$134,[1]活动!$L$43:$L$134)</f>
        <v>50</v>
      </c>
      <c r="I465" s="3">
        <f>_xlfn.XLOOKUP(RIGHT($C465,1)*100+$D465,[1]活动!$B$43:$B$134,[1]活动!$G$43:$G$134)</f>
        <v>3045</v>
      </c>
      <c r="J465" s="3">
        <f>_xlfn.XLOOKUP(RIGHT($C465,1)*100+$D465,[1]活动!$B$43:$B$134,[1]活动!$H$43:$H$134)</f>
        <v>20</v>
      </c>
      <c r="K465" s="3" t="str">
        <f>_xlfn.XLOOKUP($I465,'task_type|任务类型'!A:A,'task_type|任务类型'!B:B)</f>
        <v>全身装备等级达到{0}级</v>
      </c>
      <c r="L465" s="3">
        <f>_xlfn.XLOOKUP(RIGHT($C465,1)*100+$D465,[1]活动!$B$43:$B$134,[1]活动!$L$43:$L$134)</f>
        <v>50</v>
      </c>
    </row>
    <row r="466" spans="1:12">
      <c r="A466" s="2">
        <f t="shared" si="88"/>
        <v>433017008</v>
      </c>
      <c r="B466" s="3" t="s">
        <v>127</v>
      </c>
      <c r="C466" s="3">
        <v>433017</v>
      </c>
      <c r="D466" s="3">
        <f t="shared" si="89"/>
        <v>8</v>
      </c>
      <c r="G466" s="3" t="str">
        <f t="shared" si="90"/>
        <v>2;0;20</v>
      </c>
      <c r="H466" s="3">
        <f>_xlfn.XLOOKUP(RIGHT($C466,1)*100+$D466,[1]活动!$B$43:$B$134,[1]活动!$L$43:$L$134)</f>
        <v>20</v>
      </c>
      <c r="I466" s="3">
        <f>_xlfn.XLOOKUP(RIGHT($C466,1)*100+$D466,[1]活动!$B$43:$B$134,[1]活动!$G$43:$G$134)</f>
        <v>2031</v>
      </c>
      <c r="J466" s="3">
        <f>_xlfn.XLOOKUP(RIGHT($C466,1)*100+$D466,[1]活动!$B$43:$B$134,[1]活动!$H$43:$H$134)</f>
        <v>300000</v>
      </c>
      <c r="K466" s="3" t="str">
        <f>_xlfn.XLOOKUP($I466,'task_type|任务类型'!A:A,'task_type|任务类型'!B:B)</f>
        <v>击败敌对势力{0}人</v>
      </c>
      <c r="L466" s="3">
        <f>_xlfn.XLOOKUP(RIGHT($C466,1)*100+$D466,[1]活动!$B$43:$B$134,[1]活动!$L$43:$L$134)</f>
        <v>20</v>
      </c>
    </row>
    <row r="467" spans="1:12">
      <c r="A467" s="2">
        <f t="shared" si="88"/>
        <v>433017009</v>
      </c>
      <c r="B467" s="3" t="s">
        <v>128</v>
      </c>
      <c r="C467" s="3">
        <v>433017</v>
      </c>
      <c r="D467" s="3">
        <f t="shared" si="89"/>
        <v>9</v>
      </c>
      <c r="G467" s="3" t="str">
        <f t="shared" si="90"/>
        <v>2;0;20</v>
      </c>
      <c r="H467" s="3">
        <f>_xlfn.XLOOKUP(RIGHT($C467,1)*100+$D467,[1]活动!$B$43:$B$134,[1]活动!$L$43:$L$134)</f>
        <v>20</v>
      </c>
      <c r="I467" s="3">
        <f>_xlfn.XLOOKUP(RIGHT($C467,1)*100+$D467,[1]活动!$B$43:$B$134,[1]活动!$G$43:$G$134)</f>
        <v>2031</v>
      </c>
      <c r="J467" s="3">
        <f>_xlfn.XLOOKUP(RIGHT($C467,1)*100+$D467,[1]活动!$B$43:$B$134,[1]活动!$H$43:$H$134)</f>
        <v>500000</v>
      </c>
      <c r="K467" s="3" t="str">
        <f>_xlfn.XLOOKUP($I467,'task_type|任务类型'!A:A,'task_type|任务类型'!B:B)</f>
        <v>击败敌对势力{0}人</v>
      </c>
      <c r="L467" s="3">
        <f>_xlfn.XLOOKUP(RIGHT($C467,1)*100+$D467,[1]活动!$B$43:$B$134,[1]活动!$L$43:$L$134)</f>
        <v>20</v>
      </c>
    </row>
    <row r="468" spans="1:12">
      <c r="A468" s="2">
        <f t="shared" si="88"/>
        <v>433017010</v>
      </c>
      <c r="B468" s="3" t="s">
        <v>129</v>
      </c>
      <c r="C468" s="3">
        <v>433017</v>
      </c>
      <c r="D468" s="3">
        <f t="shared" si="89"/>
        <v>10</v>
      </c>
      <c r="G468" s="3" t="str">
        <f t="shared" si="90"/>
        <v>2;0;50</v>
      </c>
      <c r="H468" s="3">
        <f>_xlfn.XLOOKUP(RIGHT($C468,1)*100+$D468,[1]活动!$B$43:$B$134,[1]活动!$L$43:$L$134)</f>
        <v>50</v>
      </c>
      <c r="I468" s="3">
        <f>_xlfn.XLOOKUP(RIGHT($C468,1)*100+$D468,[1]活动!$B$43:$B$134,[1]活动!$G$43:$G$134)</f>
        <v>3032</v>
      </c>
      <c r="J468" s="3">
        <f>_xlfn.XLOOKUP(RIGHT($C468,1)*100+$D468,[1]活动!$B$43:$B$134,[1]活动!$H$43:$H$134)</f>
        <v>1200000</v>
      </c>
      <c r="K468" s="3" t="str">
        <f>_xlfn.XLOOKUP($I468,'task_type|任务类型'!A:A,'task_type|任务类型'!B:B)</f>
        <v>累计获取{0}钞票</v>
      </c>
      <c r="L468" s="3">
        <f>_xlfn.XLOOKUP(RIGHT($C468,1)*100+$D468,[1]活动!$B$43:$B$134,[1]活动!$L$43:$L$134)</f>
        <v>50</v>
      </c>
    </row>
    <row r="469" spans="1:12">
      <c r="A469" s="2">
        <f t="shared" si="88"/>
        <v>433017011</v>
      </c>
      <c r="B469" s="3" t="s">
        <v>130</v>
      </c>
      <c r="C469" s="3">
        <v>433017</v>
      </c>
      <c r="D469" s="3">
        <f t="shared" si="89"/>
        <v>11</v>
      </c>
      <c r="G469" s="3" t="str">
        <f t="shared" si="90"/>
        <v>2;0;50</v>
      </c>
      <c r="H469" s="3">
        <f>_xlfn.XLOOKUP(RIGHT($C469,1)*100+$D469,[1]活动!$B$43:$B$134,[1]活动!$L$43:$L$134)</f>
        <v>50</v>
      </c>
      <c r="I469" s="3">
        <f>_xlfn.XLOOKUP(RIGHT($C469,1)*100+$D469,[1]活动!$B$43:$B$134,[1]活动!$G$43:$G$134)</f>
        <v>3032</v>
      </c>
      <c r="J469" s="3">
        <f>_xlfn.XLOOKUP(RIGHT($C469,1)*100+$D469,[1]活动!$B$43:$B$134,[1]活动!$H$43:$H$134)</f>
        <v>1500000</v>
      </c>
      <c r="K469" s="3" t="str">
        <f>_xlfn.XLOOKUP($I469,'task_type|任务类型'!A:A,'task_type|任务类型'!B:B)</f>
        <v>累计获取{0}钞票</v>
      </c>
      <c r="L469" s="3">
        <f>_xlfn.XLOOKUP(RIGHT($C469,1)*100+$D469,[1]活动!$B$43:$B$134,[1]活动!$L$43:$L$134)</f>
        <v>50</v>
      </c>
    </row>
    <row r="470" spans="1:12">
      <c r="A470" s="2">
        <f t="shared" si="88"/>
        <v>433017012</v>
      </c>
      <c r="B470" s="3" t="s">
        <v>131</v>
      </c>
      <c r="C470" s="3">
        <v>433017</v>
      </c>
      <c r="D470" s="3">
        <f t="shared" si="89"/>
        <v>12</v>
      </c>
      <c r="G470" s="3" t="str">
        <f t="shared" si="90"/>
        <v>2;0;50</v>
      </c>
      <c r="H470" s="3">
        <f>_xlfn.XLOOKUP(RIGHT($C470,1)*100+$D470,[1]活动!$B$43:$B$134,[1]活动!$L$43:$L$134)</f>
        <v>50</v>
      </c>
      <c r="I470" s="3">
        <f>_xlfn.XLOOKUP(RIGHT($C470,1)*100+$D470,[1]活动!$B$43:$B$134,[1]活动!$G$43:$G$134)</f>
        <v>3022</v>
      </c>
      <c r="J470" s="3">
        <f>_xlfn.XLOOKUP(RIGHT($C470,1)*100+$D470,[1]活动!$B$43:$B$134,[1]活动!$H$43:$H$134)</f>
        <v>10000</v>
      </c>
      <c r="K470" s="3" t="str">
        <f>_xlfn.XLOOKUP($I470,'task_type|任务类型'!A:A,'task_type|任务类型'!B:B)</f>
        <v>累计获取{0}比特币</v>
      </c>
      <c r="L470" s="3">
        <f>_xlfn.XLOOKUP(RIGHT($C470,1)*100+$D470,[1]活动!$B$43:$B$134,[1]活动!$L$43:$L$134)</f>
        <v>50</v>
      </c>
    </row>
    <row r="471" spans="1:12">
      <c r="A471" s="2">
        <f t="shared" si="88"/>
        <v>433017013</v>
      </c>
      <c r="B471" s="3" t="s">
        <v>132</v>
      </c>
      <c r="C471" s="3">
        <v>433017</v>
      </c>
      <c r="D471" s="3">
        <f t="shared" si="89"/>
        <v>13</v>
      </c>
      <c r="G471" s="3" t="str">
        <f t="shared" si="90"/>
        <v>2;0;50</v>
      </c>
      <c r="H471" s="3">
        <f>_xlfn.XLOOKUP(RIGHT($C471,1)*100+$D471,[1]活动!$B$43:$B$134,[1]活动!$L$43:$L$134)</f>
        <v>50</v>
      </c>
      <c r="I471" s="3">
        <f>_xlfn.XLOOKUP(RIGHT($C471,1)*100+$D471,[1]活动!$B$43:$B$134,[1]活动!$G$43:$G$134)</f>
        <v>3022</v>
      </c>
      <c r="J471" s="3">
        <f>_xlfn.XLOOKUP(RIGHT($C471,1)*100+$D471,[1]活动!$B$43:$B$134,[1]活动!$H$43:$H$134)</f>
        <v>15000</v>
      </c>
      <c r="K471" s="3" t="str">
        <f>_xlfn.XLOOKUP($I471,'task_type|任务类型'!A:A,'task_type|任务类型'!B:B)</f>
        <v>累计获取{0}比特币</v>
      </c>
      <c r="L471" s="3">
        <f>_xlfn.XLOOKUP(RIGHT($C471,1)*100+$D471,[1]活动!$B$43:$B$134,[1]活动!$L$43:$L$134)</f>
        <v>50</v>
      </c>
    </row>
    <row r="472" spans="1:12">
      <c r="A472" s="2">
        <f t="shared" si="88"/>
        <v>433017014</v>
      </c>
      <c r="B472" s="3" t="s">
        <v>133</v>
      </c>
      <c r="C472" s="3">
        <v>433017</v>
      </c>
      <c r="D472" s="3">
        <f t="shared" si="89"/>
        <v>14</v>
      </c>
      <c r="G472" s="3" t="str">
        <f t="shared" si="90"/>
        <v>2;0;100</v>
      </c>
      <c r="H472" s="3">
        <f>_xlfn.XLOOKUP(RIGHT($C472,1)*100+$D472,[1]活动!$B$43:$B$134,[1]活动!$L$43:$L$134)</f>
        <v>100</v>
      </c>
      <c r="I472" s="3">
        <f>_xlfn.XLOOKUP(RIGHT($C472,1)*100+$D472,[1]活动!$B$43:$B$134,[1]活动!$G$43:$G$134)</f>
        <v>3022</v>
      </c>
      <c r="J472" s="3">
        <f>_xlfn.XLOOKUP(RIGHT($C472,1)*100+$D472,[1]活动!$B$43:$B$134,[1]活动!$H$43:$H$134)</f>
        <v>20000</v>
      </c>
      <c r="K472" s="3" t="str">
        <f>_xlfn.XLOOKUP($I472,'task_type|任务类型'!A:A,'task_type|任务类型'!B:B)</f>
        <v>累计获取{0}比特币</v>
      </c>
      <c r="L472" s="3">
        <f>_xlfn.XLOOKUP(RIGHT($C472,1)*100+$D472,[1]活动!$B$43:$B$134,[1]活动!$L$43:$L$134)</f>
        <v>100</v>
      </c>
    </row>
    <row r="473" spans="1:12">
      <c r="A473" s="2">
        <f t="shared" si="88"/>
        <v>433017015</v>
      </c>
      <c r="B473" s="3" t="s">
        <v>134</v>
      </c>
      <c r="C473" s="3">
        <v>433017</v>
      </c>
      <c r="D473" s="3">
        <f t="shared" si="89"/>
        <v>15</v>
      </c>
      <c r="G473" s="3" t="str">
        <f t="shared" si="90"/>
        <v>2;0;50</v>
      </c>
      <c r="H473" s="3">
        <f>_xlfn.XLOOKUP(RIGHT($C473,1)*100+$D473,[1]活动!$B$43:$B$134,[1]活动!$L$43:$L$134)</f>
        <v>50</v>
      </c>
      <c r="I473" s="3">
        <f>_xlfn.XLOOKUP(RIGHT($C473,1)*100+$D473,[1]活动!$B$43:$B$134,[1]活动!$G$43:$G$134)</f>
        <v>1063</v>
      </c>
      <c r="J473" s="3">
        <f>_xlfn.XLOOKUP(RIGHT($C473,1)*100+$D473,[1]活动!$B$43:$B$134,[1]活动!$H$43:$H$134)</f>
        <v>40</v>
      </c>
      <c r="K473" s="3" t="str">
        <f>_xlfn.XLOOKUP($I473,'task_type|任务类型'!A:A,'task_type|任务类型'!B:B)</f>
        <v>打开任意盲盒{0}次</v>
      </c>
      <c r="L473" s="3">
        <f>_xlfn.XLOOKUP(RIGHT($C473,1)*100+$D473,[1]活动!$B$43:$B$134,[1]活动!$L$43:$L$134)</f>
        <v>50</v>
      </c>
    </row>
    <row r="474" spans="1:12">
      <c r="A474" s="2">
        <f t="shared" si="88"/>
        <v>433017016</v>
      </c>
      <c r="B474" s="3" t="s">
        <v>135</v>
      </c>
      <c r="C474" s="3">
        <v>433017</v>
      </c>
      <c r="D474" s="3">
        <f t="shared" si="89"/>
        <v>16</v>
      </c>
      <c r="G474" s="3" t="str">
        <f t="shared" si="90"/>
        <v>2;0;50</v>
      </c>
      <c r="H474" s="3">
        <f>_xlfn.XLOOKUP(RIGHT($C474,1)*100+$D474,[1]活动!$B$43:$B$134,[1]活动!$L$43:$L$134)</f>
        <v>50</v>
      </c>
      <c r="I474" s="3">
        <f>_xlfn.XLOOKUP(RIGHT($C474,1)*100+$D474,[1]活动!$B$43:$B$134,[1]活动!$G$43:$G$134)</f>
        <v>1063</v>
      </c>
      <c r="J474" s="3">
        <f>_xlfn.XLOOKUP(RIGHT($C474,1)*100+$D474,[1]活动!$B$43:$B$134,[1]活动!$H$43:$H$134)</f>
        <v>50</v>
      </c>
      <c r="K474" s="3" t="str">
        <f>_xlfn.XLOOKUP($I474,'task_type|任务类型'!A:A,'task_type|任务类型'!B:B)</f>
        <v>打开任意盲盒{0}次</v>
      </c>
      <c r="L474" s="3">
        <f>_xlfn.XLOOKUP(RIGHT($C474,1)*100+$D474,[1]活动!$B$43:$B$134,[1]活动!$L$43:$L$134)</f>
        <v>50</v>
      </c>
    </row>
    <row r="475" spans="1:12">
      <c r="A475" s="2">
        <f t="shared" si="88"/>
        <v>433021001</v>
      </c>
      <c r="B475" s="3" t="s">
        <v>136</v>
      </c>
      <c r="C475" s="3">
        <v>433021</v>
      </c>
      <c r="D475" s="3">
        <f t="shared" si="89"/>
        <v>1</v>
      </c>
      <c r="G475" s="20" t="str">
        <f>_xlfn.XLOOKUP(J475,[1]活动!$C$148:$C$154,[1]活动!$M$148:$M$154)</f>
        <v>5;1010002;1|1;0;5</v>
      </c>
      <c r="I475" s="3">
        <f>_xlfn.XLOOKUP($D475,[1]活动!$L$162:$L$226,[1]活动!$G$162:$G$226)</f>
        <v>1012</v>
      </c>
      <c r="J475" s="3">
        <f>_xlfn.XLOOKUP(RIGHT($C475,1)*100+$D475,[1]活动!$B$43:$B$134,[1]活动!$H$43:$H$134)</f>
        <v>1</v>
      </c>
      <c r="K475" s="3" t="str">
        <f>_xlfn.XLOOKUP($I475,'task_type|任务类型'!A:A,'task_type|任务类型'!B:B)</f>
        <v>登录游戏{0}天</v>
      </c>
      <c r="L475" s="3">
        <f>_xlfn.XLOOKUP(RIGHT($C475,1)*100+$D475,[1]活动!$B$43:$B$134,[1]活动!$L$43:$L$134)</f>
        <v>10</v>
      </c>
    </row>
    <row r="476" spans="1:12">
      <c r="A476" s="2">
        <f t="shared" si="88"/>
        <v>433022001</v>
      </c>
      <c r="B476" s="3" t="s">
        <v>137</v>
      </c>
      <c r="C476" s="3">
        <v>433022</v>
      </c>
      <c r="D476" s="3">
        <f t="shared" si="89"/>
        <v>1</v>
      </c>
      <c r="G476" s="20" t="str">
        <f>_xlfn.XLOOKUP(J476,[1]活动!$C$148:$C$154,[1]活动!$M$148:$M$154)</f>
        <v>2;0;50|5;1020000;10|5;2010001;2</v>
      </c>
      <c r="I476" s="3">
        <f>_xlfn.XLOOKUP($D476,[1]活动!$L$162:$L$226,[1]活动!$G$162:$G$226)</f>
        <v>1012</v>
      </c>
      <c r="J476" s="3">
        <f>_xlfn.XLOOKUP(RIGHT($C476,1)*100+$D476,[1]活动!$B$43:$B$134,[1]活动!$H$43:$H$134)</f>
        <v>2</v>
      </c>
      <c r="K476" s="3" t="str">
        <f>_xlfn.XLOOKUP($I476,'task_type|任务类型'!A:A,'task_type|任务类型'!B:B)</f>
        <v>登录游戏{0}天</v>
      </c>
      <c r="L476" s="3">
        <f>_xlfn.XLOOKUP(RIGHT($C476,1)*100+$D476,[1]活动!$B$43:$B$134,[1]活动!$L$43:$L$134)</f>
        <v>10</v>
      </c>
    </row>
    <row r="477" spans="1:12">
      <c r="A477" s="2">
        <f t="shared" si="88"/>
        <v>433023001</v>
      </c>
      <c r="B477" s="3" t="s">
        <v>138</v>
      </c>
      <c r="C477" s="3">
        <v>433023</v>
      </c>
      <c r="D477" s="3">
        <f t="shared" si="89"/>
        <v>1</v>
      </c>
      <c r="G477" s="20" t="str">
        <f>_xlfn.XLOOKUP(J477,[1]活动!$C$148:$C$154,[1]活动!$M$148:$M$154)</f>
        <v>3;0;10000|5;2010002;1</v>
      </c>
      <c r="I477" s="3">
        <f>_xlfn.XLOOKUP($D477,[1]活动!$L$162:$L$226,[1]活动!$G$162:$G$226)</f>
        <v>1012</v>
      </c>
      <c r="J477" s="3">
        <f>_xlfn.XLOOKUP(RIGHT($C477,1)*100+$D477,[1]活动!$B$43:$B$134,[1]活动!$H$43:$H$134)</f>
        <v>3</v>
      </c>
      <c r="K477" s="3" t="str">
        <f>_xlfn.XLOOKUP($I477,'task_type|任务类型'!A:A,'task_type|任务类型'!B:B)</f>
        <v>登录游戏{0}天</v>
      </c>
      <c r="L477" s="3">
        <f>_xlfn.XLOOKUP(RIGHT($C477,1)*100+$D477,[1]活动!$B$43:$B$134,[1]活动!$L$43:$L$134)</f>
        <v>10</v>
      </c>
    </row>
    <row r="478" spans="1:12">
      <c r="A478" s="2">
        <f t="shared" si="88"/>
        <v>433024001</v>
      </c>
      <c r="B478" s="3" t="s">
        <v>139</v>
      </c>
      <c r="C478" s="3">
        <v>433024</v>
      </c>
      <c r="D478" s="3">
        <f t="shared" si="89"/>
        <v>1</v>
      </c>
      <c r="G478" s="20" t="str">
        <f>_xlfn.XLOOKUP(J478,[1]活动!$C$148:$C$154,[1]活动!$M$148:$M$154)</f>
        <v>2;0;50|5;1020000;30|5;2010001;5</v>
      </c>
      <c r="I478" s="3">
        <f>_xlfn.XLOOKUP($D478,[1]活动!$L$162:$L$226,[1]活动!$G$162:$G$226)</f>
        <v>1012</v>
      </c>
      <c r="J478" s="3">
        <f>_xlfn.XLOOKUP(RIGHT($C478,1)*100+$D478,[1]活动!$B$43:$B$134,[1]活动!$H$43:$H$134)</f>
        <v>4</v>
      </c>
      <c r="K478" s="3" t="str">
        <f>_xlfn.XLOOKUP($I478,'task_type|任务类型'!A:A,'task_type|任务类型'!B:B)</f>
        <v>登录游戏{0}天</v>
      </c>
      <c r="L478" s="3">
        <f>_xlfn.XLOOKUP(RIGHT($C478,1)*100+$D478,[1]活动!$B$43:$B$134,[1]活动!$L$43:$L$134)</f>
        <v>10</v>
      </c>
    </row>
    <row r="479" spans="1:12">
      <c r="A479" s="2">
        <f t="shared" si="88"/>
        <v>433025001</v>
      </c>
      <c r="B479" s="3" t="s">
        <v>140</v>
      </c>
      <c r="C479" s="3">
        <v>433025</v>
      </c>
      <c r="D479" s="3">
        <f t="shared" si="89"/>
        <v>1</v>
      </c>
      <c r="G479" s="20" t="str">
        <f>_xlfn.XLOOKUP(J479,[1]活动!$C$148:$C$154,[1]活动!$M$148:$M$154)</f>
        <v>2;0;100|3;0;50000|5;2010001;5</v>
      </c>
      <c r="I479" s="3">
        <f>_xlfn.XLOOKUP($D479,[1]活动!$L$162:$L$226,[1]活动!$G$162:$G$226)</f>
        <v>1012</v>
      </c>
      <c r="J479" s="3">
        <f>_xlfn.XLOOKUP(RIGHT($C479,1)*100+$D479,[1]活动!$B$43:$B$134,[1]活动!$H$43:$H$134)</f>
        <v>5</v>
      </c>
      <c r="K479" s="3" t="str">
        <f>_xlfn.XLOOKUP($I479,'task_type|任务类型'!A:A,'task_type|任务类型'!B:B)</f>
        <v>登录游戏{0}天</v>
      </c>
      <c r="L479" s="3">
        <f>_xlfn.XLOOKUP(RIGHT($C479,1)*100+$D479,[1]活动!$B$43:$B$134,[1]活动!$L$43:$L$134)</f>
        <v>10</v>
      </c>
    </row>
    <row r="480" spans="1:12">
      <c r="A480" s="2">
        <f t="shared" si="88"/>
        <v>433026001</v>
      </c>
      <c r="B480" s="3" t="s">
        <v>141</v>
      </c>
      <c r="C480" s="3">
        <v>433026</v>
      </c>
      <c r="D480" s="3">
        <f t="shared" si="89"/>
        <v>1</v>
      </c>
      <c r="G480" s="20" t="str">
        <f>_xlfn.XLOOKUP(J480,[1]活动!$C$148:$C$154,[1]活动!$M$148:$M$154)</f>
        <v>2;0;100|5;1020000;50|5;1010001;2</v>
      </c>
      <c r="I480" s="3">
        <f>_xlfn.XLOOKUP($D480,[1]活动!$L$162:$L$226,[1]活动!$G$162:$G$226)</f>
        <v>1012</v>
      </c>
      <c r="J480" s="3">
        <f>_xlfn.XLOOKUP(RIGHT($C480,1)*100+$D480,[1]活动!$B$43:$B$134,[1]活动!$H$43:$H$134)</f>
        <v>6</v>
      </c>
      <c r="K480" s="3" t="str">
        <f>_xlfn.XLOOKUP($I480,'task_type|任务类型'!A:A,'task_type|任务类型'!B:B)</f>
        <v>登录游戏{0}天</v>
      </c>
      <c r="L480" s="3">
        <f>_xlfn.XLOOKUP(RIGHT($C480,1)*100+$D480,[1]活动!$B$43:$B$134,[1]活动!$L$43:$L$134)</f>
        <v>10</v>
      </c>
    </row>
    <row r="481" spans="1:12">
      <c r="A481" s="2">
        <f t="shared" si="88"/>
        <v>433027001</v>
      </c>
      <c r="B481" s="3" t="s">
        <v>142</v>
      </c>
      <c r="C481" s="3">
        <v>433027</v>
      </c>
      <c r="D481" s="3">
        <f t="shared" si="89"/>
        <v>1</v>
      </c>
      <c r="G481" s="20" t="str">
        <f>_xlfn.XLOOKUP(J481,[1]活动!$C$148:$C$154,[1]活动!$M$148:$M$154)</f>
        <v>2;0;300|3;0;50000|5;1020000;10|5;2010001;2</v>
      </c>
      <c r="I481" s="3">
        <f>_xlfn.XLOOKUP($D481,[1]活动!$L$162:$L$226,[1]活动!$G$162:$G$226)</f>
        <v>1012</v>
      </c>
      <c r="J481" s="3">
        <f>_xlfn.XLOOKUP(RIGHT($C481,1)*100+$D481,[1]活动!$B$43:$B$134,[1]活动!$H$43:$H$134)</f>
        <v>7</v>
      </c>
      <c r="K481" s="3" t="str">
        <f>_xlfn.XLOOKUP($I481,'task_type|任务类型'!A:A,'task_type|任务类型'!B:B)</f>
        <v>登录游戏{0}天</v>
      </c>
      <c r="L481" s="3">
        <f>_xlfn.XLOOKUP(RIGHT($C481,1)*100+$D481,[1]活动!$B$43:$B$134,[1]活动!$L$43:$L$134)</f>
        <v>10</v>
      </c>
    </row>
    <row r="482" spans="1:12">
      <c r="A482" s="2">
        <f t="shared" si="88"/>
        <v>433031001</v>
      </c>
      <c r="B482" s="3" t="str">
        <f>_xlfn.XLOOKUP(D482,[1]活动!$L$162:$L$226,[1]活动!$D$162:$D$226)</f>
        <v>登录游戏1天</v>
      </c>
      <c r="C482" s="3">
        <v>433031</v>
      </c>
      <c r="D482" s="3">
        <f>COUNTIFS(C97:C482,C482)</f>
        <v>1</v>
      </c>
      <c r="G482" s="3" t="str">
        <f>CONCATENATE("5;8020011;",H482)</f>
        <v>5;8020011;2</v>
      </c>
      <c r="H482" s="3">
        <f>_xlfn.XLOOKUP(D482,[1]活动!$L$162:$L$226,[1]活动!$K$162:$K$226)</f>
        <v>2</v>
      </c>
      <c r="I482" s="3">
        <f>_xlfn.XLOOKUP($D482,[1]活动!$L$162:$L$226,[1]活动!$G$162:$G$226)</f>
        <v>1012</v>
      </c>
      <c r="J482" s="3">
        <f>_xlfn.XLOOKUP($D482,[1]活动!$L$162:$L$226,[1]活动!$H$162:$H$226)</f>
        <v>1</v>
      </c>
      <c r="K482" s="3" t="str">
        <f>_xlfn.XLOOKUP($I482,'task_type|任务类型'!A:A,'task_type|任务类型'!B:B)</f>
        <v>登录游戏{0}天</v>
      </c>
      <c r="L482" s="3">
        <f>10</f>
        <v>10</v>
      </c>
    </row>
    <row r="483" spans="1:12">
      <c r="A483" s="2">
        <f t="shared" si="88"/>
        <v>433031002</v>
      </c>
      <c r="B483" s="3" t="str">
        <f>_xlfn.XLOOKUP(D483,[1]活动!$L$162:$L$226,[1]活动!$D$162:$D$226)</f>
        <v>登录游戏2天</v>
      </c>
      <c r="C483" s="3">
        <v>433031</v>
      </c>
      <c r="D483" s="3">
        <f>COUNTIFS(C98:C483,C483)</f>
        <v>2</v>
      </c>
      <c r="F483" s="3">
        <f>IF(I483=I482,A482,"")</f>
        <v>433031001</v>
      </c>
      <c r="G483" s="3" t="str">
        <f t="shared" ref="G483:G514" si="91">CONCATENATE("5;8020011;",H483)</f>
        <v>5;8020011;2</v>
      </c>
      <c r="H483" s="3">
        <f>_xlfn.XLOOKUP(D483,[1]活动!$L$162:$L$226,[1]活动!$K$162:$K$226)</f>
        <v>2</v>
      </c>
      <c r="I483" s="3">
        <f>_xlfn.XLOOKUP(D483,[1]活动!$L$162:$L$226,[1]活动!$G$162:$G$226)</f>
        <v>1012</v>
      </c>
      <c r="J483" s="3">
        <f>_xlfn.XLOOKUP($D483,[1]活动!$L$162:$L$226,[1]活动!$H$162:$H$226)</f>
        <v>2</v>
      </c>
      <c r="K483" s="3" t="str">
        <f>_xlfn.XLOOKUP($I483,'task_type|任务类型'!A:A,'task_type|任务类型'!B:B)</f>
        <v>登录游戏{0}天</v>
      </c>
      <c r="L483" s="3">
        <f t="shared" ref="L483:L492" si="92">10</f>
        <v>10</v>
      </c>
    </row>
    <row r="484" spans="1:12">
      <c r="A484" s="2">
        <f t="shared" si="88"/>
        <v>433031003</v>
      </c>
      <c r="B484" s="3" t="str">
        <f>_xlfn.XLOOKUP(D484,[1]活动!$L$162:$L$226,[1]活动!$D$162:$D$226)</f>
        <v>登录游戏3天</v>
      </c>
      <c r="C484" s="3">
        <v>433031</v>
      </c>
      <c r="D484" s="3">
        <f>COUNTIFS(C99:C484,C484)</f>
        <v>3</v>
      </c>
      <c r="F484" s="3">
        <f t="shared" ref="F484:F515" si="93">IF(I484=I483,A483,"")</f>
        <v>433031002</v>
      </c>
      <c r="G484" s="3" t="str">
        <f t="shared" si="91"/>
        <v>5;8020011;2</v>
      </c>
      <c r="H484" s="3">
        <f>_xlfn.XLOOKUP(D484,[1]活动!$L$162:$L$226,[1]活动!$K$162:$K$226)</f>
        <v>2</v>
      </c>
      <c r="I484" s="3">
        <f>_xlfn.XLOOKUP(D484,[1]活动!$L$162:$L$226,[1]活动!$G$162:$G$226)</f>
        <v>1012</v>
      </c>
      <c r="J484" s="3">
        <f>_xlfn.XLOOKUP($D484,[1]活动!$L$162:$L$226,[1]活动!$H$162:$H$226)</f>
        <v>3</v>
      </c>
      <c r="K484" s="3" t="str">
        <f>_xlfn.XLOOKUP($I484,'task_type|任务类型'!A:A,'task_type|任务类型'!B:B)</f>
        <v>登录游戏{0}天</v>
      </c>
      <c r="L484" s="3">
        <f t="shared" si="92"/>
        <v>10</v>
      </c>
    </row>
    <row r="485" spans="1:12">
      <c r="A485" s="2">
        <f t="shared" si="88"/>
        <v>433031004</v>
      </c>
      <c r="B485" s="3" t="str">
        <f>_xlfn.XLOOKUP(D485,[1]活动!$L$162:$L$226,[1]活动!$D$162:$D$226)</f>
        <v>登录游戏4天</v>
      </c>
      <c r="C485" s="3">
        <v>433031</v>
      </c>
      <c r="D485" s="3">
        <f>COUNTIFS(C100:C485,C485)</f>
        <v>4</v>
      </c>
      <c r="F485" s="3">
        <f t="shared" si="93"/>
        <v>433031003</v>
      </c>
      <c r="G485" s="3" t="str">
        <f t="shared" si="91"/>
        <v>5;8020011;2</v>
      </c>
      <c r="H485" s="3">
        <f>_xlfn.XLOOKUP(D485,[1]活动!$L$162:$L$226,[1]活动!$K$162:$K$226)</f>
        <v>2</v>
      </c>
      <c r="I485" s="3">
        <f>_xlfn.XLOOKUP(D485,[1]活动!$L$162:$L$226,[1]活动!$G$162:$G$226)</f>
        <v>1012</v>
      </c>
      <c r="J485" s="3">
        <f>_xlfn.XLOOKUP($D485,[1]活动!$L$162:$L$226,[1]活动!$H$162:$H$226)</f>
        <v>4</v>
      </c>
      <c r="K485" s="3" t="str">
        <f>_xlfn.XLOOKUP($I485,'task_type|任务类型'!A:A,'task_type|任务类型'!B:B)</f>
        <v>登录游戏{0}天</v>
      </c>
      <c r="L485" s="3">
        <f t="shared" si="92"/>
        <v>10</v>
      </c>
    </row>
    <row r="486" spans="1:12">
      <c r="A486" s="2">
        <f t="shared" si="88"/>
        <v>433031005</v>
      </c>
      <c r="B486" s="3" t="str">
        <f>_xlfn.XLOOKUP(D486,[1]活动!$L$162:$L$226,[1]活动!$D$162:$D$226)</f>
        <v>登录游戏5天</v>
      </c>
      <c r="C486" s="3">
        <v>433031</v>
      </c>
      <c r="D486" s="3">
        <f>COUNTIFS(C101:C486,C486)</f>
        <v>5</v>
      </c>
      <c r="F486" s="3">
        <f t="shared" si="93"/>
        <v>433031004</v>
      </c>
      <c r="G486" s="3" t="str">
        <f t="shared" si="91"/>
        <v>5;8020011;2</v>
      </c>
      <c r="H486" s="3">
        <f>_xlfn.XLOOKUP(D486,[1]活动!$L$162:$L$226,[1]活动!$K$162:$K$226)</f>
        <v>2</v>
      </c>
      <c r="I486" s="3">
        <f>_xlfn.XLOOKUP(D486,[1]活动!$L$162:$L$226,[1]活动!$G$162:$G$226)</f>
        <v>1012</v>
      </c>
      <c r="J486" s="3">
        <f>_xlfn.XLOOKUP($D486,[1]活动!$L$162:$L$226,[1]活动!$H$162:$H$226)</f>
        <v>5</v>
      </c>
      <c r="K486" s="3" t="str">
        <f>_xlfn.XLOOKUP($I486,'task_type|任务类型'!A:A,'task_type|任务类型'!B:B)</f>
        <v>登录游戏{0}天</v>
      </c>
      <c r="L486" s="3">
        <f t="shared" si="92"/>
        <v>10</v>
      </c>
    </row>
    <row r="487" spans="1:12">
      <c r="A487" s="2">
        <f t="shared" ref="A487:A550" si="94">C487*1000+D487</f>
        <v>433031006</v>
      </c>
      <c r="B487" s="3" t="str">
        <f>_xlfn.XLOOKUP(D487,[1]活动!$L$162:$L$226,[1]活动!$D$162:$D$226)</f>
        <v>登录游戏6天</v>
      </c>
      <c r="C487" s="3">
        <v>433031</v>
      </c>
      <c r="D487" s="3">
        <f t="shared" ref="D487:D550" si="95">COUNTIFS(C102:C487,C487)</f>
        <v>6</v>
      </c>
      <c r="F487" s="3">
        <f t="shared" si="93"/>
        <v>433031005</v>
      </c>
      <c r="G487" s="3" t="str">
        <f t="shared" si="91"/>
        <v>5;8020011;2</v>
      </c>
      <c r="H487" s="3">
        <f>_xlfn.XLOOKUP(D487,[1]活动!$L$162:$L$226,[1]活动!$K$162:$K$226)</f>
        <v>2</v>
      </c>
      <c r="I487" s="3">
        <f>_xlfn.XLOOKUP(D487,[1]活动!$L$162:$L$226,[1]活动!$G$162:$G$226)</f>
        <v>1012</v>
      </c>
      <c r="J487" s="3">
        <f>_xlfn.XLOOKUP($D487,[1]活动!$L$162:$L$226,[1]活动!$H$162:$H$226)</f>
        <v>6</v>
      </c>
      <c r="K487" s="3" t="str">
        <f>_xlfn.XLOOKUP($I487,'task_type|任务类型'!A:A,'task_type|任务类型'!B:B)</f>
        <v>登录游戏{0}天</v>
      </c>
      <c r="L487" s="3">
        <f t="shared" si="92"/>
        <v>10</v>
      </c>
    </row>
    <row r="488" spans="1:12">
      <c r="A488" s="2">
        <f t="shared" si="94"/>
        <v>433031007</v>
      </c>
      <c r="B488" s="3" t="str">
        <f>_xlfn.XLOOKUP(D488,[1]活动!$L$162:$L$226,[1]活动!$D$162:$D$226)</f>
        <v>登录游戏7天</v>
      </c>
      <c r="C488" s="3">
        <v>433031</v>
      </c>
      <c r="D488" s="3">
        <f t="shared" si="95"/>
        <v>7</v>
      </c>
      <c r="F488" s="3">
        <f t="shared" si="93"/>
        <v>433031006</v>
      </c>
      <c r="G488" s="3" t="str">
        <f t="shared" si="91"/>
        <v>5;8020011;2</v>
      </c>
      <c r="H488" s="3">
        <f>_xlfn.XLOOKUP(D488,[1]活动!$L$162:$L$226,[1]活动!$K$162:$K$226)</f>
        <v>2</v>
      </c>
      <c r="I488" s="3">
        <f>_xlfn.XLOOKUP(D488,[1]活动!$L$162:$L$226,[1]活动!$G$162:$G$226)</f>
        <v>1012</v>
      </c>
      <c r="J488" s="3">
        <f>_xlfn.XLOOKUP($D488,[1]活动!$L$162:$L$226,[1]活动!$H$162:$H$226)</f>
        <v>7</v>
      </c>
      <c r="K488" s="3" t="str">
        <f>_xlfn.XLOOKUP($I488,'task_type|任务类型'!A:A,'task_type|任务类型'!B:B)</f>
        <v>登录游戏{0}天</v>
      </c>
      <c r="L488" s="3">
        <f t="shared" si="92"/>
        <v>10</v>
      </c>
    </row>
    <row r="489" spans="1:12">
      <c r="A489" s="2">
        <f t="shared" si="94"/>
        <v>433031008</v>
      </c>
      <c r="B489" s="3" t="str">
        <f>_xlfn.XLOOKUP(D489,[1]活动!$L$162:$L$226,[1]活动!$D$162:$D$226)</f>
        <v>购买或看视频获得体力3次</v>
      </c>
      <c r="C489" s="3">
        <v>433031</v>
      </c>
      <c r="D489" s="3">
        <f t="shared" si="95"/>
        <v>8</v>
      </c>
      <c r="F489" s="3" t="str">
        <f t="shared" si="93"/>
        <v/>
      </c>
      <c r="G489" s="3" t="str">
        <f t="shared" si="91"/>
        <v>5;8020011;1</v>
      </c>
      <c r="H489" s="3">
        <f>_xlfn.XLOOKUP(D489,[1]活动!$L$162:$L$226,[1]活动!$K$162:$K$226)</f>
        <v>1</v>
      </c>
      <c r="I489" s="3">
        <f>_xlfn.XLOOKUP(D489,[1]活动!$L$162:$L$226,[1]活动!$G$162:$G$226)</f>
        <v>1051</v>
      </c>
      <c r="J489" s="3">
        <f>_xlfn.XLOOKUP($D489,[1]活动!$L$162:$L$226,[1]活动!$H$162:$H$226)</f>
        <v>3</v>
      </c>
      <c r="K489" s="3" t="str">
        <f>_xlfn.XLOOKUP($I489,'task_type|任务类型'!A:A,'task_type|任务类型'!B:B)</f>
        <v>购买或看视频获得体力{0}次</v>
      </c>
      <c r="L489" s="3">
        <f t="shared" si="92"/>
        <v>10</v>
      </c>
    </row>
    <row r="490" spans="1:12">
      <c r="A490" s="2">
        <f t="shared" si="94"/>
        <v>433031009</v>
      </c>
      <c r="B490" s="3" t="str">
        <f>_xlfn.XLOOKUP(D490,[1]活动!$L$162:$L$226,[1]活动!$D$162:$D$226)</f>
        <v>购买或看视频获得体力6次</v>
      </c>
      <c r="C490" s="3">
        <v>433031</v>
      </c>
      <c r="D490" s="3">
        <f t="shared" si="95"/>
        <v>9</v>
      </c>
      <c r="F490" s="3">
        <f t="shared" si="93"/>
        <v>433031008</v>
      </c>
      <c r="G490" s="3" t="str">
        <f t="shared" si="91"/>
        <v>5;8020011;1</v>
      </c>
      <c r="H490" s="3">
        <f>_xlfn.XLOOKUP(D490,[1]活动!$L$162:$L$226,[1]活动!$K$162:$K$226)</f>
        <v>1</v>
      </c>
      <c r="I490" s="3">
        <f>_xlfn.XLOOKUP(D490,[1]活动!$L$162:$L$226,[1]活动!$G$162:$G$226)</f>
        <v>1051</v>
      </c>
      <c r="J490" s="3">
        <f>_xlfn.XLOOKUP($D490,[1]活动!$L$162:$L$226,[1]活动!$H$162:$H$226)</f>
        <v>6</v>
      </c>
      <c r="K490" s="3" t="str">
        <f>_xlfn.XLOOKUP($I490,'task_type|任务类型'!A:A,'task_type|任务类型'!B:B)</f>
        <v>购买或看视频获得体力{0}次</v>
      </c>
      <c r="L490" s="3">
        <f t="shared" si="92"/>
        <v>10</v>
      </c>
    </row>
    <row r="491" spans="1:12">
      <c r="A491" s="2">
        <f t="shared" si="94"/>
        <v>433031010</v>
      </c>
      <c r="B491" s="3" t="str">
        <f>_xlfn.XLOOKUP(D491,[1]活动!$L$162:$L$226,[1]活动!$D$162:$D$226)</f>
        <v>购买或看视频获得体力9次</v>
      </c>
      <c r="C491" s="3">
        <v>433031</v>
      </c>
      <c r="D491" s="3">
        <f t="shared" si="95"/>
        <v>10</v>
      </c>
      <c r="F491" s="3">
        <f t="shared" si="93"/>
        <v>433031009</v>
      </c>
      <c r="G491" s="3" t="str">
        <f t="shared" si="91"/>
        <v>5;8020011;1</v>
      </c>
      <c r="H491" s="3">
        <f>_xlfn.XLOOKUP(D491,[1]活动!$L$162:$L$226,[1]活动!$K$162:$K$226)</f>
        <v>1</v>
      </c>
      <c r="I491" s="3">
        <f>_xlfn.XLOOKUP(D491,[1]活动!$L$162:$L$226,[1]活动!$G$162:$G$226)</f>
        <v>1051</v>
      </c>
      <c r="J491" s="3">
        <f>_xlfn.XLOOKUP($D491,[1]活动!$L$162:$L$226,[1]活动!$H$162:$H$226)</f>
        <v>9</v>
      </c>
      <c r="K491" s="3" t="str">
        <f>_xlfn.XLOOKUP($I491,'task_type|任务类型'!A:A,'task_type|任务类型'!B:B)</f>
        <v>购买或看视频获得体力{0}次</v>
      </c>
      <c r="L491" s="3">
        <f t="shared" si="92"/>
        <v>10</v>
      </c>
    </row>
    <row r="492" spans="1:12">
      <c r="A492" s="2">
        <f t="shared" si="94"/>
        <v>433031011</v>
      </c>
      <c r="B492" s="3" t="str">
        <f>_xlfn.XLOOKUP(D492,[1]活动!$L$162:$L$226,[1]活动!$D$162:$D$226)</f>
        <v>购买或看视频获得体力12次</v>
      </c>
      <c r="C492" s="3">
        <v>433031</v>
      </c>
      <c r="D492" s="3">
        <f t="shared" si="95"/>
        <v>11</v>
      </c>
      <c r="F492" s="3">
        <f t="shared" si="93"/>
        <v>433031010</v>
      </c>
      <c r="G492" s="3" t="str">
        <f t="shared" si="91"/>
        <v>5;8020011;1</v>
      </c>
      <c r="H492" s="3">
        <f>_xlfn.XLOOKUP(D492,[1]活动!$L$162:$L$226,[1]活动!$K$162:$K$226)</f>
        <v>1</v>
      </c>
      <c r="I492" s="3">
        <f>_xlfn.XLOOKUP(D492,[1]活动!$L$162:$L$226,[1]活动!$G$162:$G$226)</f>
        <v>1051</v>
      </c>
      <c r="J492" s="3">
        <f>_xlfn.XLOOKUP($D492,[1]活动!$L$162:$L$226,[1]活动!$H$162:$H$226)</f>
        <v>12</v>
      </c>
      <c r="K492" s="3" t="str">
        <f>_xlfn.XLOOKUP($I492,'task_type|任务类型'!A:A,'task_type|任务类型'!B:B)</f>
        <v>购买或看视频获得体力{0}次</v>
      </c>
      <c r="L492" s="3">
        <f t="shared" si="92"/>
        <v>10</v>
      </c>
    </row>
    <row r="493" spans="1:12">
      <c r="A493" s="2">
        <f t="shared" si="94"/>
        <v>433031012</v>
      </c>
      <c r="B493" s="3" t="str">
        <f>_xlfn.XLOOKUP(D493,[1]活动!$L$162:$L$226,[1]活动!$D$162:$D$226)</f>
        <v>购买或看视频获得体力15次</v>
      </c>
      <c r="C493" s="3">
        <v>433031</v>
      </c>
      <c r="D493" s="3">
        <f t="shared" si="95"/>
        <v>12</v>
      </c>
      <c r="F493" s="3">
        <f t="shared" si="93"/>
        <v>433031011</v>
      </c>
      <c r="G493" s="3" t="str">
        <f t="shared" si="91"/>
        <v>5;8020011;1</v>
      </c>
      <c r="H493" s="3">
        <f>_xlfn.XLOOKUP(D493,[1]活动!$L$162:$L$226,[1]活动!$K$162:$K$226)</f>
        <v>1</v>
      </c>
      <c r="I493" s="3">
        <f>_xlfn.XLOOKUP(D493,[1]活动!$L$162:$L$226,[1]活动!$G$162:$G$226)</f>
        <v>1051</v>
      </c>
      <c r="J493" s="3">
        <f>_xlfn.XLOOKUP($D493,[1]活动!$L$162:$L$226,[1]活动!$H$162:$H$226)</f>
        <v>15</v>
      </c>
      <c r="K493" s="3" t="str">
        <f>_xlfn.XLOOKUP($I493,'task_type|任务类型'!A:A,'task_type|任务类型'!B:B)</f>
        <v>购买或看视频获得体力{0}次</v>
      </c>
      <c r="L493" s="3">
        <f t="shared" ref="L493:L502" si="96">10</f>
        <v>10</v>
      </c>
    </row>
    <row r="494" spans="1:12">
      <c r="A494" s="2">
        <f t="shared" si="94"/>
        <v>433031013</v>
      </c>
      <c r="B494" s="3" t="str">
        <f>_xlfn.XLOOKUP(D494,[1]活动!$L$162:$L$226,[1]活动!$D$162:$D$226)</f>
        <v>购买或看视频获得体力18次</v>
      </c>
      <c r="C494" s="3">
        <v>433031</v>
      </c>
      <c r="D494" s="3">
        <f t="shared" si="95"/>
        <v>13</v>
      </c>
      <c r="F494" s="3">
        <f t="shared" si="93"/>
        <v>433031012</v>
      </c>
      <c r="G494" s="3" t="str">
        <f t="shared" si="91"/>
        <v>5;8020011;1</v>
      </c>
      <c r="H494" s="3">
        <f>_xlfn.XLOOKUP(D494,[1]活动!$L$162:$L$226,[1]活动!$K$162:$K$226)</f>
        <v>1</v>
      </c>
      <c r="I494" s="3">
        <f>_xlfn.XLOOKUP(D494,[1]活动!$L$162:$L$226,[1]活动!$G$162:$G$226)</f>
        <v>1051</v>
      </c>
      <c r="J494" s="3">
        <f>_xlfn.XLOOKUP($D494,[1]活动!$L$162:$L$226,[1]活动!$H$162:$H$226)</f>
        <v>18</v>
      </c>
      <c r="K494" s="3" t="str">
        <f>_xlfn.XLOOKUP($I494,'task_type|任务类型'!A:A,'task_type|任务类型'!B:B)</f>
        <v>购买或看视频获得体力{0}次</v>
      </c>
      <c r="L494" s="3">
        <f t="shared" si="96"/>
        <v>10</v>
      </c>
    </row>
    <row r="495" spans="1:12">
      <c r="A495" s="2">
        <f t="shared" si="94"/>
        <v>433031014</v>
      </c>
      <c r="B495" s="3" t="str">
        <f>_xlfn.XLOOKUP(D495,[1]活动!$L$162:$L$226,[1]活动!$D$162:$D$226)</f>
        <v>购买或看视频获得体力21次</v>
      </c>
      <c r="C495" s="3">
        <v>433031</v>
      </c>
      <c r="D495" s="3">
        <f t="shared" si="95"/>
        <v>14</v>
      </c>
      <c r="F495" s="3">
        <f t="shared" si="93"/>
        <v>433031013</v>
      </c>
      <c r="G495" s="3" t="str">
        <f t="shared" si="91"/>
        <v>5;8020011;1</v>
      </c>
      <c r="H495" s="3">
        <f>_xlfn.XLOOKUP(D495,[1]活动!$L$162:$L$226,[1]活动!$K$162:$K$226)</f>
        <v>1</v>
      </c>
      <c r="I495" s="3">
        <f>_xlfn.XLOOKUP(D495,[1]活动!$L$162:$L$226,[1]活动!$G$162:$G$226)</f>
        <v>1051</v>
      </c>
      <c r="J495" s="3">
        <f>_xlfn.XLOOKUP($D495,[1]活动!$L$162:$L$226,[1]活动!$H$162:$H$226)</f>
        <v>21</v>
      </c>
      <c r="K495" s="3" t="str">
        <f>_xlfn.XLOOKUP($I495,'task_type|任务类型'!A:A,'task_type|任务类型'!B:B)</f>
        <v>购买或看视频获得体力{0}次</v>
      </c>
      <c r="L495" s="3">
        <f t="shared" si="96"/>
        <v>10</v>
      </c>
    </row>
    <row r="496" spans="1:12">
      <c r="A496" s="2">
        <f t="shared" si="94"/>
        <v>433031015</v>
      </c>
      <c r="B496" s="3" t="str">
        <f>_xlfn.XLOOKUP(D496,[1]活动!$L$162:$L$226,[1]活动!$D$162:$D$226)</f>
        <v>击败敌对势力10000人</v>
      </c>
      <c r="C496" s="3">
        <v>433031</v>
      </c>
      <c r="D496" s="3">
        <f t="shared" si="95"/>
        <v>15</v>
      </c>
      <c r="F496" s="3" t="str">
        <f t="shared" si="93"/>
        <v/>
      </c>
      <c r="G496" s="3" t="str">
        <f t="shared" si="91"/>
        <v>5;8020011;1</v>
      </c>
      <c r="H496" s="3">
        <f>_xlfn.XLOOKUP(D496,[1]活动!$L$162:$L$226,[1]活动!$K$162:$K$226)</f>
        <v>1</v>
      </c>
      <c r="I496" s="3">
        <f>_xlfn.XLOOKUP(D496,[1]活动!$L$162:$L$226,[1]活动!$G$162:$G$226)</f>
        <v>2031</v>
      </c>
      <c r="J496" s="3">
        <f>_xlfn.XLOOKUP($D496,[1]活动!$L$162:$L$226,[1]活动!$H$162:$H$226)</f>
        <v>10000</v>
      </c>
      <c r="K496" s="3" t="str">
        <f>_xlfn.XLOOKUP($I496,'task_type|任务类型'!A:A,'task_type|任务类型'!B:B)</f>
        <v>击败敌对势力{0}人</v>
      </c>
      <c r="L496" s="3">
        <f t="shared" si="96"/>
        <v>10</v>
      </c>
    </row>
    <row r="497" spans="1:12">
      <c r="A497" s="2">
        <f t="shared" si="94"/>
        <v>433031016</v>
      </c>
      <c r="B497" s="3" t="str">
        <f>_xlfn.XLOOKUP(D497,[1]活动!$L$162:$L$226,[1]活动!$D$162:$D$226)</f>
        <v>击败敌对势力20000人</v>
      </c>
      <c r="C497" s="3">
        <v>433031</v>
      </c>
      <c r="D497" s="3">
        <f t="shared" si="95"/>
        <v>16</v>
      </c>
      <c r="F497" s="3">
        <f t="shared" si="93"/>
        <v>433031015</v>
      </c>
      <c r="G497" s="3" t="str">
        <f t="shared" si="91"/>
        <v>5;8020011;1</v>
      </c>
      <c r="H497" s="3">
        <f>_xlfn.XLOOKUP(D497,[1]活动!$L$162:$L$226,[1]活动!$K$162:$K$226)</f>
        <v>1</v>
      </c>
      <c r="I497" s="3">
        <f>_xlfn.XLOOKUP(D497,[1]活动!$L$162:$L$226,[1]活动!$G$162:$G$226)</f>
        <v>2031</v>
      </c>
      <c r="J497" s="3">
        <f>_xlfn.XLOOKUP($D497,[1]活动!$L$162:$L$226,[1]活动!$H$162:$H$226)</f>
        <v>20000</v>
      </c>
      <c r="K497" s="3" t="str">
        <f>_xlfn.XLOOKUP($I497,'task_type|任务类型'!A:A,'task_type|任务类型'!B:B)</f>
        <v>击败敌对势力{0}人</v>
      </c>
      <c r="L497" s="3">
        <f t="shared" si="96"/>
        <v>10</v>
      </c>
    </row>
    <row r="498" spans="1:12">
      <c r="A498" s="2">
        <f t="shared" si="94"/>
        <v>433031017</v>
      </c>
      <c r="B498" s="3" t="str">
        <f>_xlfn.XLOOKUP(D498,[1]活动!$L$162:$L$226,[1]活动!$D$162:$D$226)</f>
        <v>击败敌对势力30000人</v>
      </c>
      <c r="C498" s="3">
        <v>433031</v>
      </c>
      <c r="D498" s="3">
        <f t="shared" si="95"/>
        <v>17</v>
      </c>
      <c r="F498" s="3">
        <f t="shared" si="93"/>
        <v>433031016</v>
      </c>
      <c r="G498" s="3" t="str">
        <f t="shared" si="91"/>
        <v>5;8020011;1</v>
      </c>
      <c r="H498" s="3">
        <f>_xlfn.XLOOKUP(D498,[1]活动!$L$162:$L$226,[1]活动!$K$162:$K$226)</f>
        <v>1</v>
      </c>
      <c r="I498" s="3">
        <f>_xlfn.XLOOKUP(D498,[1]活动!$L$162:$L$226,[1]活动!$G$162:$G$226)</f>
        <v>2031</v>
      </c>
      <c r="J498" s="3">
        <f>_xlfn.XLOOKUP($D498,[1]活动!$L$162:$L$226,[1]活动!$H$162:$H$226)</f>
        <v>30000</v>
      </c>
      <c r="K498" s="3" t="str">
        <f>_xlfn.XLOOKUP($I498,'task_type|任务类型'!A:A,'task_type|任务类型'!B:B)</f>
        <v>击败敌对势力{0}人</v>
      </c>
      <c r="L498" s="3">
        <f t="shared" si="96"/>
        <v>10</v>
      </c>
    </row>
    <row r="499" spans="1:12">
      <c r="A499" s="2">
        <f t="shared" si="94"/>
        <v>433031018</v>
      </c>
      <c r="B499" s="3" t="str">
        <f>_xlfn.XLOOKUP(D499,[1]活动!$L$162:$L$226,[1]活动!$D$162:$D$226)</f>
        <v>击败敌对势力50000人</v>
      </c>
      <c r="C499" s="3">
        <v>433031</v>
      </c>
      <c r="D499" s="3">
        <f t="shared" si="95"/>
        <v>18</v>
      </c>
      <c r="F499" s="3">
        <f t="shared" si="93"/>
        <v>433031017</v>
      </c>
      <c r="G499" s="3" t="str">
        <f t="shared" si="91"/>
        <v>5;8020011;1</v>
      </c>
      <c r="H499" s="3">
        <f>_xlfn.XLOOKUP(D499,[1]活动!$L$162:$L$226,[1]活动!$K$162:$K$226)</f>
        <v>1</v>
      </c>
      <c r="I499" s="3">
        <f>_xlfn.XLOOKUP(D499,[1]活动!$L$162:$L$226,[1]活动!$G$162:$G$226)</f>
        <v>2031</v>
      </c>
      <c r="J499" s="3">
        <f>_xlfn.XLOOKUP($D499,[1]活动!$L$162:$L$226,[1]活动!$H$162:$H$226)</f>
        <v>50000</v>
      </c>
      <c r="K499" s="3" t="str">
        <f>_xlfn.XLOOKUP($I499,'task_type|任务类型'!A:A,'task_type|任务类型'!B:B)</f>
        <v>击败敌对势力{0}人</v>
      </c>
      <c r="L499" s="3">
        <f t="shared" si="96"/>
        <v>10</v>
      </c>
    </row>
    <row r="500" spans="1:12">
      <c r="A500" s="2">
        <f t="shared" si="94"/>
        <v>433031019</v>
      </c>
      <c r="B500" s="3" t="str">
        <f>_xlfn.XLOOKUP(D500,[1]活动!$L$162:$L$226,[1]活动!$D$162:$D$226)</f>
        <v>击败敌对势力100000人</v>
      </c>
      <c r="C500" s="3">
        <v>433031</v>
      </c>
      <c r="D500" s="3">
        <f t="shared" si="95"/>
        <v>19</v>
      </c>
      <c r="F500" s="3">
        <f t="shared" si="93"/>
        <v>433031018</v>
      </c>
      <c r="G500" s="3" t="str">
        <f t="shared" si="91"/>
        <v>5;8020011;2</v>
      </c>
      <c r="H500" s="3">
        <f>_xlfn.XLOOKUP(D500,[1]活动!$L$162:$L$226,[1]活动!$K$162:$K$226)</f>
        <v>2</v>
      </c>
      <c r="I500" s="3">
        <f>_xlfn.XLOOKUP(D500,[1]活动!$L$162:$L$226,[1]活动!$G$162:$G$226)</f>
        <v>2031</v>
      </c>
      <c r="J500" s="3">
        <f>_xlfn.XLOOKUP($D500,[1]活动!$L$162:$L$226,[1]活动!$H$162:$H$226)</f>
        <v>100000</v>
      </c>
      <c r="K500" s="3" t="str">
        <f>_xlfn.XLOOKUP($I500,'task_type|任务类型'!A:A,'task_type|任务类型'!B:B)</f>
        <v>击败敌对势力{0}人</v>
      </c>
      <c r="L500" s="3">
        <f t="shared" si="96"/>
        <v>10</v>
      </c>
    </row>
    <row r="501" spans="1:12">
      <c r="A501" s="2">
        <f t="shared" si="94"/>
        <v>433031020</v>
      </c>
      <c r="B501" s="3" t="str">
        <f>_xlfn.XLOOKUP(D501,[1]活动!$L$162:$L$226,[1]活动!$D$162:$D$226)</f>
        <v>击败敌对势力150000人</v>
      </c>
      <c r="C501" s="3">
        <v>433031</v>
      </c>
      <c r="D501" s="3">
        <f t="shared" si="95"/>
        <v>20</v>
      </c>
      <c r="F501" s="3">
        <f t="shared" si="93"/>
        <v>433031019</v>
      </c>
      <c r="G501" s="3" t="str">
        <f t="shared" si="91"/>
        <v>5;8020011;2</v>
      </c>
      <c r="H501" s="3">
        <f>_xlfn.XLOOKUP(D501,[1]活动!$L$162:$L$226,[1]活动!$K$162:$K$226)</f>
        <v>2</v>
      </c>
      <c r="I501" s="3">
        <f>_xlfn.XLOOKUP(D501,[1]活动!$L$162:$L$226,[1]活动!$G$162:$G$226)</f>
        <v>2031</v>
      </c>
      <c r="J501" s="3">
        <f>_xlfn.XLOOKUP($D501,[1]活动!$L$162:$L$226,[1]活动!$H$162:$H$226)</f>
        <v>150000</v>
      </c>
      <c r="K501" s="3" t="str">
        <f>_xlfn.XLOOKUP($I501,'task_type|任务类型'!A:A,'task_type|任务类型'!B:B)</f>
        <v>击败敌对势力{0}人</v>
      </c>
      <c r="L501" s="3">
        <f t="shared" si="96"/>
        <v>10</v>
      </c>
    </row>
    <row r="502" spans="1:12">
      <c r="A502" s="2">
        <f t="shared" si="94"/>
        <v>433031021</v>
      </c>
      <c r="B502" s="3" t="str">
        <f>_xlfn.XLOOKUP(D502,[1]活动!$L$162:$L$226,[1]活动!$D$162:$D$226)</f>
        <v>击败敌对势力200000人</v>
      </c>
      <c r="C502" s="3">
        <v>433031</v>
      </c>
      <c r="D502" s="3">
        <f t="shared" si="95"/>
        <v>21</v>
      </c>
      <c r="F502" s="3">
        <f t="shared" si="93"/>
        <v>433031020</v>
      </c>
      <c r="G502" s="3" t="str">
        <f t="shared" si="91"/>
        <v>5;8020011;3</v>
      </c>
      <c r="H502" s="3">
        <f>_xlfn.XLOOKUP(D502,[1]活动!$L$162:$L$226,[1]活动!$K$162:$K$226)</f>
        <v>3</v>
      </c>
      <c r="I502" s="3">
        <f>_xlfn.XLOOKUP(D502,[1]活动!$L$162:$L$226,[1]活动!$G$162:$G$226)</f>
        <v>2031</v>
      </c>
      <c r="J502" s="3">
        <f>_xlfn.XLOOKUP($D502,[1]活动!$L$162:$L$226,[1]活动!$H$162:$H$226)</f>
        <v>200000</v>
      </c>
      <c r="K502" s="3" t="str">
        <f>_xlfn.XLOOKUP($I502,'task_type|任务类型'!A:A,'task_type|任务类型'!B:B)</f>
        <v>击败敌对势力{0}人</v>
      </c>
      <c r="L502" s="3">
        <f t="shared" si="96"/>
        <v>10</v>
      </c>
    </row>
    <row r="503" spans="1:12">
      <c r="A503" s="2">
        <f t="shared" si="94"/>
        <v>433031022</v>
      </c>
      <c r="B503" s="3" t="str">
        <f>_xlfn.XLOOKUP(D503,[1]活动!$L$162:$L$226,[1]活动!$D$162:$D$226)</f>
        <v>击败敌对势力250000人</v>
      </c>
      <c r="C503" s="3">
        <v>433031</v>
      </c>
      <c r="D503" s="3">
        <f t="shared" si="95"/>
        <v>22</v>
      </c>
      <c r="F503" s="3">
        <f t="shared" si="93"/>
        <v>433031021</v>
      </c>
      <c r="G503" s="3" t="str">
        <f t="shared" si="91"/>
        <v>5;8020011;3</v>
      </c>
      <c r="H503" s="3">
        <f>_xlfn.XLOOKUP(D503,[1]活动!$L$162:$L$226,[1]活动!$K$162:$K$226)</f>
        <v>3</v>
      </c>
      <c r="I503" s="3">
        <f>_xlfn.XLOOKUP(D503,[1]活动!$L$162:$L$226,[1]活动!$G$162:$G$226)</f>
        <v>2031</v>
      </c>
      <c r="J503" s="3">
        <f>_xlfn.XLOOKUP($D503,[1]活动!$L$162:$L$226,[1]活动!$H$162:$H$226)</f>
        <v>250000</v>
      </c>
      <c r="K503" s="3" t="str">
        <f>_xlfn.XLOOKUP($I503,'task_type|任务类型'!A:A,'task_type|任务类型'!B:B)</f>
        <v>击败敌对势力{0}人</v>
      </c>
      <c r="L503" s="3">
        <f t="shared" ref="L503:L512" si="97">10</f>
        <v>10</v>
      </c>
    </row>
    <row r="504" spans="1:12">
      <c r="A504" s="2">
        <f t="shared" si="94"/>
        <v>433031023</v>
      </c>
      <c r="B504" s="3" t="str">
        <f>_xlfn.XLOOKUP(D504,[1]活动!$L$162:$L$226,[1]活动!$D$162:$D$226)</f>
        <v>击败敌对势力300000人</v>
      </c>
      <c r="C504" s="3">
        <v>433031</v>
      </c>
      <c r="D504" s="3">
        <f t="shared" si="95"/>
        <v>23</v>
      </c>
      <c r="F504" s="3">
        <f t="shared" si="93"/>
        <v>433031022</v>
      </c>
      <c r="G504" s="3" t="str">
        <f t="shared" si="91"/>
        <v>5;8020011;3</v>
      </c>
      <c r="H504" s="3">
        <f>_xlfn.XLOOKUP(D504,[1]活动!$L$162:$L$226,[1]活动!$K$162:$K$226)</f>
        <v>3</v>
      </c>
      <c r="I504" s="3">
        <f>_xlfn.XLOOKUP(D504,[1]活动!$L$162:$L$226,[1]活动!$G$162:$G$226)</f>
        <v>2031</v>
      </c>
      <c r="J504" s="3">
        <f>_xlfn.XLOOKUP($D504,[1]活动!$L$162:$L$226,[1]活动!$H$162:$H$226)</f>
        <v>300000</v>
      </c>
      <c r="K504" s="3" t="str">
        <f>_xlfn.XLOOKUP($I504,'task_type|任务类型'!A:A,'task_type|任务类型'!B:B)</f>
        <v>击败敌对势力{0}人</v>
      </c>
      <c r="L504" s="3">
        <f t="shared" si="97"/>
        <v>10</v>
      </c>
    </row>
    <row r="505" spans="1:12">
      <c r="A505" s="2">
        <f t="shared" si="94"/>
        <v>433031024</v>
      </c>
      <c r="B505" s="3" t="str">
        <f>_xlfn.XLOOKUP(D505,[1]活动!$L$162:$L$226,[1]活动!$D$162:$D$226)</f>
        <v>击败敌对势力350000人</v>
      </c>
      <c r="C505" s="3">
        <v>433031</v>
      </c>
      <c r="D505" s="3">
        <f t="shared" si="95"/>
        <v>24</v>
      </c>
      <c r="F505" s="3">
        <f t="shared" si="93"/>
        <v>433031023</v>
      </c>
      <c r="G505" s="3" t="str">
        <f t="shared" si="91"/>
        <v>5;8020011;3</v>
      </c>
      <c r="H505" s="3">
        <f>_xlfn.XLOOKUP(D505,[1]活动!$L$162:$L$226,[1]活动!$K$162:$K$226)</f>
        <v>3</v>
      </c>
      <c r="I505" s="3">
        <f>_xlfn.XLOOKUP(D505,[1]活动!$L$162:$L$226,[1]活动!$G$162:$G$226)</f>
        <v>2031</v>
      </c>
      <c r="J505" s="3">
        <f>_xlfn.XLOOKUP($D505,[1]活动!$L$162:$L$226,[1]活动!$H$162:$H$226)</f>
        <v>350000</v>
      </c>
      <c r="K505" s="3" t="str">
        <f>_xlfn.XLOOKUP($I505,'task_type|任务类型'!A:A,'task_type|任务类型'!B:B)</f>
        <v>击败敌对势力{0}人</v>
      </c>
      <c r="L505" s="3">
        <f t="shared" si="97"/>
        <v>10</v>
      </c>
    </row>
    <row r="506" spans="1:12">
      <c r="A506" s="2">
        <f t="shared" si="94"/>
        <v>433031025</v>
      </c>
      <c r="B506" s="3" t="str">
        <f>_xlfn.XLOOKUP(D506,[1]活动!$L$162:$L$226,[1]活动!$D$162:$D$226)</f>
        <v>击败敌对势力400000人</v>
      </c>
      <c r="C506" s="3">
        <v>433031</v>
      </c>
      <c r="D506" s="3">
        <f t="shared" si="95"/>
        <v>25</v>
      </c>
      <c r="F506" s="3">
        <f t="shared" si="93"/>
        <v>433031024</v>
      </c>
      <c r="G506" s="3" t="str">
        <f t="shared" si="91"/>
        <v>5;8020011;4</v>
      </c>
      <c r="H506" s="3">
        <f>_xlfn.XLOOKUP(D506,[1]活动!$L$162:$L$226,[1]活动!$K$162:$K$226)</f>
        <v>4</v>
      </c>
      <c r="I506" s="3">
        <f>_xlfn.XLOOKUP(D506,[1]活动!$L$162:$L$226,[1]活动!$G$162:$G$226)</f>
        <v>2031</v>
      </c>
      <c r="J506" s="3">
        <f>_xlfn.XLOOKUP($D506,[1]活动!$L$162:$L$226,[1]活动!$H$162:$H$226)</f>
        <v>400000</v>
      </c>
      <c r="K506" s="3" t="str">
        <f>_xlfn.XLOOKUP($I506,'task_type|任务类型'!A:A,'task_type|任务类型'!B:B)</f>
        <v>击败敌对势力{0}人</v>
      </c>
      <c r="L506" s="3">
        <f t="shared" si="97"/>
        <v>10</v>
      </c>
    </row>
    <row r="507" spans="1:12">
      <c r="A507" s="2">
        <f t="shared" si="94"/>
        <v>433031026</v>
      </c>
      <c r="B507" s="3" t="str">
        <f>_xlfn.XLOOKUP(D507,[1]活动!$L$162:$L$226,[1]活动!$D$162:$D$226)</f>
        <v>击败敌对势力450000人</v>
      </c>
      <c r="C507" s="3">
        <v>433031</v>
      </c>
      <c r="D507" s="3">
        <f t="shared" si="95"/>
        <v>26</v>
      </c>
      <c r="F507" s="3">
        <f t="shared" si="93"/>
        <v>433031025</v>
      </c>
      <c r="G507" s="3" t="str">
        <f t="shared" si="91"/>
        <v>5;8020011;4</v>
      </c>
      <c r="H507" s="3">
        <f>_xlfn.XLOOKUP(D507,[1]活动!$L$162:$L$226,[1]活动!$K$162:$K$226)</f>
        <v>4</v>
      </c>
      <c r="I507" s="3">
        <f>_xlfn.XLOOKUP(D507,[1]活动!$L$162:$L$226,[1]活动!$G$162:$G$226)</f>
        <v>2031</v>
      </c>
      <c r="J507" s="3">
        <f>_xlfn.XLOOKUP($D507,[1]活动!$L$162:$L$226,[1]活动!$H$162:$H$226)</f>
        <v>450000</v>
      </c>
      <c r="K507" s="3" t="str">
        <f>_xlfn.XLOOKUP($I507,'task_type|任务类型'!A:A,'task_type|任务类型'!B:B)</f>
        <v>击败敌对势力{0}人</v>
      </c>
      <c r="L507" s="3">
        <f t="shared" si="97"/>
        <v>10</v>
      </c>
    </row>
    <row r="508" spans="1:12">
      <c r="A508" s="2">
        <f t="shared" si="94"/>
        <v>433031027</v>
      </c>
      <c r="B508" s="3" t="str">
        <f>_xlfn.XLOOKUP(D508,[1]活动!$L$162:$L$226,[1]活动!$D$162:$D$226)</f>
        <v>参与主线关卡1次</v>
      </c>
      <c r="C508" s="3">
        <v>433031</v>
      </c>
      <c r="D508" s="3">
        <f t="shared" si="95"/>
        <v>27</v>
      </c>
      <c r="F508" s="3" t="str">
        <f t="shared" si="93"/>
        <v/>
      </c>
      <c r="G508" s="3" t="str">
        <f t="shared" si="91"/>
        <v>5;8020011;1</v>
      </c>
      <c r="H508" s="3">
        <f>_xlfn.XLOOKUP(D508,[1]活动!$L$162:$L$226,[1]活动!$K$162:$K$226)</f>
        <v>1</v>
      </c>
      <c r="I508" s="3">
        <f>_xlfn.XLOOKUP(D508,[1]活动!$L$162:$L$226,[1]活动!$G$162:$G$226)</f>
        <v>2021</v>
      </c>
      <c r="J508" s="3">
        <f>_xlfn.XLOOKUP($D508,[1]活动!$L$162:$L$226,[1]活动!$H$162:$H$226)</f>
        <v>1</v>
      </c>
      <c r="K508" s="3" t="str">
        <f>_xlfn.XLOOKUP($I508,'task_type|任务类型'!A:A,'task_type|任务类型'!B:B)</f>
        <v>参与主线关卡{0}次</v>
      </c>
      <c r="L508" s="3">
        <f t="shared" si="97"/>
        <v>10</v>
      </c>
    </row>
    <row r="509" spans="1:12">
      <c r="A509" s="2">
        <f t="shared" si="94"/>
        <v>433031028</v>
      </c>
      <c r="B509" s="3" t="str">
        <f>_xlfn.XLOOKUP(D509,[1]活动!$L$162:$L$226,[1]活动!$D$162:$D$226)</f>
        <v>参与主线关卡3次</v>
      </c>
      <c r="C509" s="3">
        <v>433031</v>
      </c>
      <c r="D509" s="3">
        <f t="shared" si="95"/>
        <v>28</v>
      </c>
      <c r="F509" s="3">
        <f t="shared" si="93"/>
        <v>433031027</v>
      </c>
      <c r="G509" s="3" t="str">
        <f t="shared" si="91"/>
        <v>5;8020011;1</v>
      </c>
      <c r="H509" s="3">
        <f>_xlfn.XLOOKUP(D509,[1]活动!$L$162:$L$226,[1]活动!$K$162:$K$226)</f>
        <v>1</v>
      </c>
      <c r="I509" s="3">
        <f>_xlfn.XLOOKUP(D509,[1]活动!$L$162:$L$226,[1]活动!$G$162:$G$226)</f>
        <v>2021</v>
      </c>
      <c r="J509" s="3">
        <f>_xlfn.XLOOKUP($D509,[1]活动!$L$162:$L$226,[1]活动!$H$162:$H$226)</f>
        <v>3</v>
      </c>
      <c r="K509" s="3" t="str">
        <f>_xlfn.XLOOKUP($I509,'task_type|任务类型'!A:A,'task_type|任务类型'!B:B)</f>
        <v>参与主线关卡{0}次</v>
      </c>
      <c r="L509" s="3">
        <f t="shared" si="97"/>
        <v>10</v>
      </c>
    </row>
    <row r="510" spans="1:12">
      <c r="A510" s="2">
        <f t="shared" si="94"/>
        <v>433031029</v>
      </c>
      <c r="B510" s="3" t="str">
        <f>_xlfn.XLOOKUP(D510,[1]活动!$L$162:$L$226,[1]活动!$D$162:$D$226)</f>
        <v>参与主线关卡5次</v>
      </c>
      <c r="C510" s="3">
        <v>433031</v>
      </c>
      <c r="D510" s="3">
        <f t="shared" si="95"/>
        <v>29</v>
      </c>
      <c r="F510" s="3">
        <f t="shared" si="93"/>
        <v>433031028</v>
      </c>
      <c r="G510" s="3" t="str">
        <f t="shared" si="91"/>
        <v>5;8020011;1</v>
      </c>
      <c r="H510" s="3">
        <f>_xlfn.XLOOKUP(D510,[1]活动!$L$162:$L$226,[1]活动!$K$162:$K$226)</f>
        <v>1</v>
      </c>
      <c r="I510" s="3">
        <f>_xlfn.XLOOKUP(D510,[1]活动!$L$162:$L$226,[1]活动!$G$162:$G$226)</f>
        <v>2021</v>
      </c>
      <c r="J510" s="3">
        <f>_xlfn.XLOOKUP($D510,[1]活动!$L$162:$L$226,[1]活动!$H$162:$H$226)</f>
        <v>5</v>
      </c>
      <c r="K510" s="3" t="str">
        <f>_xlfn.XLOOKUP($I510,'task_type|任务类型'!A:A,'task_type|任务类型'!B:B)</f>
        <v>参与主线关卡{0}次</v>
      </c>
      <c r="L510" s="3">
        <f t="shared" si="97"/>
        <v>10</v>
      </c>
    </row>
    <row r="511" spans="1:12">
      <c r="A511" s="2">
        <f t="shared" si="94"/>
        <v>433031030</v>
      </c>
      <c r="B511" s="3" t="str">
        <f>_xlfn.XLOOKUP(D511,[1]活动!$L$162:$L$226,[1]活动!$D$162:$D$226)</f>
        <v>参与主线关卡7次</v>
      </c>
      <c r="C511" s="3">
        <v>433031</v>
      </c>
      <c r="D511" s="3">
        <f t="shared" si="95"/>
        <v>30</v>
      </c>
      <c r="F511" s="3">
        <f t="shared" si="93"/>
        <v>433031029</v>
      </c>
      <c r="G511" s="3" t="str">
        <f t="shared" si="91"/>
        <v>5;8020011;1</v>
      </c>
      <c r="H511" s="3">
        <f>_xlfn.XLOOKUP(D511,[1]活动!$L$162:$L$226,[1]活动!$K$162:$K$226)</f>
        <v>1</v>
      </c>
      <c r="I511" s="3">
        <f>_xlfn.XLOOKUP(D511,[1]活动!$L$162:$L$226,[1]活动!$G$162:$G$226)</f>
        <v>2021</v>
      </c>
      <c r="J511" s="3">
        <f>_xlfn.XLOOKUP($D511,[1]活动!$L$162:$L$226,[1]活动!$H$162:$H$226)</f>
        <v>7</v>
      </c>
      <c r="K511" s="3" t="str">
        <f>_xlfn.XLOOKUP($I511,'task_type|任务类型'!A:A,'task_type|任务类型'!B:B)</f>
        <v>参与主线关卡{0}次</v>
      </c>
      <c r="L511" s="3">
        <f t="shared" si="97"/>
        <v>10</v>
      </c>
    </row>
    <row r="512" spans="1:12">
      <c r="A512" s="2">
        <f t="shared" si="94"/>
        <v>433031031</v>
      </c>
      <c r="B512" s="3" t="str">
        <f>_xlfn.XLOOKUP(D512,[1]活动!$L$162:$L$226,[1]活动!$D$162:$D$226)</f>
        <v>参与主线关卡9次</v>
      </c>
      <c r="C512" s="3">
        <v>433031</v>
      </c>
      <c r="D512" s="3">
        <f t="shared" si="95"/>
        <v>31</v>
      </c>
      <c r="F512" s="3">
        <f t="shared" si="93"/>
        <v>433031030</v>
      </c>
      <c r="G512" s="3" t="str">
        <f t="shared" si="91"/>
        <v>5;8020011;1</v>
      </c>
      <c r="H512" s="3">
        <f>_xlfn.XLOOKUP(D512,[1]活动!$L$162:$L$226,[1]活动!$K$162:$K$226)</f>
        <v>1</v>
      </c>
      <c r="I512" s="3">
        <f>_xlfn.XLOOKUP(D512,[1]活动!$L$162:$L$226,[1]活动!$G$162:$G$226)</f>
        <v>2021</v>
      </c>
      <c r="J512" s="3">
        <f>_xlfn.XLOOKUP($D512,[1]活动!$L$162:$L$226,[1]活动!$H$162:$H$226)</f>
        <v>9</v>
      </c>
      <c r="K512" s="3" t="str">
        <f>_xlfn.XLOOKUP($I512,'task_type|任务类型'!A:A,'task_type|任务类型'!B:B)</f>
        <v>参与主线关卡{0}次</v>
      </c>
      <c r="L512" s="3">
        <f t="shared" si="97"/>
        <v>10</v>
      </c>
    </row>
    <row r="513" spans="1:12">
      <c r="A513" s="2">
        <f t="shared" si="94"/>
        <v>433031032</v>
      </c>
      <c r="B513" s="3" t="str">
        <f>_xlfn.XLOOKUP(D513,[1]活动!$L$162:$L$226,[1]活动!$D$162:$D$226)</f>
        <v>参与主线关卡11次</v>
      </c>
      <c r="C513" s="3">
        <v>433031</v>
      </c>
      <c r="D513" s="3">
        <f t="shared" si="95"/>
        <v>32</v>
      </c>
      <c r="F513" s="3">
        <f t="shared" si="93"/>
        <v>433031031</v>
      </c>
      <c r="G513" s="3" t="str">
        <f t="shared" si="91"/>
        <v>5;8020011;2</v>
      </c>
      <c r="H513" s="3">
        <f>_xlfn.XLOOKUP(D513,[1]活动!$L$162:$L$226,[1]活动!$K$162:$K$226)</f>
        <v>2</v>
      </c>
      <c r="I513" s="3">
        <f>_xlfn.XLOOKUP(D513,[1]活动!$L$162:$L$226,[1]活动!$G$162:$G$226)</f>
        <v>2021</v>
      </c>
      <c r="J513" s="3">
        <f>_xlfn.XLOOKUP($D513,[1]活动!$L$162:$L$226,[1]活动!$H$162:$H$226)</f>
        <v>11</v>
      </c>
      <c r="K513" s="3" t="str">
        <f>_xlfn.XLOOKUP($I513,'task_type|任务类型'!A:A,'task_type|任务类型'!B:B)</f>
        <v>参与主线关卡{0}次</v>
      </c>
      <c r="L513" s="3">
        <f t="shared" ref="L513:L522" si="98">10</f>
        <v>10</v>
      </c>
    </row>
    <row r="514" spans="1:12">
      <c r="A514" s="2">
        <f t="shared" si="94"/>
        <v>433031033</v>
      </c>
      <c r="B514" s="3" t="str">
        <f>_xlfn.XLOOKUP(D514,[1]活动!$L$162:$L$226,[1]活动!$D$162:$D$226)</f>
        <v>参与主线关卡13次</v>
      </c>
      <c r="C514" s="3">
        <v>433031</v>
      </c>
      <c r="D514" s="3">
        <f t="shared" si="95"/>
        <v>33</v>
      </c>
      <c r="F514" s="3">
        <f t="shared" si="93"/>
        <v>433031032</v>
      </c>
      <c r="G514" s="3" t="str">
        <f t="shared" si="91"/>
        <v>5;8020011;2</v>
      </c>
      <c r="H514" s="3">
        <f>_xlfn.XLOOKUP(D514,[1]活动!$L$162:$L$226,[1]活动!$K$162:$K$226)</f>
        <v>2</v>
      </c>
      <c r="I514" s="3">
        <f>_xlfn.XLOOKUP(D514,[1]活动!$L$162:$L$226,[1]活动!$G$162:$G$226)</f>
        <v>2021</v>
      </c>
      <c r="J514" s="3">
        <f>_xlfn.XLOOKUP($D514,[1]活动!$L$162:$L$226,[1]活动!$H$162:$H$226)</f>
        <v>13</v>
      </c>
      <c r="K514" s="3" t="str">
        <f>_xlfn.XLOOKUP($I514,'task_type|任务类型'!A:A,'task_type|任务类型'!B:B)</f>
        <v>参与主线关卡{0}次</v>
      </c>
      <c r="L514" s="3">
        <f t="shared" si="98"/>
        <v>10</v>
      </c>
    </row>
    <row r="515" spans="1:12">
      <c r="A515" s="2">
        <f t="shared" si="94"/>
        <v>433031034</v>
      </c>
      <c r="B515" s="3" t="str">
        <f>_xlfn.XLOOKUP(D515,[1]活动!$L$162:$L$226,[1]活动!$D$162:$D$226)</f>
        <v>参与主线关卡15次</v>
      </c>
      <c r="C515" s="3">
        <v>433031</v>
      </c>
      <c r="D515" s="3">
        <f t="shared" si="95"/>
        <v>34</v>
      </c>
      <c r="F515" s="3">
        <f t="shared" si="93"/>
        <v>433031033</v>
      </c>
      <c r="G515" s="3" t="str">
        <f t="shared" ref="G515:G578" si="99">CONCATENATE("5;8020011;",H515)</f>
        <v>5;8020011;2</v>
      </c>
      <c r="H515" s="3">
        <f>_xlfn.XLOOKUP(D515,[1]活动!$L$162:$L$226,[1]活动!$K$162:$K$226)</f>
        <v>2</v>
      </c>
      <c r="I515" s="3">
        <f>_xlfn.XLOOKUP(D515,[1]活动!$L$162:$L$226,[1]活动!$G$162:$G$226)</f>
        <v>2021</v>
      </c>
      <c r="J515" s="3">
        <f>_xlfn.XLOOKUP($D515,[1]活动!$L$162:$L$226,[1]活动!$H$162:$H$226)</f>
        <v>15</v>
      </c>
      <c r="K515" s="3" t="str">
        <f>_xlfn.XLOOKUP($I515,'task_type|任务类型'!A:A,'task_type|任务类型'!B:B)</f>
        <v>参与主线关卡{0}次</v>
      </c>
      <c r="L515" s="3">
        <f t="shared" si="98"/>
        <v>10</v>
      </c>
    </row>
    <row r="516" spans="1:12">
      <c r="A516" s="2">
        <f t="shared" si="94"/>
        <v>433031035</v>
      </c>
      <c r="B516" s="3" t="str">
        <f>_xlfn.XLOOKUP(D516,[1]活动!$L$162:$L$226,[1]活动!$D$162:$D$226)</f>
        <v>参与主线关卡18次</v>
      </c>
      <c r="C516" s="3">
        <v>433031</v>
      </c>
      <c r="D516" s="3">
        <f t="shared" si="95"/>
        <v>35</v>
      </c>
      <c r="F516" s="3">
        <f t="shared" ref="F516:F547" si="100">IF(I516=I515,A515,"")</f>
        <v>433031034</v>
      </c>
      <c r="G516" s="3" t="str">
        <f t="shared" si="99"/>
        <v>5;8020011;4</v>
      </c>
      <c r="H516" s="3">
        <f>_xlfn.XLOOKUP(D516,[1]活动!$L$162:$L$226,[1]活动!$K$162:$K$226)</f>
        <v>4</v>
      </c>
      <c r="I516" s="3">
        <f>_xlfn.XLOOKUP(D516,[1]活动!$L$162:$L$226,[1]活动!$G$162:$G$226)</f>
        <v>2021</v>
      </c>
      <c r="J516" s="3">
        <f>_xlfn.XLOOKUP($D516,[1]活动!$L$162:$L$226,[1]活动!$H$162:$H$226)</f>
        <v>18</v>
      </c>
      <c r="K516" s="3" t="str">
        <f>_xlfn.XLOOKUP($I516,'task_type|任务类型'!A:A,'task_type|任务类型'!B:B)</f>
        <v>参与主线关卡{0}次</v>
      </c>
      <c r="L516" s="3">
        <f t="shared" si="98"/>
        <v>10</v>
      </c>
    </row>
    <row r="517" spans="1:12">
      <c r="A517" s="2">
        <f t="shared" si="94"/>
        <v>433031036</v>
      </c>
      <c r="B517" s="3" t="str">
        <f>_xlfn.XLOOKUP(D517,[1]活动!$L$162:$L$226,[1]活动!$D$162:$D$226)</f>
        <v>参与主线关卡21次</v>
      </c>
      <c r="C517" s="3">
        <v>433031</v>
      </c>
      <c r="D517" s="3">
        <f t="shared" si="95"/>
        <v>36</v>
      </c>
      <c r="F517" s="3">
        <f t="shared" si="100"/>
        <v>433031035</v>
      </c>
      <c r="G517" s="3" t="str">
        <f t="shared" si="99"/>
        <v>5;8020011;4</v>
      </c>
      <c r="H517" s="3">
        <f>_xlfn.XLOOKUP(D517,[1]活动!$L$162:$L$226,[1]活动!$K$162:$K$226)</f>
        <v>4</v>
      </c>
      <c r="I517" s="3">
        <f>_xlfn.XLOOKUP(D517,[1]活动!$L$162:$L$226,[1]活动!$G$162:$G$226)</f>
        <v>2021</v>
      </c>
      <c r="J517" s="3">
        <f>_xlfn.XLOOKUP($D517,[1]活动!$L$162:$L$226,[1]活动!$H$162:$H$226)</f>
        <v>21</v>
      </c>
      <c r="K517" s="3" t="str">
        <f>_xlfn.XLOOKUP($I517,'task_type|任务类型'!A:A,'task_type|任务类型'!B:B)</f>
        <v>参与主线关卡{0}次</v>
      </c>
      <c r="L517" s="3">
        <f t="shared" si="98"/>
        <v>10</v>
      </c>
    </row>
    <row r="518" spans="1:12">
      <c r="A518" s="2">
        <f t="shared" si="94"/>
        <v>433031037</v>
      </c>
      <c r="B518" s="3" t="str">
        <f>_xlfn.XLOOKUP(D518,[1]活动!$L$162:$L$226,[1]活动!$D$162:$D$226)</f>
        <v>参与主线关卡24次</v>
      </c>
      <c r="C518" s="3">
        <v>433031</v>
      </c>
      <c r="D518" s="3">
        <f t="shared" si="95"/>
        <v>37</v>
      </c>
      <c r="F518" s="3">
        <f t="shared" si="100"/>
        <v>433031036</v>
      </c>
      <c r="G518" s="3" t="str">
        <f t="shared" si="99"/>
        <v>5;8020011;4</v>
      </c>
      <c r="H518" s="3">
        <f>_xlfn.XLOOKUP(D518,[1]活动!$L$162:$L$226,[1]活动!$K$162:$K$226)</f>
        <v>4</v>
      </c>
      <c r="I518" s="3">
        <f>_xlfn.XLOOKUP(D518,[1]活动!$L$162:$L$226,[1]活动!$G$162:$G$226)</f>
        <v>2021</v>
      </c>
      <c r="J518" s="3">
        <f>_xlfn.XLOOKUP($D518,[1]活动!$L$162:$L$226,[1]活动!$H$162:$H$226)</f>
        <v>24</v>
      </c>
      <c r="K518" s="3" t="str">
        <f>_xlfn.XLOOKUP($I518,'task_type|任务类型'!A:A,'task_type|任务类型'!B:B)</f>
        <v>参与主线关卡{0}次</v>
      </c>
      <c r="L518" s="3">
        <f t="shared" si="98"/>
        <v>10</v>
      </c>
    </row>
    <row r="519" spans="1:12">
      <c r="A519" s="2">
        <f t="shared" si="94"/>
        <v>433031038</v>
      </c>
      <c r="B519" s="3" t="str">
        <f>_xlfn.XLOOKUP(D519,[1]活动!$L$162:$L$226,[1]活动!$D$162:$D$226)</f>
        <v>参与主线关卡27次</v>
      </c>
      <c r="C519" s="3">
        <v>433031</v>
      </c>
      <c r="D519" s="3">
        <f t="shared" si="95"/>
        <v>38</v>
      </c>
      <c r="F519" s="3">
        <f t="shared" si="100"/>
        <v>433031037</v>
      </c>
      <c r="G519" s="3" t="str">
        <f t="shared" si="99"/>
        <v>5;8020011;4</v>
      </c>
      <c r="H519" s="3">
        <f>_xlfn.XLOOKUP(D519,[1]活动!$L$162:$L$226,[1]活动!$K$162:$K$226)</f>
        <v>4</v>
      </c>
      <c r="I519" s="3">
        <f>_xlfn.XLOOKUP(D519,[1]活动!$L$162:$L$226,[1]活动!$G$162:$G$226)</f>
        <v>2021</v>
      </c>
      <c r="J519" s="3">
        <f>_xlfn.XLOOKUP($D519,[1]活动!$L$162:$L$226,[1]活动!$H$162:$H$226)</f>
        <v>27</v>
      </c>
      <c r="K519" s="3" t="str">
        <f>_xlfn.XLOOKUP($I519,'task_type|任务类型'!A:A,'task_type|任务类型'!B:B)</f>
        <v>参与主线关卡{0}次</v>
      </c>
      <c r="L519" s="3">
        <f t="shared" si="98"/>
        <v>10</v>
      </c>
    </row>
    <row r="520" spans="1:12">
      <c r="A520" s="2">
        <f t="shared" si="94"/>
        <v>433031039</v>
      </c>
      <c r="B520" s="3" t="str">
        <f>_xlfn.XLOOKUP(D520,[1]活动!$L$162:$L$226,[1]活动!$D$162:$D$226)</f>
        <v>参与主线关卡30次</v>
      </c>
      <c r="C520" s="3">
        <v>433031</v>
      </c>
      <c r="D520" s="3">
        <f t="shared" si="95"/>
        <v>39</v>
      </c>
      <c r="F520" s="3">
        <f t="shared" si="100"/>
        <v>433031038</v>
      </c>
      <c r="G520" s="3" t="str">
        <f t="shared" si="99"/>
        <v>5;8020011;5</v>
      </c>
      <c r="H520" s="3">
        <f>_xlfn.XLOOKUP(D520,[1]活动!$L$162:$L$226,[1]活动!$K$162:$K$226)</f>
        <v>5</v>
      </c>
      <c r="I520" s="3">
        <f>_xlfn.XLOOKUP(D520,[1]活动!$L$162:$L$226,[1]活动!$G$162:$G$226)</f>
        <v>2021</v>
      </c>
      <c r="J520" s="3">
        <f>_xlfn.XLOOKUP($D520,[1]活动!$L$162:$L$226,[1]活动!$H$162:$H$226)</f>
        <v>30</v>
      </c>
      <c r="K520" s="3" t="str">
        <f>_xlfn.XLOOKUP($I520,'task_type|任务类型'!A:A,'task_type|任务类型'!B:B)</f>
        <v>参与主线关卡{0}次</v>
      </c>
      <c r="L520" s="3">
        <f t="shared" si="98"/>
        <v>10</v>
      </c>
    </row>
    <row r="521" spans="1:12">
      <c r="A521" s="2">
        <f t="shared" si="94"/>
        <v>433031040</v>
      </c>
      <c r="B521" s="3" t="str">
        <f>_xlfn.XLOOKUP(D521,[1]活动!$L$162:$L$226,[1]活动!$D$162:$D$226)</f>
        <v>快速分红1次</v>
      </c>
      <c r="C521" s="3">
        <v>433031</v>
      </c>
      <c r="D521" s="3">
        <f t="shared" si="95"/>
        <v>40</v>
      </c>
      <c r="F521" s="3" t="str">
        <f t="shared" si="100"/>
        <v/>
      </c>
      <c r="G521" s="3" t="str">
        <f t="shared" si="99"/>
        <v>5;8020011;2</v>
      </c>
      <c r="H521" s="3">
        <f>_xlfn.XLOOKUP(D521,[1]活动!$L$162:$L$226,[1]活动!$K$162:$K$226)</f>
        <v>2</v>
      </c>
      <c r="I521" s="3">
        <f>_xlfn.XLOOKUP(D521,[1]活动!$L$162:$L$226,[1]活动!$G$162:$G$226)</f>
        <v>1043</v>
      </c>
      <c r="J521" s="3">
        <f>_xlfn.XLOOKUP($D521,[1]活动!$L$162:$L$226,[1]活动!$H$162:$H$226)</f>
        <v>1</v>
      </c>
      <c r="K521" s="3" t="str">
        <f>_xlfn.XLOOKUP($I521,'task_type|任务类型'!A:A,'task_type|任务类型'!B:B)</f>
        <v>快速分红{0}次</v>
      </c>
      <c r="L521" s="3">
        <f t="shared" si="98"/>
        <v>10</v>
      </c>
    </row>
    <row r="522" spans="1:12">
      <c r="A522" s="2">
        <f t="shared" si="94"/>
        <v>433031041</v>
      </c>
      <c r="B522" s="3" t="str">
        <f>_xlfn.XLOOKUP(D522,[1]活动!$L$162:$L$226,[1]活动!$D$162:$D$226)</f>
        <v>快速分红3次</v>
      </c>
      <c r="C522" s="3">
        <v>433031</v>
      </c>
      <c r="D522" s="3">
        <f t="shared" si="95"/>
        <v>41</v>
      </c>
      <c r="F522" s="3">
        <f t="shared" si="100"/>
        <v>433031040</v>
      </c>
      <c r="G522" s="3" t="str">
        <f t="shared" si="99"/>
        <v>5;8020011;2</v>
      </c>
      <c r="H522" s="3">
        <f>_xlfn.XLOOKUP(D522,[1]活动!$L$162:$L$226,[1]活动!$K$162:$K$226)</f>
        <v>2</v>
      </c>
      <c r="I522" s="3">
        <f>_xlfn.XLOOKUP(D522,[1]活动!$L$162:$L$226,[1]活动!$G$162:$G$226)</f>
        <v>1043</v>
      </c>
      <c r="J522" s="3">
        <f>_xlfn.XLOOKUP($D522,[1]活动!$L$162:$L$226,[1]活动!$H$162:$H$226)</f>
        <v>3</v>
      </c>
      <c r="K522" s="3" t="str">
        <f>_xlfn.XLOOKUP($I522,'task_type|任务类型'!A:A,'task_type|任务类型'!B:B)</f>
        <v>快速分红{0}次</v>
      </c>
      <c r="L522" s="3">
        <f t="shared" si="98"/>
        <v>10</v>
      </c>
    </row>
    <row r="523" spans="1:12">
      <c r="A523" s="2">
        <f t="shared" si="94"/>
        <v>433031042</v>
      </c>
      <c r="B523" s="3" t="str">
        <f>_xlfn.XLOOKUP(D523,[1]活动!$L$162:$L$226,[1]活动!$D$162:$D$226)</f>
        <v>快速分红5次</v>
      </c>
      <c r="C523" s="3">
        <v>433031</v>
      </c>
      <c r="D523" s="3">
        <f t="shared" si="95"/>
        <v>42</v>
      </c>
      <c r="F523" s="3">
        <f t="shared" si="100"/>
        <v>433031041</v>
      </c>
      <c r="G523" s="3" t="str">
        <f t="shared" si="99"/>
        <v>5;8020011;2</v>
      </c>
      <c r="H523" s="3">
        <f>_xlfn.XLOOKUP(D523,[1]活动!$L$162:$L$226,[1]活动!$K$162:$K$226)</f>
        <v>2</v>
      </c>
      <c r="I523" s="3">
        <f>_xlfn.XLOOKUP(D523,[1]活动!$L$162:$L$226,[1]活动!$G$162:$G$226)</f>
        <v>1043</v>
      </c>
      <c r="J523" s="3">
        <f>_xlfn.XLOOKUP($D523,[1]活动!$L$162:$L$226,[1]活动!$H$162:$H$226)</f>
        <v>5</v>
      </c>
      <c r="K523" s="3" t="str">
        <f>_xlfn.XLOOKUP($I523,'task_type|任务类型'!A:A,'task_type|任务类型'!B:B)</f>
        <v>快速分红{0}次</v>
      </c>
      <c r="L523" s="3">
        <f t="shared" ref="L523:L532" si="101">10</f>
        <v>10</v>
      </c>
    </row>
    <row r="524" spans="1:12">
      <c r="A524" s="2">
        <f t="shared" si="94"/>
        <v>433031043</v>
      </c>
      <c r="B524" s="3" t="str">
        <f>_xlfn.XLOOKUP(D524,[1]活动!$L$162:$L$226,[1]活动!$D$162:$D$226)</f>
        <v>快速分红7次</v>
      </c>
      <c r="C524" s="3">
        <v>433031</v>
      </c>
      <c r="D524" s="3">
        <f t="shared" si="95"/>
        <v>43</v>
      </c>
      <c r="F524" s="3">
        <f t="shared" si="100"/>
        <v>433031042</v>
      </c>
      <c r="G524" s="3" t="str">
        <f t="shared" si="99"/>
        <v>5;8020011;2</v>
      </c>
      <c r="H524" s="3">
        <f>_xlfn.XLOOKUP(D524,[1]活动!$L$162:$L$226,[1]活动!$K$162:$K$226)</f>
        <v>2</v>
      </c>
      <c r="I524" s="3">
        <f>_xlfn.XLOOKUP(D524,[1]活动!$L$162:$L$226,[1]活动!$G$162:$G$226)</f>
        <v>1043</v>
      </c>
      <c r="J524" s="3">
        <f>_xlfn.XLOOKUP($D524,[1]活动!$L$162:$L$226,[1]活动!$H$162:$H$226)</f>
        <v>7</v>
      </c>
      <c r="K524" s="3" t="str">
        <f>_xlfn.XLOOKUP($I524,'task_type|任务类型'!A:A,'task_type|任务类型'!B:B)</f>
        <v>快速分红{0}次</v>
      </c>
      <c r="L524" s="3">
        <f t="shared" si="101"/>
        <v>10</v>
      </c>
    </row>
    <row r="525" spans="1:12">
      <c r="A525" s="2">
        <f t="shared" si="94"/>
        <v>433031044</v>
      </c>
      <c r="B525" s="3" t="str">
        <f>_xlfn.XLOOKUP(D525,[1]活动!$L$162:$L$226,[1]活动!$D$162:$D$226)</f>
        <v>快速分红10次</v>
      </c>
      <c r="C525" s="3">
        <v>433031</v>
      </c>
      <c r="D525" s="3">
        <f t="shared" si="95"/>
        <v>44</v>
      </c>
      <c r="F525" s="3">
        <f t="shared" si="100"/>
        <v>433031043</v>
      </c>
      <c r="G525" s="3" t="str">
        <f t="shared" si="99"/>
        <v>5;8020011;4</v>
      </c>
      <c r="H525" s="3">
        <f>_xlfn.XLOOKUP(D525,[1]活动!$L$162:$L$226,[1]活动!$K$162:$K$226)</f>
        <v>4</v>
      </c>
      <c r="I525" s="3">
        <f>_xlfn.XLOOKUP(D525,[1]活动!$L$162:$L$226,[1]活动!$G$162:$G$226)</f>
        <v>1043</v>
      </c>
      <c r="J525" s="3">
        <f>_xlfn.XLOOKUP($D525,[1]活动!$L$162:$L$226,[1]活动!$H$162:$H$226)</f>
        <v>10</v>
      </c>
      <c r="K525" s="3" t="str">
        <f>_xlfn.XLOOKUP($I525,'task_type|任务类型'!A:A,'task_type|任务类型'!B:B)</f>
        <v>快速分红{0}次</v>
      </c>
      <c r="L525" s="3">
        <f t="shared" si="101"/>
        <v>10</v>
      </c>
    </row>
    <row r="526" spans="1:12">
      <c r="A526" s="2">
        <f t="shared" si="94"/>
        <v>433031045</v>
      </c>
      <c r="B526" s="3" t="str">
        <f>_xlfn.XLOOKUP(D526,[1]活动!$L$162:$L$226,[1]活动!$D$162:$D$226)</f>
        <v>快速分红15次</v>
      </c>
      <c r="C526" s="3">
        <v>433031</v>
      </c>
      <c r="D526" s="3">
        <f t="shared" si="95"/>
        <v>45</v>
      </c>
      <c r="F526" s="3">
        <f t="shared" si="100"/>
        <v>433031044</v>
      </c>
      <c r="G526" s="3" t="str">
        <f t="shared" si="99"/>
        <v>5;8020011;4</v>
      </c>
      <c r="H526" s="3">
        <f>_xlfn.XLOOKUP(D526,[1]活动!$L$162:$L$226,[1]活动!$K$162:$K$226)</f>
        <v>4</v>
      </c>
      <c r="I526" s="3">
        <f>_xlfn.XLOOKUP(D526,[1]活动!$L$162:$L$226,[1]活动!$G$162:$G$226)</f>
        <v>1043</v>
      </c>
      <c r="J526" s="3">
        <f>_xlfn.XLOOKUP($D526,[1]活动!$L$162:$L$226,[1]活动!$H$162:$H$226)</f>
        <v>15</v>
      </c>
      <c r="K526" s="3" t="str">
        <f>_xlfn.XLOOKUP($I526,'task_type|任务类型'!A:A,'task_type|任务类型'!B:B)</f>
        <v>快速分红{0}次</v>
      </c>
      <c r="L526" s="3">
        <f t="shared" si="101"/>
        <v>10</v>
      </c>
    </row>
    <row r="527" spans="1:12">
      <c r="A527" s="2">
        <f t="shared" si="94"/>
        <v>433031046</v>
      </c>
      <c r="B527" s="3" t="str">
        <f>_xlfn.XLOOKUP(D527,[1]活动!$L$162:$L$226,[1]活动!$D$162:$D$226)</f>
        <v>快速分红20次</v>
      </c>
      <c r="C527" s="3">
        <v>433031</v>
      </c>
      <c r="D527" s="3">
        <f t="shared" si="95"/>
        <v>46</v>
      </c>
      <c r="F527" s="3">
        <f t="shared" si="100"/>
        <v>433031045</v>
      </c>
      <c r="G527" s="3" t="str">
        <f t="shared" si="99"/>
        <v>5;8020011;4</v>
      </c>
      <c r="H527" s="3">
        <f>_xlfn.XLOOKUP(D527,[1]活动!$L$162:$L$226,[1]活动!$K$162:$K$226)</f>
        <v>4</v>
      </c>
      <c r="I527" s="3">
        <f>_xlfn.XLOOKUP(D527,[1]活动!$L$162:$L$226,[1]活动!$G$162:$G$226)</f>
        <v>1043</v>
      </c>
      <c r="J527" s="3">
        <f>_xlfn.XLOOKUP($D527,[1]活动!$L$162:$L$226,[1]活动!$H$162:$H$226)</f>
        <v>20</v>
      </c>
      <c r="K527" s="3" t="str">
        <f>_xlfn.XLOOKUP($I527,'task_type|任务类型'!A:A,'task_type|任务类型'!B:B)</f>
        <v>快速分红{0}次</v>
      </c>
      <c r="L527" s="3">
        <f t="shared" si="101"/>
        <v>10</v>
      </c>
    </row>
    <row r="528" spans="1:12">
      <c r="A528" s="2">
        <f t="shared" si="94"/>
        <v>433031047</v>
      </c>
      <c r="B528" s="3" t="str">
        <f>_xlfn.XLOOKUP(D528,[1]活动!$L$162:$L$226,[1]活动!$D$162:$D$226)</f>
        <v>快速分红25次</v>
      </c>
      <c r="C528" s="3">
        <v>433031</v>
      </c>
      <c r="D528" s="3">
        <f t="shared" si="95"/>
        <v>47</v>
      </c>
      <c r="F528" s="3">
        <f t="shared" si="100"/>
        <v>433031046</v>
      </c>
      <c r="G528" s="3" t="str">
        <f t="shared" si="99"/>
        <v>5;8020011;5</v>
      </c>
      <c r="H528" s="3">
        <f>_xlfn.XLOOKUP(D528,[1]活动!$L$162:$L$226,[1]活动!$K$162:$K$226)</f>
        <v>5</v>
      </c>
      <c r="I528" s="3">
        <f>_xlfn.XLOOKUP(D528,[1]活动!$L$162:$L$226,[1]活动!$G$162:$G$226)</f>
        <v>1043</v>
      </c>
      <c r="J528" s="3">
        <f>_xlfn.XLOOKUP($D528,[1]活动!$L$162:$L$226,[1]活动!$H$162:$H$226)</f>
        <v>25</v>
      </c>
      <c r="K528" s="3" t="str">
        <f>_xlfn.XLOOKUP($I528,'task_type|任务类型'!A:A,'task_type|任务类型'!B:B)</f>
        <v>快速分红{0}次</v>
      </c>
      <c r="L528" s="3">
        <f t="shared" si="101"/>
        <v>10</v>
      </c>
    </row>
    <row r="529" spans="1:12">
      <c r="A529" s="2">
        <f t="shared" si="94"/>
        <v>433031048</v>
      </c>
      <c r="B529" s="3" t="str">
        <f>_xlfn.XLOOKUP(D529,[1]活动!$L$162:$L$226,[1]活动!$D$162:$D$226)</f>
        <v>快速分红30次</v>
      </c>
      <c r="C529" s="3">
        <v>433031</v>
      </c>
      <c r="D529" s="3">
        <f t="shared" si="95"/>
        <v>48</v>
      </c>
      <c r="F529" s="3">
        <f t="shared" si="100"/>
        <v>433031047</v>
      </c>
      <c r="G529" s="3" t="str">
        <f t="shared" si="99"/>
        <v>5;8020011;5</v>
      </c>
      <c r="H529" s="3">
        <f>_xlfn.XLOOKUP(D529,[1]活动!$L$162:$L$226,[1]活动!$K$162:$K$226)</f>
        <v>5</v>
      </c>
      <c r="I529" s="3">
        <f>_xlfn.XLOOKUP(D529,[1]活动!$L$162:$L$226,[1]活动!$G$162:$G$226)</f>
        <v>1043</v>
      </c>
      <c r="J529" s="3">
        <f>_xlfn.XLOOKUP($D529,[1]活动!$L$162:$L$226,[1]活动!$H$162:$H$226)</f>
        <v>30</v>
      </c>
      <c r="K529" s="3" t="str">
        <f>_xlfn.XLOOKUP($I529,'task_type|任务类型'!A:A,'task_type|任务类型'!B:B)</f>
        <v>快速分红{0}次</v>
      </c>
      <c r="L529" s="3">
        <f t="shared" si="101"/>
        <v>10</v>
      </c>
    </row>
    <row r="530" spans="1:12">
      <c r="A530" s="2">
        <f t="shared" si="94"/>
        <v>433031049</v>
      </c>
      <c r="B530" s="3" t="str">
        <f>_xlfn.XLOOKUP(D530,[1]活动!$L$162:$L$226,[1]活动!$D$162:$D$226)</f>
        <v>快速分红35次</v>
      </c>
      <c r="C530" s="3">
        <v>433031</v>
      </c>
      <c r="D530" s="3">
        <f t="shared" si="95"/>
        <v>49</v>
      </c>
      <c r="F530" s="3">
        <f t="shared" si="100"/>
        <v>433031048</v>
      </c>
      <c r="G530" s="3" t="str">
        <f t="shared" si="99"/>
        <v>5;8020011;5</v>
      </c>
      <c r="H530" s="3">
        <f>_xlfn.XLOOKUP(D530,[1]活动!$L$162:$L$226,[1]活动!$K$162:$K$226)</f>
        <v>5</v>
      </c>
      <c r="I530" s="3">
        <f>_xlfn.XLOOKUP(D530,[1]活动!$L$162:$L$226,[1]活动!$G$162:$G$226)</f>
        <v>1043</v>
      </c>
      <c r="J530" s="3">
        <f>_xlfn.XLOOKUP($D530,[1]活动!$L$162:$L$226,[1]活动!$H$162:$H$226)</f>
        <v>35</v>
      </c>
      <c r="K530" s="3" t="str">
        <f>_xlfn.XLOOKUP($I530,'task_type|任务类型'!A:A,'task_type|任务类型'!B:B)</f>
        <v>快速分红{0}次</v>
      </c>
      <c r="L530" s="3">
        <f t="shared" si="101"/>
        <v>10</v>
      </c>
    </row>
    <row r="531" spans="1:12">
      <c r="A531" s="2">
        <f t="shared" si="94"/>
        <v>433031050</v>
      </c>
      <c r="B531" s="3" t="str">
        <f>_xlfn.XLOOKUP(D531,[1]活动!$L$162:$L$226,[1]活动!$D$162:$D$226)</f>
        <v>打开任意盲盒2次</v>
      </c>
      <c r="C531" s="3">
        <v>433031</v>
      </c>
      <c r="D531" s="3">
        <f t="shared" si="95"/>
        <v>50</v>
      </c>
      <c r="F531" s="3" t="str">
        <f t="shared" si="100"/>
        <v/>
      </c>
      <c r="G531" s="3" t="str">
        <f t="shared" si="99"/>
        <v>5;8020011;1</v>
      </c>
      <c r="H531" s="3">
        <f>_xlfn.XLOOKUP(D531,[1]活动!$L$162:$L$226,[1]活动!$K$162:$K$226)</f>
        <v>1</v>
      </c>
      <c r="I531" s="3">
        <f>_xlfn.XLOOKUP(D531,[1]活动!$L$162:$L$226,[1]活动!$G$162:$G$226)</f>
        <v>1063</v>
      </c>
      <c r="J531" s="3">
        <f>_xlfn.XLOOKUP($D531,[1]活动!$L$162:$L$226,[1]活动!$H$162:$H$226)</f>
        <v>2</v>
      </c>
      <c r="K531" s="3" t="str">
        <f>_xlfn.XLOOKUP($I531,'task_type|任务类型'!A:A,'task_type|任务类型'!B:B)</f>
        <v>打开任意盲盒{0}次</v>
      </c>
      <c r="L531" s="3">
        <f t="shared" si="101"/>
        <v>10</v>
      </c>
    </row>
    <row r="532" spans="1:12">
      <c r="A532" s="2">
        <f t="shared" si="94"/>
        <v>433031051</v>
      </c>
      <c r="B532" s="3" t="str">
        <f>_xlfn.XLOOKUP(D532,[1]活动!$L$162:$L$226,[1]活动!$D$162:$D$226)</f>
        <v>打开任意盲盒4次</v>
      </c>
      <c r="C532" s="3">
        <v>433031</v>
      </c>
      <c r="D532" s="3">
        <f t="shared" si="95"/>
        <v>51</v>
      </c>
      <c r="F532" s="3">
        <f t="shared" si="100"/>
        <v>433031050</v>
      </c>
      <c r="G532" s="3" t="str">
        <f t="shared" si="99"/>
        <v>5;8020011;1</v>
      </c>
      <c r="H532" s="3">
        <f>_xlfn.XLOOKUP(D532,[1]活动!$L$162:$L$226,[1]活动!$K$162:$K$226)</f>
        <v>1</v>
      </c>
      <c r="I532" s="3">
        <f>_xlfn.XLOOKUP(D532,[1]活动!$L$162:$L$226,[1]活动!$G$162:$G$226)</f>
        <v>1063</v>
      </c>
      <c r="J532" s="3">
        <f>_xlfn.XLOOKUP($D532,[1]活动!$L$162:$L$226,[1]活动!$H$162:$H$226)</f>
        <v>4</v>
      </c>
      <c r="K532" s="3" t="str">
        <f>_xlfn.XLOOKUP($I532,'task_type|任务类型'!A:A,'task_type|任务类型'!B:B)</f>
        <v>打开任意盲盒{0}次</v>
      </c>
      <c r="L532" s="3">
        <f t="shared" si="101"/>
        <v>10</v>
      </c>
    </row>
    <row r="533" spans="1:12">
      <c r="A533" s="2">
        <f t="shared" si="94"/>
        <v>433031052</v>
      </c>
      <c r="B533" s="3" t="str">
        <f>_xlfn.XLOOKUP(D533,[1]活动!$L$162:$L$226,[1]活动!$D$162:$D$226)</f>
        <v>打开任意盲盒8次</v>
      </c>
      <c r="C533" s="3">
        <v>433031</v>
      </c>
      <c r="D533" s="3">
        <f t="shared" si="95"/>
        <v>52</v>
      </c>
      <c r="F533" s="3">
        <f t="shared" si="100"/>
        <v>433031051</v>
      </c>
      <c r="G533" s="3" t="str">
        <f t="shared" si="99"/>
        <v>5;8020011;1</v>
      </c>
      <c r="H533" s="3">
        <f>_xlfn.XLOOKUP(D533,[1]活动!$L$162:$L$226,[1]活动!$K$162:$K$226)</f>
        <v>1</v>
      </c>
      <c r="I533" s="3">
        <f>_xlfn.XLOOKUP(D533,[1]活动!$L$162:$L$226,[1]活动!$G$162:$G$226)</f>
        <v>1063</v>
      </c>
      <c r="J533" s="3">
        <f>_xlfn.XLOOKUP($D533,[1]活动!$L$162:$L$226,[1]活动!$H$162:$H$226)</f>
        <v>8</v>
      </c>
      <c r="K533" s="3" t="str">
        <f>_xlfn.XLOOKUP($I533,'task_type|任务类型'!A:A,'task_type|任务类型'!B:B)</f>
        <v>打开任意盲盒{0}次</v>
      </c>
      <c r="L533" s="3">
        <f>10</f>
        <v>10</v>
      </c>
    </row>
    <row r="534" spans="1:12">
      <c r="A534" s="2">
        <f t="shared" si="94"/>
        <v>433031053</v>
      </c>
      <c r="B534" s="3" t="str">
        <f>_xlfn.XLOOKUP(D534,[1]活动!$L$162:$L$226,[1]活动!$D$162:$D$226)</f>
        <v>打开任意盲盒12次</v>
      </c>
      <c r="C534" s="3">
        <v>433031</v>
      </c>
      <c r="D534" s="3">
        <f t="shared" si="95"/>
        <v>53</v>
      </c>
      <c r="F534" s="3">
        <f t="shared" si="100"/>
        <v>433031052</v>
      </c>
      <c r="G534" s="3" t="str">
        <f t="shared" si="99"/>
        <v>5;8020011;1</v>
      </c>
      <c r="H534" s="3">
        <f>_xlfn.XLOOKUP(D534,[1]活动!$L$162:$L$226,[1]活动!$K$162:$K$226)</f>
        <v>1</v>
      </c>
      <c r="I534" s="3">
        <f>_xlfn.XLOOKUP(D534,[1]活动!$L$162:$L$226,[1]活动!$G$162:$G$226)</f>
        <v>1063</v>
      </c>
      <c r="J534" s="3">
        <f>_xlfn.XLOOKUP($D534,[1]活动!$L$162:$L$226,[1]活动!$H$162:$H$226)</f>
        <v>12</v>
      </c>
      <c r="K534" s="3" t="str">
        <f>_xlfn.XLOOKUP($I534,'task_type|任务类型'!A:A,'task_type|任务类型'!B:B)</f>
        <v>打开任意盲盒{0}次</v>
      </c>
      <c r="L534" s="3">
        <f>10</f>
        <v>10</v>
      </c>
    </row>
    <row r="535" spans="1:12">
      <c r="A535" s="2">
        <f t="shared" si="94"/>
        <v>433031054</v>
      </c>
      <c r="B535" s="3" t="str">
        <f>_xlfn.XLOOKUP(D535,[1]活动!$L$162:$L$226,[1]活动!$D$162:$D$226)</f>
        <v>打开任意盲盒16次</v>
      </c>
      <c r="C535" s="3">
        <v>433031</v>
      </c>
      <c r="D535" s="3">
        <f t="shared" si="95"/>
        <v>54</v>
      </c>
      <c r="F535" s="3">
        <f t="shared" si="100"/>
        <v>433031053</v>
      </c>
      <c r="G535" s="3" t="str">
        <f t="shared" si="99"/>
        <v>5;8020011;1</v>
      </c>
      <c r="H535" s="3">
        <f>_xlfn.XLOOKUP(D535,[1]活动!$L$162:$L$226,[1]活动!$K$162:$K$226)</f>
        <v>1</v>
      </c>
      <c r="I535" s="3">
        <f>_xlfn.XLOOKUP(D535,[1]活动!$L$162:$L$226,[1]活动!$G$162:$G$226)</f>
        <v>1063</v>
      </c>
      <c r="J535" s="3">
        <f>_xlfn.XLOOKUP($D535,[1]活动!$L$162:$L$226,[1]活动!$H$162:$H$226)</f>
        <v>16</v>
      </c>
      <c r="K535" s="3" t="str">
        <f>_xlfn.XLOOKUP($I535,'task_type|任务类型'!A:A,'task_type|任务类型'!B:B)</f>
        <v>打开任意盲盒{0}次</v>
      </c>
      <c r="L535" s="3">
        <f>10</f>
        <v>10</v>
      </c>
    </row>
    <row r="536" spans="1:12">
      <c r="A536" s="2">
        <f t="shared" si="94"/>
        <v>433031055</v>
      </c>
      <c r="B536" s="3" t="str">
        <f>_xlfn.XLOOKUP(D536,[1]活动!$L$162:$L$226,[1]活动!$D$162:$D$226)</f>
        <v>打开任意盲盒20次</v>
      </c>
      <c r="C536" s="3">
        <v>433031</v>
      </c>
      <c r="D536" s="3">
        <f t="shared" si="95"/>
        <v>55</v>
      </c>
      <c r="F536" s="3">
        <f t="shared" si="100"/>
        <v>433031054</v>
      </c>
      <c r="G536" s="3" t="str">
        <f t="shared" si="99"/>
        <v>5;8020011;1</v>
      </c>
      <c r="H536" s="3">
        <f>_xlfn.XLOOKUP(D536,[1]活动!$L$162:$L$226,[1]活动!$K$162:$K$226)</f>
        <v>1</v>
      </c>
      <c r="I536" s="3">
        <f>_xlfn.XLOOKUP(D536,[1]活动!$L$162:$L$226,[1]活动!$G$162:$G$226)</f>
        <v>1063</v>
      </c>
      <c r="J536" s="3">
        <f>_xlfn.XLOOKUP($D536,[1]活动!$L$162:$L$226,[1]活动!$H$162:$H$226)</f>
        <v>20</v>
      </c>
      <c r="K536" s="3" t="str">
        <f>_xlfn.XLOOKUP($I536,'task_type|任务类型'!A:A,'task_type|任务类型'!B:B)</f>
        <v>打开任意盲盒{0}次</v>
      </c>
      <c r="L536" s="3">
        <f>10</f>
        <v>10</v>
      </c>
    </row>
    <row r="537" spans="1:12">
      <c r="A537" s="2">
        <f t="shared" si="94"/>
        <v>433031056</v>
      </c>
      <c r="B537" s="3" t="str">
        <f>_xlfn.XLOOKUP(D537,[1]活动!$L$162:$L$226,[1]活动!$D$162:$D$226)</f>
        <v>打开任意盲盒24次</v>
      </c>
      <c r="C537" s="3">
        <v>433031</v>
      </c>
      <c r="D537" s="3">
        <f t="shared" si="95"/>
        <v>56</v>
      </c>
      <c r="F537" s="3">
        <f t="shared" si="100"/>
        <v>433031055</v>
      </c>
      <c r="G537" s="3" t="str">
        <f t="shared" si="99"/>
        <v>5;8020011;1</v>
      </c>
      <c r="H537" s="3">
        <f>_xlfn.XLOOKUP(D537,[1]活动!$L$162:$L$226,[1]活动!$K$162:$K$226)</f>
        <v>1</v>
      </c>
      <c r="I537" s="3">
        <f>_xlfn.XLOOKUP(D537,[1]活动!$L$162:$L$226,[1]活动!$G$162:$G$226)</f>
        <v>1063</v>
      </c>
      <c r="J537" s="3">
        <f>_xlfn.XLOOKUP($D537,[1]活动!$L$162:$L$226,[1]活动!$H$162:$H$226)</f>
        <v>24</v>
      </c>
      <c r="K537" s="3" t="str">
        <f>_xlfn.XLOOKUP($I537,'task_type|任务类型'!A:A,'task_type|任务类型'!B:B)</f>
        <v>打开任意盲盒{0}次</v>
      </c>
      <c r="L537" s="3">
        <f>10</f>
        <v>10</v>
      </c>
    </row>
    <row r="538" spans="1:12">
      <c r="A538" s="2">
        <f t="shared" si="94"/>
        <v>433031057</v>
      </c>
      <c r="B538" s="3" t="str">
        <f>_xlfn.XLOOKUP(D538,[1]活动!$L$162:$L$226,[1]活动!$D$162:$D$226)</f>
        <v>打开任意盲盒30次</v>
      </c>
      <c r="C538" s="3">
        <v>433031</v>
      </c>
      <c r="D538" s="3">
        <f t="shared" si="95"/>
        <v>57</v>
      </c>
      <c r="F538" s="3">
        <f t="shared" si="100"/>
        <v>433031056</v>
      </c>
      <c r="G538" s="3" t="str">
        <f t="shared" si="99"/>
        <v>5;8020011;1</v>
      </c>
      <c r="H538" s="3">
        <f>_xlfn.XLOOKUP(D538,[1]活动!$L$162:$L$226,[1]活动!$K$162:$K$226)</f>
        <v>1</v>
      </c>
      <c r="I538" s="3">
        <f>_xlfn.XLOOKUP(D538,[1]活动!$L$162:$L$226,[1]活动!$G$162:$G$226)</f>
        <v>1063</v>
      </c>
      <c r="J538" s="3">
        <f>_xlfn.XLOOKUP($D538,[1]活动!$L$162:$L$226,[1]活动!$H$162:$H$226)</f>
        <v>30</v>
      </c>
      <c r="K538" s="3" t="str">
        <f>_xlfn.XLOOKUP($I538,'task_type|任务类型'!A:A,'task_type|任务类型'!B:B)</f>
        <v>打开任意盲盒{0}次</v>
      </c>
      <c r="L538" s="3">
        <f>10</f>
        <v>10</v>
      </c>
    </row>
    <row r="539" spans="1:12">
      <c r="A539" s="2">
        <f t="shared" si="94"/>
        <v>433031058</v>
      </c>
      <c r="B539" s="3" t="str">
        <f>_xlfn.XLOOKUP(D539,[1]活动!$L$162:$L$226,[1]活动!$D$162:$D$226)</f>
        <v>打开任意盲盒40次</v>
      </c>
      <c r="C539" s="3">
        <v>433031</v>
      </c>
      <c r="D539" s="3">
        <f t="shared" si="95"/>
        <v>58</v>
      </c>
      <c r="F539" s="3">
        <f t="shared" si="100"/>
        <v>433031057</v>
      </c>
      <c r="G539" s="3" t="str">
        <f t="shared" si="99"/>
        <v>5;8020011;1</v>
      </c>
      <c r="H539" s="3">
        <f>_xlfn.XLOOKUP(D539,[1]活动!$L$162:$L$226,[1]活动!$K$162:$K$226)</f>
        <v>1</v>
      </c>
      <c r="I539" s="3">
        <f>_xlfn.XLOOKUP(D539,[1]活动!$L$162:$L$226,[1]活动!$G$162:$G$226)</f>
        <v>1063</v>
      </c>
      <c r="J539" s="3">
        <f>_xlfn.XLOOKUP($D539,[1]活动!$L$162:$L$226,[1]活动!$H$162:$H$226)</f>
        <v>40</v>
      </c>
      <c r="K539" s="3" t="str">
        <f>_xlfn.XLOOKUP($I539,'task_type|任务类型'!A:A,'task_type|任务类型'!B:B)</f>
        <v>打开任意盲盒{0}次</v>
      </c>
      <c r="L539" s="3">
        <f>10</f>
        <v>10</v>
      </c>
    </row>
    <row r="540" spans="1:12">
      <c r="A540" s="2">
        <f t="shared" si="94"/>
        <v>433031059</v>
      </c>
      <c r="B540" s="3" t="str">
        <f>_xlfn.XLOOKUP(D540,[1]活动!$L$162:$L$226,[1]活动!$D$162:$D$226)</f>
        <v>打开任意盲盒60次</v>
      </c>
      <c r="C540" s="3">
        <v>433031</v>
      </c>
      <c r="D540" s="3">
        <f t="shared" si="95"/>
        <v>59</v>
      </c>
      <c r="F540" s="3">
        <f t="shared" si="100"/>
        <v>433031058</v>
      </c>
      <c r="G540" s="3" t="str">
        <f t="shared" si="99"/>
        <v>5;8020011;2</v>
      </c>
      <c r="H540" s="3">
        <f>_xlfn.XLOOKUP(D540,[1]活动!$L$162:$L$226,[1]活动!$K$162:$K$226)</f>
        <v>2</v>
      </c>
      <c r="I540" s="3">
        <f>_xlfn.XLOOKUP(D540,[1]活动!$L$162:$L$226,[1]活动!$G$162:$G$226)</f>
        <v>1063</v>
      </c>
      <c r="J540" s="3">
        <f>_xlfn.XLOOKUP($D540,[1]活动!$L$162:$L$226,[1]活动!$H$162:$H$226)</f>
        <v>60</v>
      </c>
      <c r="K540" s="3" t="str">
        <f>_xlfn.XLOOKUP($I540,'task_type|任务类型'!A:A,'task_type|任务类型'!B:B)</f>
        <v>打开任意盲盒{0}次</v>
      </c>
      <c r="L540" s="3">
        <f>10</f>
        <v>10</v>
      </c>
    </row>
    <row r="541" spans="1:12">
      <c r="A541" s="2">
        <f t="shared" si="94"/>
        <v>433031060</v>
      </c>
      <c r="B541" s="3" t="str">
        <f>_xlfn.XLOOKUP(D541,[1]活动!$L$162:$L$226,[1]活动!$D$162:$D$226)</f>
        <v>打开任意盲盒80次</v>
      </c>
      <c r="C541" s="3">
        <v>433031</v>
      </c>
      <c r="D541" s="3">
        <f t="shared" si="95"/>
        <v>60</v>
      </c>
      <c r="F541" s="3">
        <f t="shared" si="100"/>
        <v>433031059</v>
      </c>
      <c r="G541" s="3" t="str">
        <f t="shared" si="99"/>
        <v>5;8020011;2</v>
      </c>
      <c r="H541" s="3">
        <f>_xlfn.XLOOKUP(D541,[1]活动!$L$162:$L$226,[1]活动!$K$162:$K$226)</f>
        <v>2</v>
      </c>
      <c r="I541" s="3">
        <f>_xlfn.XLOOKUP(D541,[1]活动!$L$162:$L$226,[1]活动!$G$162:$G$226)</f>
        <v>1063</v>
      </c>
      <c r="J541" s="3">
        <f>_xlfn.XLOOKUP($D541,[1]活动!$L$162:$L$226,[1]活动!$H$162:$H$226)</f>
        <v>80</v>
      </c>
      <c r="K541" s="3" t="str">
        <f>_xlfn.XLOOKUP($I541,'task_type|任务类型'!A:A,'task_type|任务类型'!B:B)</f>
        <v>打开任意盲盒{0}次</v>
      </c>
      <c r="L541" s="3">
        <f>10</f>
        <v>10</v>
      </c>
    </row>
    <row r="542" spans="1:12">
      <c r="A542" s="2">
        <f t="shared" si="94"/>
        <v>433031061</v>
      </c>
      <c r="B542" s="3" t="str">
        <f>_xlfn.XLOOKUP(D542,[1]活动!$L$162:$L$226,[1]活动!$D$162:$D$226)</f>
        <v>打开任意盲盒100次</v>
      </c>
      <c r="C542" s="3">
        <v>433031</v>
      </c>
      <c r="D542" s="3">
        <f t="shared" si="95"/>
        <v>61</v>
      </c>
      <c r="F542" s="3">
        <f t="shared" si="100"/>
        <v>433031060</v>
      </c>
      <c r="G542" s="3" t="str">
        <f t="shared" si="99"/>
        <v>5;8020011;2</v>
      </c>
      <c r="H542" s="3">
        <f>_xlfn.XLOOKUP(D542,[1]活动!$L$162:$L$226,[1]活动!$K$162:$K$226)</f>
        <v>2</v>
      </c>
      <c r="I542" s="3">
        <f>_xlfn.XLOOKUP(D542,[1]活动!$L$162:$L$226,[1]活动!$G$162:$G$226)</f>
        <v>1063</v>
      </c>
      <c r="J542" s="3">
        <f>_xlfn.XLOOKUP($D542,[1]活动!$L$162:$L$226,[1]活动!$H$162:$H$226)</f>
        <v>100</v>
      </c>
      <c r="K542" s="3" t="str">
        <f>_xlfn.XLOOKUP($I542,'task_type|任务类型'!A:A,'task_type|任务类型'!B:B)</f>
        <v>打开任意盲盒{0}次</v>
      </c>
      <c r="L542" s="3">
        <f t="shared" ref="L542:L547" si="102">10</f>
        <v>10</v>
      </c>
    </row>
    <row r="543" spans="1:12">
      <c r="A543" s="2">
        <f t="shared" si="94"/>
        <v>433031062</v>
      </c>
      <c r="B543" s="3" t="str">
        <f>_xlfn.XLOOKUP(D543,[1]活动!$L$162:$L$226,[1]活动!$D$162:$D$226)</f>
        <v>打开任意盲盒150次</v>
      </c>
      <c r="C543" s="3">
        <v>433031</v>
      </c>
      <c r="D543" s="3">
        <f t="shared" si="95"/>
        <v>62</v>
      </c>
      <c r="F543" s="3">
        <f t="shared" si="100"/>
        <v>433031061</v>
      </c>
      <c r="G543" s="3" t="str">
        <f t="shared" si="99"/>
        <v>5;8020011;2</v>
      </c>
      <c r="H543" s="3">
        <f>_xlfn.XLOOKUP(D543,[1]活动!$L$162:$L$226,[1]活动!$K$162:$K$226)</f>
        <v>2</v>
      </c>
      <c r="I543" s="3">
        <f>_xlfn.XLOOKUP(D543,[1]活动!$L$162:$L$226,[1]活动!$G$162:$G$226)</f>
        <v>1063</v>
      </c>
      <c r="J543" s="3">
        <f>_xlfn.XLOOKUP($D543,[1]活动!$L$162:$L$226,[1]活动!$H$162:$H$226)</f>
        <v>150</v>
      </c>
      <c r="K543" s="3" t="str">
        <f>_xlfn.XLOOKUP($I543,'task_type|任务类型'!A:A,'task_type|任务类型'!B:B)</f>
        <v>打开任意盲盒{0}次</v>
      </c>
      <c r="L543" s="3">
        <f t="shared" si="102"/>
        <v>10</v>
      </c>
    </row>
    <row r="544" spans="1:12">
      <c r="A544" s="2">
        <f t="shared" si="94"/>
        <v>433031063</v>
      </c>
      <c r="B544" s="3" t="str">
        <f>_xlfn.XLOOKUP(D544,[1]活动!$L$162:$L$226,[1]活动!$D$162:$D$226)</f>
        <v>打开任意盲盒200次</v>
      </c>
      <c r="C544" s="3">
        <v>433031</v>
      </c>
      <c r="D544" s="3">
        <f t="shared" si="95"/>
        <v>63</v>
      </c>
      <c r="F544" s="3">
        <f t="shared" si="100"/>
        <v>433031062</v>
      </c>
      <c r="G544" s="3" t="str">
        <f t="shared" si="99"/>
        <v>5;8020011;2</v>
      </c>
      <c r="H544" s="3">
        <f>_xlfn.XLOOKUP(D544,[1]活动!$L$162:$L$226,[1]活动!$K$162:$K$226)</f>
        <v>2</v>
      </c>
      <c r="I544" s="3">
        <f>_xlfn.XLOOKUP(D544,[1]活动!$L$162:$L$226,[1]活动!$G$162:$G$226)</f>
        <v>1063</v>
      </c>
      <c r="J544" s="3">
        <f>_xlfn.XLOOKUP($D544,[1]活动!$L$162:$L$226,[1]活动!$H$162:$H$226)</f>
        <v>200</v>
      </c>
      <c r="K544" s="3" t="str">
        <f>_xlfn.XLOOKUP($I544,'task_type|任务类型'!A:A,'task_type|任务类型'!B:B)</f>
        <v>打开任意盲盒{0}次</v>
      </c>
      <c r="L544" s="3">
        <f t="shared" si="102"/>
        <v>10</v>
      </c>
    </row>
    <row r="545" spans="1:12">
      <c r="A545" s="2">
        <f t="shared" si="94"/>
        <v>433031064</v>
      </c>
      <c r="B545" s="3" t="str">
        <f>_xlfn.XLOOKUP(D545,[1]活动!$L$162:$L$226,[1]活动!$D$162:$D$226)</f>
        <v>打开任意盲盒250次</v>
      </c>
      <c r="C545" s="3">
        <v>433031</v>
      </c>
      <c r="D545" s="3">
        <f t="shared" si="95"/>
        <v>64</v>
      </c>
      <c r="F545" s="3">
        <f t="shared" si="100"/>
        <v>433031063</v>
      </c>
      <c r="G545" s="3" t="str">
        <f t="shared" si="99"/>
        <v>5;8020011;2</v>
      </c>
      <c r="H545" s="3">
        <f>_xlfn.XLOOKUP(D545,[1]活动!$L$162:$L$226,[1]活动!$K$162:$K$226)</f>
        <v>2</v>
      </c>
      <c r="I545" s="3">
        <f>_xlfn.XLOOKUP(D545,[1]活动!$L$162:$L$226,[1]活动!$G$162:$G$226)</f>
        <v>1063</v>
      </c>
      <c r="J545" s="3">
        <f>_xlfn.XLOOKUP($D545,[1]活动!$L$162:$L$226,[1]活动!$H$162:$H$226)</f>
        <v>250</v>
      </c>
      <c r="K545" s="3" t="str">
        <f>_xlfn.XLOOKUP($I545,'task_type|任务类型'!A:A,'task_type|任务类型'!B:B)</f>
        <v>打开任意盲盒{0}次</v>
      </c>
      <c r="L545" s="3">
        <f t="shared" si="102"/>
        <v>10</v>
      </c>
    </row>
    <row r="546" spans="1:12">
      <c r="A546" s="2">
        <f t="shared" si="94"/>
        <v>433031065</v>
      </c>
      <c r="B546" s="3" t="str">
        <f>_xlfn.XLOOKUP(D546,[1]活动!$L$162:$L$226,[1]活动!$D$162:$D$226)</f>
        <v>打开任意盲盒300次</v>
      </c>
      <c r="C546" s="3">
        <v>433031</v>
      </c>
      <c r="D546" s="3">
        <f t="shared" si="95"/>
        <v>65</v>
      </c>
      <c r="F546" s="3">
        <f t="shared" si="100"/>
        <v>433031064</v>
      </c>
      <c r="G546" s="3" t="str">
        <f t="shared" si="99"/>
        <v>5;8020011;2</v>
      </c>
      <c r="H546" s="3">
        <f>_xlfn.XLOOKUP(D546,[1]活动!$L$162:$L$226,[1]活动!$K$162:$K$226)</f>
        <v>2</v>
      </c>
      <c r="I546" s="3">
        <f>_xlfn.XLOOKUP(D546,[1]活动!$L$162:$L$226,[1]活动!$G$162:$G$226)</f>
        <v>1063</v>
      </c>
      <c r="J546" s="3">
        <f>_xlfn.XLOOKUP($D546,[1]活动!$L$162:$L$226,[1]活动!$H$162:$H$226)</f>
        <v>300</v>
      </c>
      <c r="K546" s="3" t="str">
        <f>_xlfn.XLOOKUP($I546,'task_type|任务类型'!A:A,'task_type|任务类型'!B:B)</f>
        <v>打开任意盲盒{0}次</v>
      </c>
      <c r="L546" s="3">
        <f t="shared" si="102"/>
        <v>10</v>
      </c>
    </row>
    <row r="547" spans="1:12">
      <c r="A547" s="2">
        <v>433031066</v>
      </c>
      <c r="B547" s="3" t="s">
        <v>143</v>
      </c>
      <c r="C547" s="3">
        <v>433031</v>
      </c>
      <c r="D547" s="3">
        <f>COUNTIFS(C162:C547,C547)</f>
        <v>66</v>
      </c>
      <c r="F547" s="3">
        <f>IF(I547=I546,A546,"")</f>
        <v>433031065</v>
      </c>
      <c r="G547" s="3" t="s">
        <v>144</v>
      </c>
      <c r="H547" s="3">
        <v>2</v>
      </c>
      <c r="I547" s="3">
        <v>1063</v>
      </c>
      <c r="J547" s="3">
        <v>350</v>
      </c>
      <c r="K547" s="3" t="s">
        <v>145</v>
      </c>
      <c r="L547" s="3">
        <v>10</v>
      </c>
    </row>
    <row r="548" spans="1:12">
      <c r="A548" s="2">
        <f>C548*1000+D548</f>
        <v>433041001</v>
      </c>
      <c r="B548" s="3" t="str">
        <f>_xlfn.XLOOKUP(D548,[1]活动!$L$162:$L$226,[1]活动!$D$162:$D$226)</f>
        <v>登录游戏1天</v>
      </c>
      <c r="C548" s="3">
        <f>433041</f>
        <v>433041</v>
      </c>
      <c r="D548" s="3">
        <f>COUNTIFS(C162:C548,C548)</f>
        <v>1</v>
      </c>
      <c r="G548" s="3" t="str">
        <f>CONCATENATE("5;8020011;",H548)</f>
        <v>5;8020011;2</v>
      </c>
      <c r="H548" s="3">
        <f>_xlfn.XLOOKUP(D548,[1]活动!$L$162:$L$226,[1]活动!$K$162:$K$226)</f>
        <v>2</v>
      </c>
      <c r="I548" s="3">
        <f>_xlfn.XLOOKUP($D548,[1]活动!$L$162:$L$226,[1]活动!$G$162:$G$226)</f>
        <v>1012</v>
      </c>
      <c r="J548" s="3">
        <f>_xlfn.XLOOKUP($D548,[1]活动!$L$162:$L$226,[1]活动!$H$162:$H$226)</f>
        <v>1</v>
      </c>
      <c r="K548" s="3" t="str">
        <f>_xlfn.XLOOKUP($I548,'task_type|任务类型'!A:A,'task_type|任务类型'!B:B)</f>
        <v>登录游戏{0}天</v>
      </c>
      <c r="L548" s="3">
        <f t="shared" ref="L548:L597" si="103">10</f>
        <v>10</v>
      </c>
    </row>
    <row r="549" spans="1:12">
      <c r="A549" s="2">
        <f>C549*1000+D549</f>
        <v>433041002</v>
      </c>
      <c r="B549" s="3" t="str">
        <f>_xlfn.XLOOKUP(D549,[1]活动!$L$162:$L$226,[1]活动!$D$162:$D$226)</f>
        <v>登录游戏2天</v>
      </c>
      <c r="C549" s="3">
        <f t="shared" ref="C549:C558" si="104">433041</f>
        <v>433041</v>
      </c>
      <c r="D549" s="3">
        <f>COUNTIFS(C163:C549,C549)</f>
        <v>2</v>
      </c>
      <c r="F549" s="3">
        <f t="shared" ref="F549:F612" si="105">IF(I549=I548,A548,"")</f>
        <v>433041001</v>
      </c>
      <c r="G549" s="3" t="str">
        <f>CONCATENATE("5;8020011;",H549)</f>
        <v>5;8020011;2</v>
      </c>
      <c r="H549" s="3">
        <f>_xlfn.XLOOKUP(D549,[1]活动!$L$162:$L$226,[1]活动!$K$162:$K$226)</f>
        <v>2</v>
      </c>
      <c r="I549" s="3">
        <f>_xlfn.XLOOKUP(D549,[1]活动!$L$162:$L$226,[1]活动!$G$162:$G$226)</f>
        <v>1012</v>
      </c>
      <c r="J549" s="3">
        <f>_xlfn.XLOOKUP($D549,[1]活动!$L$162:$L$226,[1]活动!$H$162:$H$226)</f>
        <v>2</v>
      </c>
      <c r="K549" s="3" t="str">
        <f>_xlfn.XLOOKUP($I549,'task_type|任务类型'!A:A,'task_type|任务类型'!B:B)</f>
        <v>登录游戏{0}天</v>
      </c>
      <c r="L549" s="3">
        <f t="shared" si="103"/>
        <v>10</v>
      </c>
    </row>
    <row r="550" spans="1:12">
      <c r="A550" s="2">
        <f>C550*1000+D550</f>
        <v>433041003</v>
      </c>
      <c r="B550" s="3" t="str">
        <f>_xlfn.XLOOKUP(D550,[1]活动!$L$162:$L$226,[1]活动!$D$162:$D$226)</f>
        <v>登录游戏3天</v>
      </c>
      <c r="C550" s="3">
        <f t="shared" si="104"/>
        <v>433041</v>
      </c>
      <c r="D550" s="3">
        <f>COUNTIFS(C164:C550,C550)</f>
        <v>3</v>
      </c>
      <c r="F550" s="3">
        <f t="shared" si="105"/>
        <v>433041002</v>
      </c>
      <c r="G550" s="3" t="str">
        <f>CONCATENATE("5;8020011;",H550)</f>
        <v>5;8020011;2</v>
      </c>
      <c r="H550" s="3">
        <f>_xlfn.XLOOKUP(D550,[1]活动!$L$162:$L$226,[1]活动!$K$162:$K$226)</f>
        <v>2</v>
      </c>
      <c r="I550" s="3">
        <f>_xlfn.XLOOKUP(D550,[1]活动!$L$162:$L$226,[1]活动!$G$162:$G$226)</f>
        <v>1012</v>
      </c>
      <c r="J550" s="3">
        <f>_xlfn.XLOOKUP($D550,[1]活动!$L$162:$L$226,[1]活动!$H$162:$H$226)</f>
        <v>3</v>
      </c>
      <c r="K550" s="3" t="str">
        <f>_xlfn.XLOOKUP($I550,'task_type|任务类型'!A:A,'task_type|任务类型'!B:B)</f>
        <v>登录游戏{0}天</v>
      </c>
      <c r="L550" s="3">
        <f t="shared" si="103"/>
        <v>10</v>
      </c>
    </row>
    <row r="551" spans="1:12">
      <c r="A551" s="2">
        <f>C551*1000+D551</f>
        <v>433041004</v>
      </c>
      <c r="B551" s="3" t="str">
        <f>_xlfn.XLOOKUP(D551,[1]活动!$L$162:$L$226,[1]活动!$D$162:$D$226)</f>
        <v>登录游戏4天</v>
      </c>
      <c r="C551" s="3">
        <f t="shared" si="104"/>
        <v>433041</v>
      </c>
      <c r="D551" s="3">
        <f>COUNTIFS(C165:C551,C551)</f>
        <v>4</v>
      </c>
      <c r="F551" s="3">
        <f t="shared" si="105"/>
        <v>433041003</v>
      </c>
      <c r="G551" s="3" t="str">
        <f>CONCATENATE("5;8020011;",H551)</f>
        <v>5;8020011;2</v>
      </c>
      <c r="H551" s="3">
        <f>_xlfn.XLOOKUP(D551,[1]活动!$L$162:$L$226,[1]活动!$K$162:$K$226)</f>
        <v>2</v>
      </c>
      <c r="I551" s="3">
        <f>_xlfn.XLOOKUP(D551,[1]活动!$L$162:$L$226,[1]活动!$G$162:$G$226)</f>
        <v>1012</v>
      </c>
      <c r="J551" s="3">
        <f>_xlfn.XLOOKUP($D551,[1]活动!$L$162:$L$226,[1]活动!$H$162:$H$226)</f>
        <v>4</v>
      </c>
      <c r="K551" s="3" t="str">
        <f>_xlfn.XLOOKUP($I551,'task_type|任务类型'!A:A,'task_type|任务类型'!B:B)</f>
        <v>登录游戏{0}天</v>
      </c>
      <c r="L551" s="3">
        <f t="shared" si="103"/>
        <v>10</v>
      </c>
    </row>
    <row r="552" spans="1:12">
      <c r="A552" s="2">
        <f t="shared" ref="A552:A612" si="106">C552*1000+D552</f>
        <v>433041005</v>
      </c>
      <c r="B552" s="3" t="str">
        <f>_xlfn.XLOOKUP(D552,[1]活动!$L$162:$L$226,[1]活动!$D$162:$D$226)</f>
        <v>登录游戏5天</v>
      </c>
      <c r="C552" s="3">
        <f t="shared" si="104"/>
        <v>433041</v>
      </c>
      <c r="D552" s="3">
        <f t="shared" ref="D552:D612" si="107">COUNTIFS(C166:C552,C552)</f>
        <v>5</v>
      </c>
      <c r="F552" s="3">
        <f t="shared" si="105"/>
        <v>433041004</v>
      </c>
      <c r="G552" s="3" t="str">
        <f>CONCATENATE("5;8020011;",H552)</f>
        <v>5;8020011;2</v>
      </c>
      <c r="H552" s="3">
        <f>_xlfn.XLOOKUP(D552,[1]活动!$L$162:$L$226,[1]活动!$K$162:$K$226)</f>
        <v>2</v>
      </c>
      <c r="I552" s="3">
        <f>_xlfn.XLOOKUP(D552,[1]活动!$L$162:$L$226,[1]活动!$G$162:$G$226)</f>
        <v>1012</v>
      </c>
      <c r="J552" s="3">
        <f>_xlfn.XLOOKUP($D552,[1]活动!$L$162:$L$226,[1]活动!$H$162:$H$226)</f>
        <v>5</v>
      </c>
      <c r="K552" s="3" t="str">
        <f>_xlfn.XLOOKUP($I552,'task_type|任务类型'!A:A,'task_type|任务类型'!B:B)</f>
        <v>登录游戏{0}天</v>
      </c>
      <c r="L552" s="3">
        <f t="shared" si="103"/>
        <v>10</v>
      </c>
    </row>
    <row r="553" spans="1:12">
      <c r="A553" s="2">
        <f t="shared" si="106"/>
        <v>433041006</v>
      </c>
      <c r="B553" s="3" t="str">
        <f>_xlfn.XLOOKUP(D553,[1]活动!$L$162:$L$226,[1]活动!$D$162:$D$226)</f>
        <v>登录游戏6天</v>
      </c>
      <c r="C553" s="3">
        <f t="shared" si="104"/>
        <v>433041</v>
      </c>
      <c r="D553" s="3">
        <f t="shared" si="107"/>
        <v>6</v>
      </c>
      <c r="F553" s="3">
        <f t="shared" si="105"/>
        <v>433041005</v>
      </c>
      <c r="G553" s="3" t="str">
        <f>CONCATENATE("5;8020011;",H553)</f>
        <v>5;8020011;2</v>
      </c>
      <c r="H553" s="3">
        <f>_xlfn.XLOOKUP(D553,[1]活动!$L$162:$L$226,[1]活动!$K$162:$K$226)</f>
        <v>2</v>
      </c>
      <c r="I553" s="3">
        <f>_xlfn.XLOOKUP(D553,[1]活动!$L$162:$L$226,[1]活动!$G$162:$G$226)</f>
        <v>1012</v>
      </c>
      <c r="J553" s="3">
        <f>_xlfn.XLOOKUP($D553,[1]活动!$L$162:$L$226,[1]活动!$H$162:$H$226)</f>
        <v>6</v>
      </c>
      <c r="K553" s="3" t="str">
        <f>_xlfn.XLOOKUP($I553,'task_type|任务类型'!A:A,'task_type|任务类型'!B:B)</f>
        <v>登录游戏{0}天</v>
      </c>
      <c r="L553" s="3">
        <f t="shared" si="103"/>
        <v>10</v>
      </c>
    </row>
    <row r="554" spans="1:12">
      <c r="A554" s="2">
        <f t="shared" si="106"/>
        <v>433041007</v>
      </c>
      <c r="B554" s="3" t="str">
        <f>_xlfn.XLOOKUP(D554,[1]活动!$L$162:$L$226,[1]活动!$D$162:$D$226)</f>
        <v>登录游戏7天</v>
      </c>
      <c r="C554" s="3">
        <f t="shared" si="104"/>
        <v>433041</v>
      </c>
      <c r="D554" s="3">
        <f t="shared" si="107"/>
        <v>7</v>
      </c>
      <c r="F554" s="3">
        <f t="shared" si="105"/>
        <v>433041006</v>
      </c>
      <c r="G554" s="3" t="str">
        <f>CONCATENATE("5;8020011;",H554)</f>
        <v>5;8020011;2</v>
      </c>
      <c r="H554" s="3">
        <f>_xlfn.XLOOKUP(D554,[1]活动!$L$162:$L$226,[1]活动!$K$162:$K$226)</f>
        <v>2</v>
      </c>
      <c r="I554" s="3">
        <f>_xlfn.XLOOKUP(D554,[1]活动!$L$162:$L$226,[1]活动!$G$162:$G$226)</f>
        <v>1012</v>
      </c>
      <c r="J554" s="3">
        <f>_xlfn.XLOOKUP($D554,[1]活动!$L$162:$L$226,[1]活动!$H$162:$H$226)</f>
        <v>7</v>
      </c>
      <c r="K554" s="3" t="str">
        <f>_xlfn.XLOOKUP($I554,'task_type|任务类型'!A:A,'task_type|任务类型'!B:B)</f>
        <v>登录游戏{0}天</v>
      </c>
      <c r="L554" s="3">
        <f t="shared" si="103"/>
        <v>10</v>
      </c>
    </row>
    <row r="555" spans="1:12">
      <c r="A555" s="2">
        <f t="shared" si="106"/>
        <v>433041008</v>
      </c>
      <c r="B555" s="3" t="str">
        <f>_xlfn.XLOOKUP(D555,[1]活动!$L$162:$L$226,[1]活动!$D$162:$D$226)</f>
        <v>购买或看视频获得体力3次</v>
      </c>
      <c r="C555" s="3">
        <f t="shared" si="104"/>
        <v>433041</v>
      </c>
      <c r="D555" s="3">
        <f t="shared" si="107"/>
        <v>8</v>
      </c>
      <c r="F555" s="3" t="str">
        <f t="shared" si="105"/>
        <v/>
      </c>
      <c r="G555" s="3" t="str">
        <f>CONCATENATE("5;8020011;",H555)</f>
        <v>5;8020011;1</v>
      </c>
      <c r="H555" s="3">
        <f>_xlfn.XLOOKUP(D555,[1]活动!$L$162:$L$226,[1]活动!$K$162:$K$226)</f>
        <v>1</v>
      </c>
      <c r="I555" s="3">
        <f>_xlfn.XLOOKUP(D555,[1]活动!$L$162:$L$226,[1]活动!$G$162:$G$226)</f>
        <v>1051</v>
      </c>
      <c r="J555" s="3">
        <f>_xlfn.XLOOKUP($D555,[1]活动!$L$162:$L$226,[1]活动!$H$162:$H$226)</f>
        <v>3</v>
      </c>
      <c r="K555" s="3" t="str">
        <f>_xlfn.XLOOKUP($I555,'task_type|任务类型'!A:A,'task_type|任务类型'!B:B)</f>
        <v>购买或看视频获得体力{0}次</v>
      </c>
      <c r="L555" s="3">
        <f t="shared" si="103"/>
        <v>10</v>
      </c>
    </row>
    <row r="556" spans="1:12">
      <c r="A556" s="2">
        <f t="shared" si="106"/>
        <v>433041009</v>
      </c>
      <c r="B556" s="3" t="str">
        <f>_xlfn.XLOOKUP(D556,[1]活动!$L$162:$L$226,[1]活动!$D$162:$D$226)</f>
        <v>购买或看视频获得体力6次</v>
      </c>
      <c r="C556" s="3">
        <f t="shared" si="104"/>
        <v>433041</v>
      </c>
      <c r="D556" s="3">
        <f t="shared" si="107"/>
        <v>9</v>
      </c>
      <c r="F556" s="3">
        <f t="shared" si="105"/>
        <v>433041008</v>
      </c>
      <c r="G556" s="3" t="str">
        <f>CONCATENATE("5;8020011;",H556)</f>
        <v>5;8020011;1</v>
      </c>
      <c r="H556" s="3">
        <f>_xlfn.XLOOKUP(D556,[1]活动!$L$162:$L$226,[1]活动!$K$162:$K$226)</f>
        <v>1</v>
      </c>
      <c r="I556" s="3">
        <f>_xlfn.XLOOKUP(D556,[1]活动!$L$162:$L$226,[1]活动!$G$162:$G$226)</f>
        <v>1051</v>
      </c>
      <c r="J556" s="3">
        <f>_xlfn.XLOOKUP($D556,[1]活动!$L$162:$L$226,[1]活动!$H$162:$H$226)</f>
        <v>6</v>
      </c>
      <c r="K556" s="3" t="str">
        <f>_xlfn.XLOOKUP($I556,'task_type|任务类型'!A:A,'task_type|任务类型'!B:B)</f>
        <v>购买或看视频获得体力{0}次</v>
      </c>
      <c r="L556" s="3">
        <f t="shared" si="103"/>
        <v>10</v>
      </c>
    </row>
    <row r="557" spans="1:12">
      <c r="A557" s="2">
        <f t="shared" si="106"/>
        <v>433041010</v>
      </c>
      <c r="B557" s="3" t="str">
        <f>_xlfn.XLOOKUP(D557,[1]活动!$L$162:$L$226,[1]活动!$D$162:$D$226)</f>
        <v>购买或看视频获得体力9次</v>
      </c>
      <c r="C557" s="3">
        <f t="shared" si="104"/>
        <v>433041</v>
      </c>
      <c r="D557" s="3">
        <f t="shared" si="107"/>
        <v>10</v>
      </c>
      <c r="F557" s="3">
        <f t="shared" si="105"/>
        <v>433041009</v>
      </c>
      <c r="G557" s="3" t="str">
        <f>CONCATENATE("5;8020011;",H557)</f>
        <v>5;8020011;1</v>
      </c>
      <c r="H557" s="3">
        <f>_xlfn.XLOOKUP(D557,[1]活动!$L$162:$L$226,[1]活动!$K$162:$K$226)</f>
        <v>1</v>
      </c>
      <c r="I557" s="3">
        <f>_xlfn.XLOOKUP(D557,[1]活动!$L$162:$L$226,[1]活动!$G$162:$G$226)</f>
        <v>1051</v>
      </c>
      <c r="J557" s="3">
        <f>_xlfn.XLOOKUP($D557,[1]活动!$L$162:$L$226,[1]活动!$H$162:$H$226)</f>
        <v>9</v>
      </c>
      <c r="K557" s="3" t="str">
        <f>_xlfn.XLOOKUP($I557,'task_type|任务类型'!A:A,'task_type|任务类型'!B:B)</f>
        <v>购买或看视频获得体力{0}次</v>
      </c>
      <c r="L557" s="3">
        <f t="shared" si="103"/>
        <v>10</v>
      </c>
    </row>
    <row r="558" spans="1:12">
      <c r="A558" s="2">
        <f t="shared" si="106"/>
        <v>433041011</v>
      </c>
      <c r="B558" s="3" t="str">
        <f>_xlfn.XLOOKUP(D558,[1]活动!$L$162:$L$226,[1]活动!$D$162:$D$226)</f>
        <v>购买或看视频获得体力12次</v>
      </c>
      <c r="C558" s="3">
        <f t="shared" si="104"/>
        <v>433041</v>
      </c>
      <c r="D558" s="3">
        <f t="shared" si="107"/>
        <v>11</v>
      </c>
      <c r="F558" s="3">
        <f t="shared" si="105"/>
        <v>433041010</v>
      </c>
      <c r="G558" s="3" t="str">
        <f>CONCATENATE("5;8020011;",H558)</f>
        <v>5;8020011;1</v>
      </c>
      <c r="H558" s="3">
        <f>_xlfn.XLOOKUP(D558,[1]活动!$L$162:$L$226,[1]活动!$K$162:$K$226)</f>
        <v>1</v>
      </c>
      <c r="I558" s="3">
        <f>_xlfn.XLOOKUP(D558,[1]活动!$L$162:$L$226,[1]活动!$G$162:$G$226)</f>
        <v>1051</v>
      </c>
      <c r="J558" s="3">
        <f>_xlfn.XLOOKUP($D558,[1]活动!$L$162:$L$226,[1]活动!$H$162:$H$226)</f>
        <v>12</v>
      </c>
      <c r="K558" s="3" t="str">
        <f>_xlfn.XLOOKUP($I558,'task_type|任务类型'!A:A,'task_type|任务类型'!B:B)</f>
        <v>购买或看视频获得体力{0}次</v>
      </c>
      <c r="L558" s="3">
        <f t="shared" si="103"/>
        <v>10</v>
      </c>
    </row>
    <row r="559" spans="1:12">
      <c r="A559" s="2">
        <f t="shared" si="106"/>
        <v>433041012</v>
      </c>
      <c r="B559" s="3" t="str">
        <f>_xlfn.XLOOKUP(D559,[1]活动!$L$162:$L$226,[1]活动!$D$162:$D$226)</f>
        <v>购买或看视频获得体力15次</v>
      </c>
      <c r="C559" s="3">
        <f t="shared" ref="C559:C568" si="108">433041</f>
        <v>433041</v>
      </c>
      <c r="D559" s="3">
        <f t="shared" si="107"/>
        <v>12</v>
      </c>
      <c r="F559" s="3">
        <f t="shared" si="105"/>
        <v>433041011</v>
      </c>
      <c r="G559" s="3" t="str">
        <f>CONCATENATE("5;8020011;",H559)</f>
        <v>5;8020011;1</v>
      </c>
      <c r="H559" s="3">
        <f>_xlfn.XLOOKUP(D559,[1]活动!$L$162:$L$226,[1]活动!$K$162:$K$226)</f>
        <v>1</v>
      </c>
      <c r="I559" s="3">
        <f>_xlfn.XLOOKUP(D559,[1]活动!$L$162:$L$226,[1]活动!$G$162:$G$226)</f>
        <v>1051</v>
      </c>
      <c r="J559" s="3">
        <f>_xlfn.XLOOKUP($D559,[1]活动!$L$162:$L$226,[1]活动!$H$162:$H$226)</f>
        <v>15</v>
      </c>
      <c r="K559" s="3" t="str">
        <f>_xlfn.XLOOKUP($I559,'task_type|任务类型'!A:A,'task_type|任务类型'!B:B)</f>
        <v>购买或看视频获得体力{0}次</v>
      </c>
      <c r="L559" s="3">
        <f t="shared" si="103"/>
        <v>10</v>
      </c>
    </row>
    <row r="560" spans="1:12">
      <c r="A560" s="2">
        <f t="shared" si="106"/>
        <v>433041013</v>
      </c>
      <c r="B560" s="3" t="str">
        <f>_xlfn.XLOOKUP(D560,[1]活动!$L$162:$L$226,[1]活动!$D$162:$D$226)</f>
        <v>购买或看视频获得体力18次</v>
      </c>
      <c r="C560" s="3">
        <f t="shared" si="108"/>
        <v>433041</v>
      </c>
      <c r="D560" s="3">
        <f t="shared" si="107"/>
        <v>13</v>
      </c>
      <c r="F560" s="3">
        <f t="shared" si="105"/>
        <v>433041012</v>
      </c>
      <c r="G560" s="3" t="str">
        <f>CONCATENATE("5;8020011;",H560)</f>
        <v>5;8020011;1</v>
      </c>
      <c r="H560" s="3">
        <f>_xlfn.XLOOKUP(D560,[1]活动!$L$162:$L$226,[1]活动!$K$162:$K$226)</f>
        <v>1</v>
      </c>
      <c r="I560" s="3">
        <f>_xlfn.XLOOKUP(D560,[1]活动!$L$162:$L$226,[1]活动!$G$162:$G$226)</f>
        <v>1051</v>
      </c>
      <c r="J560" s="3">
        <f>_xlfn.XLOOKUP($D560,[1]活动!$L$162:$L$226,[1]活动!$H$162:$H$226)</f>
        <v>18</v>
      </c>
      <c r="K560" s="3" t="str">
        <f>_xlfn.XLOOKUP($I560,'task_type|任务类型'!A:A,'task_type|任务类型'!B:B)</f>
        <v>购买或看视频获得体力{0}次</v>
      </c>
      <c r="L560" s="3">
        <f t="shared" si="103"/>
        <v>10</v>
      </c>
    </row>
    <row r="561" spans="1:12">
      <c r="A561" s="2">
        <f t="shared" si="106"/>
        <v>433041014</v>
      </c>
      <c r="B561" s="3" t="str">
        <f>_xlfn.XLOOKUP(D561,[1]活动!$L$162:$L$226,[1]活动!$D$162:$D$226)</f>
        <v>购买或看视频获得体力21次</v>
      </c>
      <c r="C561" s="3">
        <f t="shared" si="108"/>
        <v>433041</v>
      </c>
      <c r="D561" s="3">
        <f t="shared" si="107"/>
        <v>14</v>
      </c>
      <c r="F561" s="3">
        <f t="shared" si="105"/>
        <v>433041013</v>
      </c>
      <c r="G561" s="3" t="str">
        <f>CONCATENATE("5;8020011;",H561)</f>
        <v>5;8020011;1</v>
      </c>
      <c r="H561" s="3">
        <f>_xlfn.XLOOKUP(D561,[1]活动!$L$162:$L$226,[1]活动!$K$162:$K$226)</f>
        <v>1</v>
      </c>
      <c r="I561" s="3">
        <f>_xlfn.XLOOKUP(D561,[1]活动!$L$162:$L$226,[1]活动!$G$162:$G$226)</f>
        <v>1051</v>
      </c>
      <c r="J561" s="3">
        <f>_xlfn.XLOOKUP($D561,[1]活动!$L$162:$L$226,[1]活动!$H$162:$H$226)</f>
        <v>21</v>
      </c>
      <c r="K561" s="3" t="str">
        <f>_xlfn.XLOOKUP($I561,'task_type|任务类型'!A:A,'task_type|任务类型'!B:B)</f>
        <v>购买或看视频获得体力{0}次</v>
      </c>
      <c r="L561" s="3">
        <f t="shared" si="103"/>
        <v>10</v>
      </c>
    </row>
    <row r="562" spans="1:12">
      <c r="A562" s="2">
        <f t="shared" si="106"/>
        <v>433041015</v>
      </c>
      <c r="B562" s="3" t="str">
        <f>_xlfn.XLOOKUP(D562,[1]活动!$L$162:$L$226,[1]活动!$D$162:$D$226)</f>
        <v>击败敌对势力10000人</v>
      </c>
      <c r="C562" s="3">
        <f t="shared" si="108"/>
        <v>433041</v>
      </c>
      <c r="D562" s="3">
        <f t="shared" si="107"/>
        <v>15</v>
      </c>
      <c r="F562" s="3" t="str">
        <f t="shared" si="105"/>
        <v/>
      </c>
      <c r="G562" s="3" t="str">
        <f>CONCATENATE("5;8020011;",H562)</f>
        <v>5;8020011;1</v>
      </c>
      <c r="H562" s="3">
        <f>_xlfn.XLOOKUP(D562,[1]活动!$L$162:$L$226,[1]活动!$K$162:$K$226)</f>
        <v>1</v>
      </c>
      <c r="I562" s="3">
        <f>_xlfn.XLOOKUP(D562,[1]活动!$L$162:$L$226,[1]活动!$G$162:$G$226)</f>
        <v>2031</v>
      </c>
      <c r="J562" s="3">
        <f>_xlfn.XLOOKUP($D562,[1]活动!$L$162:$L$226,[1]活动!$H$162:$H$226)</f>
        <v>10000</v>
      </c>
      <c r="K562" s="3" t="str">
        <f>_xlfn.XLOOKUP($I562,'task_type|任务类型'!A:A,'task_type|任务类型'!B:B)</f>
        <v>击败敌对势力{0}人</v>
      </c>
      <c r="L562" s="3">
        <f t="shared" si="103"/>
        <v>10</v>
      </c>
    </row>
    <row r="563" spans="1:12">
      <c r="A563" s="2">
        <f t="shared" si="106"/>
        <v>433041016</v>
      </c>
      <c r="B563" s="3" t="str">
        <f>_xlfn.XLOOKUP(D563,[1]活动!$L$162:$L$226,[1]活动!$D$162:$D$226)</f>
        <v>击败敌对势力20000人</v>
      </c>
      <c r="C563" s="3">
        <f t="shared" si="108"/>
        <v>433041</v>
      </c>
      <c r="D563" s="3">
        <f t="shared" si="107"/>
        <v>16</v>
      </c>
      <c r="F563" s="3">
        <f t="shared" si="105"/>
        <v>433041015</v>
      </c>
      <c r="G563" s="3" t="str">
        <f>CONCATENATE("5;8020011;",H563)</f>
        <v>5;8020011;1</v>
      </c>
      <c r="H563" s="3">
        <f>_xlfn.XLOOKUP(D563,[1]活动!$L$162:$L$226,[1]活动!$K$162:$K$226)</f>
        <v>1</v>
      </c>
      <c r="I563" s="3">
        <f>_xlfn.XLOOKUP(D563,[1]活动!$L$162:$L$226,[1]活动!$G$162:$G$226)</f>
        <v>2031</v>
      </c>
      <c r="J563" s="3">
        <f>_xlfn.XLOOKUP($D563,[1]活动!$L$162:$L$226,[1]活动!$H$162:$H$226)</f>
        <v>20000</v>
      </c>
      <c r="K563" s="3" t="str">
        <f>_xlfn.XLOOKUP($I563,'task_type|任务类型'!A:A,'task_type|任务类型'!B:B)</f>
        <v>击败敌对势力{0}人</v>
      </c>
      <c r="L563" s="3">
        <f t="shared" si="103"/>
        <v>10</v>
      </c>
    </row>
    <row r="564" spans="1:12">
      <c r="A564" s="2">
        <f t="shared" si="106"/>
        <v>433041017</v>
      </c>
      <c r="B564" s="3" t="str">
        <f>_xlfn.XLOOKUP(D564,[1]活动!$L$162:$L$226,[1]活动!$D$162:$D$226)</f>
        <v>击败敌对势力30000人</v>
      </c>
      <c r="C564" s="3">
        <f t="shared" si="108"/>
        <v>433041</v>
      </c>
      <c r="D564" s="3">
        <f t="shared" si="107"/>
        <v>17</v>
      </c>
      <c r="F564" s="3">
        <f t="shared" si="105"/>
        <v>433041016</v>
      </c>
      <c r="G564" s="3" t="str">
        <f>CONCATENATE("5;8020011;",H564)</f>
        <v>5;8020011;1</v>
      </c>
      <c r="H564" s="3">
        <f>_xlfn.XLOOKUP(D564,[1]活动!$L$162:$L$226,[1]活动!$K$162:$K$226)</f>
        <v>1</v>
      </c>
      <c r="I564" s="3">
        <f>_xlfn.XLOOKUP(D564,[1]活动!$L$162:$L$226,[1]活动!$G$162:$G$226)</f>
        <v>2031</v>
      </c>
      <c r="J564" s="3">
        <f>_xlfn.XLOOKUP($D564,[1]活动!$L$162:$L$226,[1]活动!$H$162:$H$226)</f>
        <v>30000</v>
      </c>
      <c r="K564" s="3" t="str">
        <f>_xlfn.XLOOKUP($I564,'task_type|任务类型'!A:A,'task_type|任务类型'!B:B)</f>
        <v>击败敌对势力{0}人</v>
      </c>
      <c r="L564" s="3">
        <f t="shared" si="103"/>
        <v>10</v>
      </c>
    </row>
    <row r="565" spans="1:12">
      <c r="A565" s="2">
        <f t="shared" si="106"/>
        <v>433041018</v>
      </c>
      <c r="B565" s="3" t="str">
        <f>_xlfn.XLOOKUP(D565,[1]活动!$L$162:$L$226,[1]活动!$D$162:$D$226)</f>
        <v>击败敌对势力50000人</v>
      </c>
      <c r="C565" s="3">
        <f t="shared" si="108"/>
        <v>433041</v>
      </c>
      <c r="D565" s="3">
        <f t="shared" si="107"/>
        <v>18</v>
      </c>
      <c r="F565" s="3">
        <f t="shared" si="105"/>
        <v>433041017</v>
      </c>
      <c r="G565" s="3" t="str">
        <f>CONCATENATE("5;8020011;",H565)</f>
        <v>5;8020011;1</v>
      </c>
      <c r="H565" s="3">
        <f>_xlfn.XLOOKUP(D565,[1]活动!$L$162:$L$226,[1]活动!$K$162:$K$226)</f>
        <v>1</v>
      </c>
      <c r="I565" s="3">
        <f>_xlfn.XLOOKUP(D565,[1]活动!$L$162:$L$226,[1]活动!$G$162:$G$226)</f>
        <v>2031</v>
      </c>
      <c r="J565" s="3">
        <f>_xlfn.XLOOKUP($D565,[1]活动!$L$162:$L$226,[1]活动!$H$162:$H$226)</f>
        <v>50000</v>
      </c>
      <c r="K565" s="3" t="str">
        <f>_xlfn.XLOOKUP($I565,'task_type|任务类型'!A:A,'task_type|任务类型'!B:B)</f>
        <v>击败敌对势力{0}人</v>
      </c>
      <c r="L565" s="3">
        <f t="shared" si="103"/>
        <v>10</v>
      </c>
    </row>
    <row r="566" spans="1:12">
      <c r="A566" s="2">
        <f t="shared" si="106"/>
        <v>433041019</v>
      </c>
      <c r="B566" s="3" t="str">
        <f>_xlfn.XLOOKUP(D566,[1]活动!$L$162:$L$226,[1]活动!$D$162:$D$226)</f>
        <v>击败敌对势力100000人</v>
      </c>
      <c r="C566" s="3">
        <f t="shared" si="108"/>
        <v>433041</v>
      </c>
      <c r="D566" s="3">
        <f t="shared" si="107"/>
        <v>19</v>
      </c>
      <c r="F566" s="3">
        <f t="shared" si="105"/>
        <v>433041018</v>
      </c>
      <c r="G566" s="3" t="str">
        <f>CONCATENATE("5;8020011;",H566)</f>
        <v>5;8020011;2</v>
      </c>
      <c r="H566" s="3">
        <f>_xlfn.XLOOKUP(D566,[1]活动!$L$162:$L$226,[1]活动!$K$162:$K$226)</f>
        <v>2</v>
      </c>
      <c r="I566" s="3">
        <f>_xlfn.XLOOKUP(D566,[1]活动!$L$162:$L$226,[1]活动!$G$162:$G$226)</f>
        <v>2031</v>
      </c>
      <c r="J566" s="3">
        <f>_xlfn.XLOOKUP($D566,[1]活动!$L$162:$L$226,[1]活动!$H$162:$H$226)</f>
        <v>100000</v>
      </c>
      <c r="K566" s="3" t="str">
        <f>_xlfn.XLOOKUP($I566,'task_type|任务类型'!A:A,'task_type|任务类型'!B:B)</f>
        <v>击败敌对势力{0}人</v>
      </c>
      <c r="L566" s="3">
        <f t="shared" si="103"/>
        <v>10</v>
      </c>
    </row>
    <row r="567" spans="1:12">
      <c r="A567" s="2">
        <f t="shared" si="106"/>
        <v>433041020</v>
      </c>
      <c r="B567" s="3" t="str">
        <f>_xlfn.XLOOKUP(D567,[1]活动!$L$162:$L$226,[1]活动!$D$162:$D$226)</f>
        <v>击败敌对势力150000人</v>
      </c>
      <c r="C567" s="3">
        <f t="shared" si="108"/>
        <v>433041</v>
      </c>
      <c r="D567" s="3">
        <f t="shared" si="107"/>
        <v>20</v>
      </c>
      <c r="F567" s="3">
        <f t="shared" si="105"/>
        <v>433041019</v>
      </c>
      <c r="G567" s="3" t="str">
        <f>CONCATENATE("5;8020011;",H567)</f>
        <v>5;8020011;2</v>
      </c>
      <c r="H567" s="3">
        <f>_xlfn.XLOOKUP(D567,[1]活动!$L$162:$L$226,[1]活动!$K$162:$K$226)</f>
        <v>2</v>
      </c>
      <c r="I567" s="3">
        <f>_xlfn.XLOOKUP(D567,[1]活动!$L$162:$L$226,[1]活动!$G$162:$G$226)</f>
        <v>2031</v>
      </c>
      <c r="J567" s="3">
        <f>_xlfn.XLOOKUP($D567,[1]活动!$L$162:$L$226,[1]活动!$H$162:$H$226)</f>
        <v>150000</v>
      </c>
      <c r="K567" s="3" t="str">
        <f>_xlfn.XLOOKUP($I567,'task_type|任务类型'!A:A,'task_type|任务类型'!B:B)</f>
        <v>击败敌对势力{0}人</v>
      </c>
      <c r="L567" s="3">
        <f t="shared" si="103"/>
        <v>10</v>
      </c>
    </row>
    <row r="568" spans="1:12">
      <c r="A568" s="2">
        <f t="shared" si="106"/>
        <v>433041021</v>
      </c>
      <c r="B568" s="3" t="str">
        <f>_xlfn.XLOOKUP(D568,[1]活动!$L$162:$L$226,[1]活动!$D$162:$D$226)</f>
        <v>击败敌对势力200000人</v>
      </c>
      <c r="C568" s="3">
        <f t="shared" si="108"/>
        <v>433041</v>
      </c>
      <c r="D568" s="3">
        <f t="shared" si="107"/>
        <v>21</v>
      </c>
      <c r="F568" s="3">
        <f t="shared" si="105"/>
        <v>433041020</v>
      </c>
      <c r="G568" s="3" t="str">
        <f>CONCATENATE("5;8020011;",H568)</f>
        <v>5;8020011;3</v>
      </c>
      <c r="H568" s="3">
        <f>_xlfn.XLOOKUP(D568,[1]活动!$L$162:$L$226,[1]活动!$K$162:$K$226)</f>
        <v>3</v>
      </c>
      <c r="I568" s="3">
        <f>_xlfn.XLOOKUP(D568,[1]活动!$L$162:$L$226,[1]活动!$G$162:$G$226)</f>
        <v>2031</v>
      </c>
      <c r="J568" s="3">
        <f>_xlfn.XLOOKUP($D568,[1]活动!$L$162:$L$226,[1]活动!$H$162:$H$226)</f>
        <v>200000</v>
      </c>
      <c r="K568" s="3" t="str">
        <f>_xlfn.XLOOKUP($I568,'task_type|任务类型'!A:A,'task_type|任务类型'!B:B)</f>
        <v>击败敌对势力{0}人</v>
      </c>
      <c r="L568" s="3">
        <f t="shared" si="103"/>
        <v>10</v>
      </c>
    </row>
    <row r="569" spans="1:12">
      <c r="A569" s="2">
        <f t="shared" si="106"/>
        <v>433041022</v>
      </c>
      <c r="B569" s="3" t="str">
        <f>_xlfn.XLOOKUP(D569,[1]活动!$L$162:$L$226,[1]活动!$D$162:$D$226)</f>
        <v>击败敌对势力250000人</v>
      </c>
      <c r="C569" s="3">
        <f t="shared" ref="C569:C578" si="109">433041</f>
        <v>433041</v>
      </c>
      <c r="D569" s="3">
        <f t="shared" si="107"/>
        <v>22</v>
      </c>
      <c r="F569" s="3">
        <f t="shared" si="105"/>
        <v>433041021</v>
      </c>
      <c r="G569" s="3" t="str">
        <f>CONCATENATE("5;8020011;",H569)</f>
        <v>5;8020011;3</v>
      </c>
      <c r="H569" s="3">
        <f>_xlfn.XLOOKUP(D569,[1]活动!$L$162:$L$226,[1]活动!$K$162:$K$226)</f>
        <v>3</v>
      </c>
      <c r="I569" s="3">
        <f>_xlfn.XLOOKUP(D569,[1]活动!$L$162:$L$226,[1]活动!$G$162:$G$226)</f>
        <v>2031</v>
      </c>
      <c r="J569" s="3">
        <f>_xlfn.XLOOKUP($D569,[1]活动!$L$162:$L$226,[1]活动!$H$162:$H$226)</f>
        <v>250000</v>
      </c>
      <c r="K569" s="3" t="str">
        <f>_xlfn.XLOOKUP($I569,'task_type|任务类型'!A:A,'task_type|任务类型'!B:B)</f>
        <v>击败敌对势力{0}人</v>
      </c>
      <c r="L569" s="3">
        <f t="shared" si="103"/>
        <v>10</v>
      </c>
    </row>
    <row r="570" spans="1:12">
      <c r="A570" s="2">
        <f t="shared" si="106"/>
        <v>433041023</v>
      </c>
      <c r="B570" s="3" t="str">
        <f>_xlfn.XLOOKUP(D570,[1]活动!$L$162:$L$226,[1]活动!$D$162:$D$226)</f>
        <v>击败敌对势力300000人</v>
      </c>
      <c r="C570" s="3">
        <f t="shared" si="109"/>
        <v>433041</v>
      </c>
      <c r="D570" s="3">
        <f t="shared" si="107"/>
        <v>23</v>
      </c>
      <c r="F570" s="3">
        <f t="shared" si="105"/>
        <v>433041022</v>
      </c>
      <c r="G570" s="3" t="str">
        <f>CONCATENATE("5;8020011;",H570)</f>
        <v>5;8020011;3</v>
      </c>
      <c r="H570" s="3">
        <f>_xlfn.XLOOKUP(D570,[1]活动!$L$162:$L$226,[1]活动!$K$162:$K$226)</f>
        <v>3</v>
      </c>
      <c r="I570" s="3">
        <f>_xlfn.XLOOKUP(D570,[1]活动!$L$162:$L$226,[1]活动!$G$162:$G$226)</f>
        <v>2031</v>
      </c>
      <c r="J570" s="3">
        <f>_xlfn.XLOOKUP($D570,[1]活动!$L$162:$L$226,[1]活动!$H$162:$H$226)</f>
        <v>300000</v>
      </c>
      <c r="K570" s="3" t="str">
        <f>_xlfn.XLOOKUP($I570,'task_type|任务类型'!A:A,'task_type|任务类型'!B:B)</f>
        <v>击败敌对势力{0}人</v>
      </c>
      <c r="L570" s="3">
        <f t="shared" si="103"/>
        <v>10</v>
      </c>
    </row>
    <row r="571" spans="1:12">
      <c r="A571" s="2">
        <f t="shared" si="106"/>
        <v>433041024</v>
      </c>
      <c r="B571" s="3" t="str">
        <f>_xlfn.XLOOKUP(D571,[1]活动!$L$162:$L$226,[1]活动!$D$162:$D$226)</f>
        <v>击败敌对势力350000人</v>
      </c>
      <c r="C571" s="3">
        <f t="shared" si="109"/>
        <v>433041</v>
      </c>
      <c r="D571" s="3">
        <f t="shared" si="107"/>
        <v>24</v>
      </c>
      <c r="F571" s="3">
        <f t="shared" si="105"/>
        <v>433041023</v>
      </c>
      <c r="G571" s="3" t="str">
        <f>CONCATENATE("5;8020011;",H571)</f>
        <v>5;8020011;3</v>
      </c>
      <c r="H571" s="3">
        <f>_xlfn.XLOOKUP(D571,[1]活动!$L$162:$L$226,[1]活动!$K$162:$K$226)</f>
        <v>3</v>
      </c>
      <c r="I571" s="3">
        <f>_xlfn.XLOOKUP(D571,[1]活动!$L$162:$L$226,[1]活动!$G$162:$G$226)</f>
        <v>2031</v>
      </c>
      <c r="J571" s="3">
        <f>_xlfn.XLOOKUP($D571,[1]活动!$L$162:$L$226,[1]活动!$H$162:$H$226)</f>
        <v>350000</v>
      </c>
      <c r="K571" s="3" t="str">
        <f>_xlfn.XLOOKUP($I571,'task_type|任务类型'!A:A,'task_type|任务类型'!B:B)</f>
        <v>击败敌对势力{0}人</v>
      </c>
      <c r="L571" s="3">
        <f t="shared" si="103"/>
        <v>10</v>
      </c>
    </row>
    <row r="572" spans="1:12">
      <c r="A572" s="2">
        <f t="shared" si="106"/>
        <v>433041025</v>
      </c>
      <c r="B572" s="3" t="str">
        <f>_xlfn.XLOOKUP(D572,[1]活动!$L$162:$L$226,[1]活动!$D$162:$D$226)</f>
        <v>击败敌对势力400000人</v>
      </c>
      <c r="C572" s="3">
        <f t="shared" si="109"/>
        <v>433041</v>
      </c>
      <c r="D572" s="3">
        <f t="shared" si="107"/>
        <v>25</v>
      </c>
      <c r="F572" s="3">
        <f t="shared" si="105"/>
        <v>433041024</v>
      </c>
      <c r="G572" s="3" t="str">
        <f>CONCATENATE("5;8020011;",H572)</f>
        <v>5;8020011;4</v>
      </c>
      <c r="H572" s="3">
        <f>_xlfn.XLOOKUP(D572,[1]活动!$L$162:$L$226,[1]活动!$K$162:$K$226)</f>
        <v>4</v>
      </c>
      <c r="I572" s="3">
        <f>_xlfn.XLOOKUP(D572,[1]活动!$L$162:$L$226,[1]活动!$G$162:$G$226)</f>
        <v>2031</v>
      </c>
      <c r="J572" s="3">
        <f>_xlfn.XLOOKUP($D572,[1]活动!$L$162:$L$226,[1]活动!$H$162:$H$226)</f>
        <v>400000</v>
      </c>
      <c r="K572" s="3" t="str">
        <f>_xlfn.XLOOKUP($I572,'task_type|任务类型'!A:A,'task_type|任务类型'!B:B)</f>
        <v>击败敌对势力{0}人</v>
      </c>
      <c r="L572" s="3">
        <f t="shared" si="103"/>
        <v>10</v>
      </c>
    </row>
    <row r="573" spans="1:12">
      <c r="A573" s="2">
        <f t="shared" si="106"/>
        <v>433041026</v>
      </c>
      <c r="B573" s="3" t="str">
        <f>_xlfn.XLOOKUP(D573,[1]活动!$L$162:$L$226,[1]活动!$D$162:$D$226)</f>
        <v>击败敌对势力450000人</v>
      </c>
      <c r="C573" s="3">
        <f t="shared" si="109"/>
        <v>433041</v>
      </c>
      <c r="D573" s="3">
        <f t="shared" si="107"/>
        <v>26</v>
      </c>
      <c r="F573" s="3">
        <f t="shared" si="105"/>
        <v>433041025</v>
      </c>
      <c r="G573" s="3" t="str">
        <f>CONCATENATE("5;8020011;",H573)</f>
        <v>5;8020011;4</v>
      </c>
      <c r="H573" s="3">
        <f>_xlfn.XLOOKUP(D573,[1]活动!$L$162:$L$226,[1]活动!$K$162:$K$226)</f>
        <v>4</v>
      </c>
      <c r="I573" s="3">
        <f>_xlfn.XLOOKUP(D573,[1]活动!$L$162:$L$226,[1]活动!$G$162:$G$226)</f>
        <v>2031</v>
      </c>
      <c r="J573" s="3">
        <f>_xlfn.XLOOKUP($D573,[1]活动!$L$162:$L$226,[1]活动!$H$162:$H$226)</f>
        <v>450000</v>
      </c>
      <c r="K573" s="3" t="str">
        <f>_xlfn.XLOOKUP($I573,'task_type|任务类型'!A:A,'task_type|任务类型'!B:B)</f>
        <v>击败敌对势力{0}人</v>
      </c>
      <c r="L573" s="3">
        <f t="shared" si="103"/>
        <v>10</v>
      </c>
    </row>
    <row r="574" spans="1:12">
      <c r="A574" s="2">
        <f t="shared" si="106"/>
        <v>433041027</v>
      </c>
      <c r="B574" s="3" t="str">
        <f>_xlfn.XLOOKUP(D574,[1]活动!$L$162:$L$226,[1]活动!$D$162:$D$226)</f>
        <v>参与主线关卡1次</v>
      </c>
      <c r="C574" s="3">
        <f t="shared" si="109"/>
        <v>433041</v>
      </c>
      <c r="D574" s="3">
        <f t="shared" si="107"/>
        <v>27</v>
      </c>
      <c r="F574" s="3" t="str">
        <f t="shared" si="105"/>
        <v/>
      </c>
      <c r="G574" s="3" t="str">
        <f>CONCATENATE("5;8020011;",H574)</f>
        <v>5;8020011;1</v>
      </c>
      <c r="H574" s="3">
        <f>_xlfn.XLOOKUP(D574,[1]活动!$L$162:$L$226,[1]活动!$K$162:$K$226)</f>
        <v>1</v>
      </c>
      <c r="I574" s="3">
        <f>_xlfn.XLOOKUP(D574,[1]活动!$L$162:$L$226,[1]活动!$G$162:$G$226)</f>
        <v>2021</v>
      </c>
      <c r="J574" s="3">
        <f>_xlfn.XLOOKUP($D574,[1]活动!$L$162:$L$226,[1]活动!$H$162:$H$226)</f>
        <v>1</v>
      </c>
      <c r="K574" s="3" t="str">
        <f>_xlfn.XLOOKUP($I574,'task_type|任务类型'!A:A,'task_type|任务类型'!B:B)</f>
        <v>参与主线关卡{0}次</v>
      </c>
      <c r="L574" s="3">
        <f t="shared" si="103"/>
        <v>10</v>
      </c>
    </row>
    <row r="575" spans="1:12">
      <c r="A575" s="2">
        <f t="shared" si="106"/>
        <v>433041028</v>
      </c>
      <c r="B575" s="3" t="str">
        <f>_xlfn.XLOOKUP(D575,[1]活动!$L$162:$L$226,[1]活动!$D$162:$D$226)</f>
        <v>参与主线关卡3次</v>
      </c>
      <c r="C575" s="3">
        <f t="shared" si="109"/>
        <v>433041</v>
      </c>
      <c r="D575" s="3">
        <f t="shared" si="107"/>
        <v>28</v>
      </c>
      <c r="F575" s="3">
        <f t="shared" si="105"/>
        <v>433041027</v>
      </c>
      <c r="G575" s="3" t="str">
        <f>CONCATENATE("5;8020011;",H575)</f>
        <v>5;8020011;1</v>
      </c>
      <c r="H575" s="3">
        <f>_xlfn.XLOOKUP(D575,[1]活动!$L$162:$L$226,[1]活动!$K$162:$K$226)</f>
        <v>1</v>
      </c>
      <c r="I575" s="3">
        <f>_xlfn.XLOOKUP(D575,[1]活动!$L$162:$L$226,[1]活动!$G$162:$G$226)</f>
        <v>2021</v>
      </c>
      <c r="J575" s="3">
        <f>_xlfn.XLOOKUP($D575,[1]活动!$L$162:$L$226,[1]活动!$H$162:$H$226)</f>
        <v>3</v>
      </c>
      <c r="K575" s="3" t="str">
        <f>_xlfn.XLOOKUP($I575,'task_type|任务类型'!A:A,'task_type|任务类型'!B:B)</f>
        <v>参与主线关卡{0}次</v>
      </c>
      <c r="L575" s="3">
        <f t="shared" si="103"/>
        <v>10</v>
      </c>
    </row>
    <row r="576" spans="1:12">
      <c r="A576" s="2">
        <f t="shared" si="106"/>
        <v>433041029</v>
      </c>
      <c r="B576" s="3" t="str">
        <f>_xlfn.XLOOKUP(D576,[1]活动!$L$162:$L$226,[1]活动!$D$162:$D$226)</f>
        <v>参与主线关卡5次</v>
      </c>
      <c r="C576" s="3">
        <f t="shared" si="109"/>
        <v>433041</v>
      </c>
      <c r="D576" s="3">
        <f t="shared" si="107"/>
        <v>29</v>
      </c>
      <c r="F576" s="3">
        <f t="shared" si="105"/>
        <v>433041028</v>
      </c>
      <c r="G576" s="3" t="str">
        <f>CONCATENATE("5;8020011;",H576)</f>
        <v>5;8020011;1</v>
      </c>
      <c r="H576" s="3">
        <f>_xlfn.XLOOKUP(D576,[1]活动!$L$162:$L$226,[1]活动!$K$162:$K$226)</f>
        <v>1</v>
      </c>
      <c r="I576" s="3">
        <f>_xlfn.XLOOKUP(D576,[1]活动!$L$162:$L$226,[1]活动!$G$162:$G$226)</f>
        <v>2021</v>
      </c>
      <c r="J576" s="3">
        <f>_xlfn.XLOOKUP($D576,[1]活动!$L$162:$L$226,[1]活动!$H$162:$H$226)</f>
        <v>5</v>
      </c>
      <c r="K576" s="3" t="str">
        <f>_xlfn.XLOOKUP($I576,'task_type|任务类型'!A:A,'task_type|任务类型'!B:B)</f>
        <v>参与主线关卡{0}次</v>
      </c>
      <c r="L576" s="3">
        <f t="shared" si="103"/>
        <v>10</v>
      </c>
    </row>
    <row r="577" spans="1:12">
      <c r="A577" s="2">
        <f t="shared" si="106"/>
        <v>433041030</v>
      </c>
      <c r="B577" s="3" t="str">
        <f>_xlfn.XLOOKUP(D577,[1]活动!$L$162:$L$226,[1]活动!$D$162:$D$226)</f>
        <v>参与主线关卡7次</v>
      </c>
      <c r="C577" s="3">
        <f t="shared" si="109"/>
        <v>433041</v>
      </c>
      <c r="D577" s="3">
        <f t="shared" si="107"/>
        <v>30</v>
      </c>
      <c r="F577" s="3">
        <f t="shared" si="105"/>
        <v>433041029</v>
      </c>
      <c r="G577" s="3" t="str">
        <f>CONCATENATE("5;8020011;",H577)</f>
        <v>5;8020011;1</v>
      </c>
      <c r="H577" s="3">
        <f>_xlfn.XLOOKUP(D577,[1]活动!$L$162:$L$226,[1]活动!$K$162:$K$226)</f>
        <v>1</v>
      </c>
      <c r="I577" s="3">
        <f>_xlfn.XLOOKUP(D577,[1]活动!$L$162:$L$226,[1]活动!$G$162:$G$226)</f>
        <v>2021</v>
      </c>
      <c r="J577" s="3">
        <f>_xlfn.XLOOKUP($D577,[1]活动!$L$162:$L$226,[1]活动!$H$162:$H$226)</f>
        <v>7</v>
      </c>
      <c r="K577" s="3" t="str">
        <f>_xlfn.XLOOKUP($I577,'task_type|任务类型'!A:A,'task_type|任务类型'!B:B)</f>
        <v>参与主线关卡{0}次</v>
      </c>
      <c r="L577" s="3">
        <f t="shared" si="103"/>
        <v>10</v>
      </c>
    </row>
    <row r="578" spans="1:12">
      <c r="A578" s="2">
        <f t="shared" si="106"/>
        <v>433041031</v>
      </c>
      <c r="B578" s="3" t="str">
        <f>_xlfn.XLOOKUP(D578,[1]活动!$L$162:$L$226,[1]活动!$D$162:$D$226)</f>
        <v>参与主线关卡9次</v>
      </c>
      <c r="C578" s="3">
        <f t="shared" si="109"/>
        <v>433041</v>
      </c>
      <c r="D578" s="3">
        <f t="shared" si="107"/>
        <v>31</v>
      </c>
      <c r="F578" s="3">
        <f t="shared" si="105"/>
        <v>433041030</v>
      </c>
      <c r="G578" s="3" t="str">
        <f>CONCATENATE("5;8020011;",H578)</f>
        <v>5;8020011;1</v>
      </c>
      <c r="H578" s="3">
        <f>_xlfn.XLOOKUP(D578,[1]活动!$L$162:$L$226,[1]活动!$K$162:$K$226)</f>
        <v>1</v>
      </c>
      <c r="I578" s="3">
        <f>_xlfn.XLOOKUP(D578,[1]活动!$L$162:$L$226,[1]活动!$G$162:$G$226)</f>
        <v>2021</v>
      </c>
      <c r="J578" s="3">
        <f>_xlfn.XLOOKUP($D578,[1]活动!$L$162:$L$226,[1]活动!$H$162:$H$226)</f>
        <v>9</v>
      </c>
      <c r="K578" s="3" t="str">
        <f>_xlfn.XLOOKUP($I578,'task_type|任务类型'!A:A,'task_type|任务类型'!B:B)</f>
        <v>参与主线关卡{0}次</v>
      </c>
      <c r="L578" s="3">
        <f t="shared" si="103"/>
        <v>10</v>
      </c>
    </row>
    <row r="579" spans="1:12">
      <c r="A579" s="2">
        <f t="shared" si="106"/>
        <v>433041032</v>
      </c>
      <c r="B579" s="3" t="str">
        <f>_xlfn.XLOOKUP(D579,[1]活动!$L$162:$L$226,[1]活动!$D$162:$D$226)</f>
        <v>参与主线关卡11次</v>
      </c>
      <c r="C579" s="3">
        <f t="shared" ref="C579:C588" si="110">433041</f>
        <v>433041</v>
      </c>
      <c r="D579" s="3">
        <f t="shared" si="107"/>
        <v>32</v>
      </c>
      <c r="F579" s="3">
        <f t="shared" si="105"/>
        <v>433041031</v>
      </c>
      <c r="G579" s="3" t="str">
        <f>CONCATENATE("5;8020011;",H579)</f>
        <v>5;8020011;2</v>
      </c>
      <c r="H579" s="3">
        <f>_xlfn.XLOOKUP(D579,[1]活动!$L$162:$L$226,[1]活动!$K$162:$K$226)</f>
        <v>2</v>
      </c>
      <c r="I579" s="3">
        <f>_xlfn.XLOOKUP(D579,[1]活动!$L$162:$L$226,[1]活动!$G$162:$G$226)</f>
        <v>2021</v>
      </c>
      <c r="J579" s="3">
        <f>_xlfn.XLOOKUP($D579,[1]活动!$L$162:$L$226,[1]活动!$H$162:$H$226)</f>
        <v>11</v>
      </c>
      <c r="K579" s="3" t="str">
        <f>_xlfn.XLOOKUP($I579,'task_type|任务类型'!A:A,'task_type|任务类型'!B:B)</f>
        <v>参与主线关卡{0}次</v>
      </c>
      <c r="L579" s="3">
        <f t="shared" si="103"/>
        <v>10</v>
      </c>
    </row>
    <row r="580" spans="1:12">
      <c r="A580" s="2">
        <f t="shared" si="106"/>
        <v>433041033</v>
      </c>
      <c r="B580" s="3" t="str">
        <f>_xlfn.XLOOKUP(D580,[1]活动!$L$162:$L$226,[1]活动!$D$162:$D$226)</f>
        <v>参与主线关卡13次</v>
      </c>
      <c r="C580" s="3">
        <f t="shared" si="110"/>
        <v>433041</v>
      </c>
      <c r="D580" s="3">
        <f t="shared" si="107"/>
        <v>33</v>
      </c>
      <c r="F580" s="3">
        <f t="shared" si="105"/>
        <v>433041032</v>
      </c>
      <c r="G580" s="3" t="str">
        <f t="shared" ref="G580:G612" si="111">CONCATENATE("5;8020011;",H580)</f>
        <v>5;8020011;2</v>
      </c>
      <c r="H580" s="3">
        <f>_xlfn.XLOOKUP(D580,[1]活动!$L$162:$L$226,[1]活动!$K$162:$K$226)</f>
        <v>2</v>
      </c>
      <c r="I580" s="3">
        <f>_xlfn.XLOOKUP(D580,[1]活动!$L$162:$L$226,[1]活动!$G$162:$G$226)</f>
        <v>2021</v>
      </c>
      <c r="J580" s="3">
        <f>_xlfn.XLOOKUP($D580,[1]活动!$L$162:$L$226,[1]活动!$H$162:$H$226)</f>
        <v>13</v>
      </c>
      <c r="K580" s="3" t="str">
        <f>_xlfn.XLOOKUP($I580,'task_type|任务类型'!A:A,'task_type|任务类型'!B:B)</f>
        <v>参与主线关卡{0}次</v>
      </c>
      <c r="L580" s="3">
        <f t="shared" si="103"/>
        <v>10</v>
      </c>
    </row>
    <row r="581" spans="1:12">
      <c r="A581" s="2">
        <f t="shared" si="106"/>
        <v>433041034</v>
      </c>
      <c r="B581" s="3" t="str">
        <f>_xlfn.XLOOKUP(D581,[1]活动!$L$162:$L$226,[1]活动!$D$162:$D$226)</f>
        <v>参与主线关卡15次</v>
      </c>
      <c r="C581" s="3">
        <f t="shared" si="110"/>
        <v>433041</v>
      </c>
      <c r="D581" s="3">
        <f t="shared" si="107"/>
        <v>34</v>
      </c>
      <c r="F581" s="3">
        <f t="shared" si="105"/>
        <v>433041033</v>
      </c>
      <c r="G581" s="3" t="str">
        <f t="shared" si="111"/>
        <v>5;8020011;2</v>
      </c>
      <c r="H581" s="3">
        <f>_xlfn.XLOOKUP(D581,[1]活动!$L$162:$L$226,[1]活动!$K$162:$K$226)</f>
        <v>2</v>
      </c>
      <c r="I581" s="3">
        <f>_xlfn.XLOOKUP(D581,[1]活动!$L$162:$L$226,[1]活动!$G$162:$G$226)</f>
        <v>2021</v>
      </c>
      <c r="J581" s="3">
        <f>_xlfn.XLOOKUP($D581,[1]活动!$L$162:$L$226,[1]活动!$H$162:$H$226)</f>
        <v>15</v>
      </c>
      <c r="K581" s="3" t="str">
        <f>_xlfn.XLOOKUP($I581,'task_type|任务类型'!A:A,'task_type|任务类型'!B:B)</f>
        <v>参与主线关卡{0}次</v>
      </c>
      <c r="L581" s="3">
        <f t="shared" si="103"/>
        <v>10</v>
      </c>
    </row>
    <row r="582" spans="1:12">
      <c r="A582" s="2">
        <f t="shared" si="106"/>
        <v>433041035</v>
      </c>
      <c r="B582" s="3" t="str">
        <f>_xlfn.XLOOKUP(D582,[1]活动!$L$162:$L$226,[1]活动!$D$162:$D$226)</f>
        <v>参与主线关卡18次</v>
      </c>
      <c r="C582" s="3">
        <f t="shared" si="110"/>
        <v>433041</v>
      </c>
      <c r="D582" s="3">
        <f t="shared" si="107"/>
        <v>35</v>
      </c>
      <c r="F582" s="3">
        <f t="shared" si="105"/>
        <v>433041034</v>
      </c>
      <c r="G582" s="3" t="str">
        <f t="shared" si="111"/>
        <v>5;8020011;4</v>
      </c>
      <c r="H582" s="3">
        <f>_xlfn.XLOOKUP(D582,[1]活动!$L$162:$L$226,[1]活动!$K$162:$K$226)</f>
        <v>4</v>
      </c>
      <c r="I582" s="3">
        <f>_xlfn.XLOOKUP(D582,[1]活动!$L$162:$L$226,[1]活动!$G$162:$G$226)</f>
        <v>2021</v>
      </c>
      <c r="J582" s="3">
        <f>_xlfn.XLOOKUP($D582,[1]活动!$L$162:$L$226,[1]活动!$H$162:$H$226)</f>
        <v>18</v>
      </c>
      <c r="K582" s="3" t="str">
        <f>_xlfn.XLOOKUP($I582,'task_type|任务类型'!A:A,'task_type|任务类型'!B:B)</f>
        <v>参与主线关卡{0}次</v>
      </c>
      <c r="L582" s="3">
        <f t="shared" si="103"/>
        <v>10</v>
      </c>
    </row>
    <row r="583" spans="1:12">
      <c r="A583" s="2">
        <f t="shared" si="106"/>
        <v>433041036</v>
      </c>
      <c r="B583" s="3" t="str">
        <f>_xlfn.XLOOKUP(D583,[1]活动!$L$162:$L$226,[1]活动!$D$162:$D$226)</f>
        <v>参与主线关卡21次</v>
      </c>
      <c r="C583" s="3">
        <f t="shared" si="110"/>
        <v>433041</v>
      </c>
      <c r="D583" s="3">
        <f t="shared" si="107"/>
        <v>36</v>
      </c>
      <c r="F583" s="3">
        <f t="shared" si="105"/>
        <v>433041035</v>
      </c>
      <c r="G583" s="3" t="str">
        <f t="shared" si="111"/>
        <v>5;8020011;4</v>
      </c>
      <c r="H583" s="3">
        <f>_xlfn.XLOOKUP(D583,[1]活动!$L$162:$L$226,[1]活动!$K$162:$K$226)</f>
        <v>4</v>
      </c>
      <c r="I583" s="3">
        <f>_xlfn.XLOOKUP(D583,[1]活动!$L$162:$L$226,[1]活动!$G$162:$G$226)</f>
        <v>2021</v>
      </c>
      <c r="J583" s="3">
        <f>_xlfn.XLOOKUP($D583,[1]活动!$L$162:$L$226,[1]活动!$H$162:$H$226)</f>
        <v>21</v>
      </c>
      <c r="K583" s="3" t="str">
        <f>_xlfn.XLOOKUP($I583,'task_type|任务类型'!A:A,'task_type|任务类型'!B:B)</f>
        <v>参与主线关卡{0}次</v>
      </c>
      <c r="L583" s="3">
        <f t="shared" si="103"/>
        <v>10</v>
      </c>
    </row>
    <row r="584" spans="1:12">
      <c r="A584" s="2">
        <f t="shared" si="106"/>
        <v>433041037</v>
      </c>
      <c r="B584" s="3" t="str">
        <f>_xlfn.XLOOKUP(D584,[1]活动!$L$162:$L$226,[1]活动!$D$162:$D$226)</f>
        <v>参与主线关卡24次</v>
      </c>
      <c r="C584" s="3">
        <f t="shared" si="110"/>
        <v>433041</v>
      </c>
      <c r="D584" s="3">
        <f t="shared" si="107"/>
        <v>37</v>
      </c>
      <c r="F584" s="3">
        <f t="shared" si="105"/>
        <v>433041036</v>
      </c>
      <c r="G584" s="3" t="str">
        <f t="shared" si="111"/>
        <v>5;8020011;4</v>
      </c>
      <c r="H584" s="3">
        <f>_xlfn.XLOOKUP(D584,[1]活动!$L$162:$L$226,[1]活动!$K$162:$K$226)</f>
        <v>4</v>
      </c>
      <c r="I584" s="3">
        <f>_xlfn.XLOOKUP(D584,[1]活动!$L$162:$L$226,[1]活动!$G$162:$G$226)</f>
        <v>2021</v>
      </c>
      <c r="J584" s="3">
        <f>_xlfn.XLOOKUP($D584,[1]活动!$L$162:$L$226,[1]活动!$H$162:$H$226)</f>
        <v>24</v>
      </c>
      <c r="K584" s="3" t="str">
        <f>_xlfn.XLOOKUP($I584,'task_type|任务类型'!A:A,'task_type|任务类型'!B:B)</f>
        <v>参与主线关卡{0}次</v>
      </c>
      <c r="L584" s="3">
        <f t="shared" si="103"/>
        <v>10</v>
      </c>
    </row>
    <row r="585" spans="1:12">
      <c r="A585" s="2">
        <f t="shared" si="106"/>
        <v>433041038</v>
      </c>
      <c r="B585" s="3" t="str">
        <f>_xlfn.XLOOKUP(D585,[1]活动!$L$162:$L$226,[1]活动!$D$162:$D$226)</f>
        <v>参与主线关卡27次</v>
      </c>
      <c r="C585" s="3">
        <f t="shared" si="110"/>
        <v>433041</v>
      </c>
      <c r="D585" s="3">
        <f t="shared" si="107"/>
        <v>38</v>
      </c>
      <c r="F585" s="3">
        <f t="shared" si="105"/>
        <v>433041037</v>
      </c>
      <c r="G585" s="3" t="str">
        <f t="shared" si="111"/>
        <v>5;8020011;4</v>
      </c>
      <c r="H585" s="3">
        <f>_xlfn.XLOOKUP(D585,[1]活动!$L$162:$L$226,[1]活动!$K$162:$K$226)</f>
        <v>4</v>
      </c>
      <c r="I585" s="3">
        <f>_xlfn.XLOOKUP(D585,[1]活动!$L$162:$L$226,[1]活动!$G$162:$G$226)</f>
        <v>2021</v>
      </c>
      <c r="J585" s="3">
        <f>_xlfn.XLOOKUP($D585,[1]活动!$L$162:$L$226,[1]活动!$H$162:$H$226)</f>
        <v>27</v>
      </c>
      <c r="K585" s="3" t="str">
        <f>_xlfn.XLOOKUP($I585,'task_type|任务类型'!A:A,'task_type|任务类型'!B:B)</f>
        <v>参与主线关卡{0}次</v>
      </c>
      <c r="L585" s="3">
        <f t="shared" si="103"/>
        <v>10</v>
      </c>
    </row>
    <row r="586" spans="1:12">
      <c r="A586" s="2">
        <f t="shared" si="106"/>
        <v>433041039</v>
      </c>
      <c r="B586" s="3" t="str">
        <f>_xlfn.XLOOKUP(D586,[1]活动!$L$162:$L$226,[1]活动!$D$162:$D$226)</f>
        <v>参与主线关卡30次</v>
      </c>
      <c r="C586" s="3">
        <f t="shared" si="110"/>
        <v>433041</v>
      </c>
      <c r="D586" s="3">
        <f t="shared" si="107"/>
        <v>39</v>
      </c>
      <c r="F586" s="3">
        <f t="shared" si="105"/>
        <v>433041038</v>
      </c>
      <c r="G586" s="3" t="str">
        <f t="shared" si="111"/>
        <v>5;8020011;5</v>
      </c>
      <c r="H586" s="3">
        <f>_xlfn.XLOOKUP(D586,[1]活动!$L$162:$L$226,[1]活动!$K$162:$K$226)</f>
        <v>5</v>
      </c>
      <c r="I586" s="3">
        <f>_xlfn.XLOOKUP(D586,[1]活动!$L$162:$L$226,[1]活动!$G$162:$G$226)</f>
        <v>2021</v>
      </c>
      <c r="J586" s="3">
        <f>_xlfn.XLOOKUP($D586,[1]活动!$L$162:$L$226,[1]活动!$H$162:$H$226)</f>
        <v>30</v>
      </c>
      <c r="K586" s="3" t="str">
        <f>_xlfn.XLOOKUP($I586,'task_type|任务类型'!A:A,'task_type|任务类型'!B:B)</f>
        <v>参与主线关卡{0}次</v>
      </c>
      <c r="L586" s="3">
        <f t="shared" si="103"/>
        <v>10</v>
      </c>
    </row>
    <row r="587" spans="1:12">
      <c r="A587" s="2">
        <f t="shared" si="106"/>
        <v>433041040</v>
      </c>
      <c r="B587" s="3" t="str">
        <f>_xlfn.XLOOKUP(D587,[1]活动!$L$162:$L$226,[1]活动!$D$162:$D$226)</f>
        <v>快速分红1次</v>
      </c>
      <c r="C587" s="3">
        <f t="shared" si="110"/>
        <v>433041</v>
      </c>
      <c r="D587" s="3">
        <f t="shared" si="107"/>
        <v>40</v>
      </c>
      <c r="F587" s="3" t="str">
        <f t="shared" si="105"/>
        <v/>
      </c>
      <c r="G587" s="3" t="str">
        <f t="shared" si="111"/>
        <v>5;8020011;2</v>
      </c>
      <c r="H587" s="3">
        <f>_xlfn.XLOOKUP(D587,[1]活动!$L$162:$L$226,[1]活动!$K$162:$K$226)</f>
        <v>2</v>
      </c>
      <c r="I587" s="3">
        <f>_xlfn.XLOOKUP(D587,[1]活动!$L$162:$L$226,[1]活动!$G$162:$G$226)</f>
        <v>1043</v>
      </c>
      <c r="J587" s="3">
        <f>_xlfn.XLOOKUP($D587,[1]活动!$L$162:$L$226,[1]活动!$H$162:$H$226)</f>
        <v>1</v>
      </c>
      <c r="K587" s="3" t="str">
        <f>_xlfn.XLOOKUP($I587,'task_type|任务类型'!A:A,'task_type|任务类型'!B:B)</f>
        <v>快速分红{0}次</v>
      </c>
      <c r="L587" s="3">
        <f t="shared" si="103"/>
        <v>10</v>
      </c>
    </row>
    <row r="588" spans="1:12">
      <c r="A588" s="2">
        <f t="shared" si="106"/>
        <v>433041041</v>
      </c>
      <c r="B588" s="3" t="str">
        <f>_xlfn.XLOOKUP(D588,[1]活动!$L$162:$L$226,[1]活动!$D$162:$D$226)</f>
        <v>快速分红3次</v>
      </c>
      <c r="C588" s="3">
        <f t="shared" si="110"/>
        <v>433041</v>
      </c>
      <c r="D588" s="3">
        <f t="shared" si="107"/>
        <v>41</v>
      </c>
      <c r="F588" s="3">
        <f t="shared" si="105"/>
        <v>433041040</v>
      </c>
      <c r="G588" s="3" t="str">
        <f t="shared" si="111"/>
        <v>5;8020011;2</v>
      </c>
      <c r="H588" s="3">
        <f>_xlfn.XLOOKUP(D588,[1]活动!$L$162:$L$226,[1]活动!$K$162:$K$226)</f>
        <v>2</v>
      </c>
      <c r="I588" s="3">
        <f>_xlfn.XLOOKUP(D588,[1]活动!$L$162:$L$226,[1]活动!$G$162:$G$226)</f>
        <v>1043</v>
      </c>
      <c r="J588" s="3">
        <f>_xlfn.XLOOKUP($D588,[1]活动!$L$162:$L$226,[1]活动!$H$162:$H$226)</f>
        <v>3</v>
      </c>
      <c r="K588" s="3" t="str">
        <f>_xlfn.XLOOKUP($I588,'task_type|任务类型'!A:A,'task_type|任务类型'!B:B)</f>
        <v>快速分红{0}次</v>
      </c>
      <c r="L588" s="3">
        <f t="shared" si="103"/>
        <v>10</v>
      </c>
    </row>
    <row r="589" spans="1:12">
      <c r="A589" s="2">
        <f t="shared" si="106"/>
        <v>433041042</v>
      </c>
      <c r="B589" s="3" t="str">
        <f>_xlfn.XLOOKUP(D589,[1]活动!$L$162:$L$226,[1]活动!$D$162:$D$226)</f>
        <v>快速分红5次</v>
      </c>
      <c r="C589" s="3">
        <f t="shared" ref="C589:C598" si="112">433041</f>
        <v>433041</v>
      </c>
      <c r="D589" s="3">
        <f t="shared" si="107"/>
        <v>42</v>
      </c>
      <c r="F589" s="3">
        <f t="shared" si="105"/>
        <v>433041041</v>
      </c>
      <c r="G589" s="3" t="str">
        <f t="shared" si="111"/>
        <v>5;8020011;2</v>
      </c>
      <c r="H589" s="3">
        <f>_xlfn.XLOOKUP(D589,[1]活动!$L$162:$L$226,[1]活动!$K$162:$K$226)</f>
        <v>2</v>
      </c>
      <c r="I589" s="3">
        <f>_xlfn.XLOOKUP(D589,[1]活动!$L$162:$L$226,[1]活动!$G$162:$G$226)</f>
        <v>1043</v>
      </c>
      <c r="J589" s="3">
        <f>_xlfn.XLOOKUP($D589,[1]活动!$L$162:$L$226,[1]活动!$H$162:$H$226)</f>
        <v>5</v>
      </c>
      <c r="K589" s="3" t="str">
        <f>_xlfn.XLOOKUP($I589,'task_type|任务类型'!A:A,'task_type|任务类型'!B:B)</f>
        <v>快速分红{0}次</v>
      </c>
      <c r="L589" s="3">
        <f t="shared" si="103"/>
        <v>10</v>
      </c>
    </row>
    <row r="590" spans="1:12">
      <c r="A590" s="2">
        <f t="shared" si="106"/>
        <v>433041043</v>
      </c>
      <c r="B590" s="3" t="str">
        <f>_xlfn.XLOOKUP(D590,[1]活动!$L$162:$L$226,[1]活动!$D$162:$D$226)</f>
        <v>快速分红7次</v>
      </c>
      <c r="C590" s="3">
        <f t="shared" si="112"/>
        <v>433041</v>
      </c>
      <c r="D590" s="3">
        <f t="shared" si="107"/>
        <v>43</v>
      </c>
      <c r="F590" s="3">
        <f t="shared" si="105"/>
        <v>433041042</v>
      </c>
      <c r="G590" s="3" t="str">
        <f t="shared" si="111"/>
        <v>5;8020011;2</v>
      </c>
      <c r="H590" s="3">
        <f>_xlfn.XLOOKUP(D590,[1]活动!$L$162:$L$226,[1]活动!$K$162:$K$226)</f>
        <v>2</v>
      </c>
      <c r="I590" s="3">
        <f>_xlfn.XLOOKUP(D590,[1]活动!$L$162:$L$226,[1]活动!$G$162:$G$226)</f>
        <v>1043</v>
      </c>
      <c r="J590" s="3">
        <f>_xlfn.XLOOKUP($D590,[1]活动!$L$162:$L$226,[1]活动!$H$162:$H$226)</f>
        <v>7</v>
      </c>
      <c r="K590" s="3" t="str">
        <f>_xlfn.XLOOKUP($I590,'task_type|任务类型'!A:A,'task_type|任务类型'!B:B)</f>
        <v>快速分红{0}次</v>
      </c>
      <c r="L590" s="3">
        <f t="shared" si="103"/>
        <v>10</v>
      </c>
    </row>
    <row r="591" spans="1:12">
      <c r="A591" s="2">
        <f t="shared" si="106"/>
        <v>433041044</v>
      </c>
      <c r="B591" s="3" t="str">
        <f>_xlfn.XLOOKUP(D591,[1]活动!$L$162:$L$226,[1]活动!$D$162:$D$226)</f>
        <v>快速分红10次</v>
      </c>
      <c r="C591" s="3">
        <f t="shared" si="112"/>
        <v>433041</v>
      </c>
      <c r="D591" s="3">
        <f t="shared" si="107"/>
        <v>44</v>
      </c>
      <c r="F591" s="3">
        <f t="shared" si="105"/>
        <v>433041043</v>
      </c>
      <c r="G591" s="3" t="str">
        <f t="shared" si="111"/>
        <v>5;8020011;4</v>
      </c>
      <c r="H591" s="3">
        <f>_xlfn.XLOOKUP(D591,[1]活动!$L$162:$L$226,[1]活动!$K$162:$K$226)</f>
        <v>4</v>
      </c>
      <c r="I591" s="3">
        <f>_xlfn.XLOOKUP(D591,[1]活动!$L$162:$L$226,[1]活动!$G$162:$G$226)</f>
        <v>1043</v>
      </c>
      <c r="J591" s="3">
        <f>_xlfn.XLOOKUP($D591,[1]活动!$L$162:$L$226,[1]活动!$H$162:$H$226)</f>
        <v>10</v>
      </c>
      <c r="K591" s="3" t="str">
        <f>_xlfn.XLOOKUP($I591,'task_type|任务类型'!A:A,'task_type|任务类型'!B:B)</f>
        <v>快速分红{0}次</v>
      </c>
      <c r="L591" s="3">
        <f t="shared" si="103"/>
        <v>10</v>
      </c>
    </row>
    <row r="592" spans="1:12">
      <c r="A592" s="2">
        <f t="shared" si="106"/>
        <v>433041045</v>
      </c>
      <c r="B592" s="3" t="str">
        <f>_xlfn.XLOOKUP(D592,[1]活动!$L$162:$L$226,[1]活动!$D$162:$D$226)</f>
        <v>快速分红15次</v>
      </c>
      <c r="C592" s="3">
        <f t="shared" si="112"/>
        <v>433041</v>
      </c>
      <c r="D592" s="3">
        <f t="shared" si="107"/>
        <v>45</v>
      </c>
      <c r="F592" s="3">
        <f t="shared" si="105"/>
        <v>433041044</v>
      </c>
      <c r="G592" s="3" t="str">
        <f t="shared" si="111"/>
        <v>5;8020011;4</v>
      </c>
      <c r="H592" s="3">
        <f>_xlfn.XLOOKUP(D592,[1]活动!$L$162:$L$226,[1]活动!$K$162:$K$226)</f>
        <v>4</v>
      </c>
      <c r="I592" s="3">
        <f>_xlfn.XLOOKUP(D592,[1]活动!$L$162:$L$226,[1]活动!$G$162:$G$226)</f>
        <v>1043</v>
      </c>
      <c r="J592" s="3">
        <f>_xlfn.XLOOKUP($D592,[1]活动!$L$162:$L$226,[1]活动!$H$162:$H$226)</f>
        <v>15</v>
      </c>
      <c r="K592" s="3" t="str">
        <f>_xlfn.XLOOKUP($I592,'task_type|任务类型'!A:A,'task_type|任务类型'!B:B)</f>
        <v>快速分红{0}次</v>
      </c>
      <c r="L592" s="3">
        <f t="shared" si="103"/>
        <v>10</v>
      </c>
    </row>
    <row r="593" spans="1:12">
      <c r="A593" s="2">
        <f t="shared" si="106"/>
        <v>433041046</v>
      </c>
      <c r="B593" s="3" t="str">
        <f>_xlfn.XLOOKUP(D593,[1]活动!$L$162:$L$226,[1]活动!$D$162:$D$226)</f>
        <v>快速分红20次</v>
      </c>
      <c r="C593" s="3">
        <f t="shared" si="112"/>
        <v>433041</v>
      </c>
      <c r="D593" s="3">
        <f t="shared" si="107"/>
        <v>46</v>
      </c>
      <c r="F593" s="3">
        <f t="shared" si="105"/>
        <v>433041045</v>
      </c>
      <c r="G593" s="3" t="str">
        <f t="shared" si="111"/>
        <v>5;8020011;4</v>
      </c>
      <c r="H593" s="3">
        <f>_xlfn.XLOOKUP(D593,[1]活动!$L$162:$L$226,[1]活动!$K$162:$K$226)</f>
        <v>4</v>
      </c>
      <c r="I593" s="3">
        <f>_xlfn.XLOOKUP(D593,[1]活动!$L$162:$L$226,[1]活动!$G$162:$G$226)</f>
        <v>1043</v>
      </c>
      <c r="J593" s="3">
        <f>_xlfn.XLOOKUP($D593,[1]活动!$L$162:$L$226,[1]活动!$H$162:$H$226)</f>
        <v>20</v>
      </c>
      <c r="K593" s="3" t="str">
        <f>_xlfn.XLOOKUP($I593,'task_type|任务类型'!A:A,'task_type|任务类型'!B:B)</f>
        <v>快速分红{0}次</v>
      </c>
      <c r="L593" s="3">
        <f t="shared" si="103"/>
        <v>10</v>
      </c>
    </row>
    <row r="594" spans="1:12">
      <c r="A594" s="2">
        <f t="shared" si="106"/>
        <v>433041047</v>
      </c>
      <c r="B594" s="3" t="str">
        <f>_xlfn.XLOOKUP(D594,[1]活动!$L$162:$L$226,[1]活动!$D$162:$D$226)</f>
        <v>快速分红25次</v>
      </c>
      <c r="C594" s="3">
        <f t="shared" si="112"/>
        <v>433041</v>
      </c>
      <c r="D594" s="3">
        <f t="shared" si="107"/>
        <v>47</v>
      </c>
      <c r="F594" s="3">
        <f t="shared" si="105"/>
        <v>433041046</v>
      </c>
      <c r="G594" s="3" t="str">
        <f t="shared" si="111"/>
        <v>5;8020011;5</v>
      </c>
      <c r="H594" s="3">
        <f>_xlfn.XLOOKUP(D594,[1]活动!$L$162:$L$226,[1]活动!$K$162:$K$226)</f>
        <v>5</v>
      </c>
      <c r="I594" s="3">
        <f>_xlfn.XLOOKUP(D594,[1]活动!$L$162:$L$226,[1]活动!$G$162:$G$226)</f>
        <v>1043</v>
      </c>
      <c r="J594" s="3">
        <f>_xlfn.XLOOKUP($D594,[1]活动!$L$162:$L$226,[1]活动!$H$162:$H$226)</f>
        <v>25</v>
      </c>
      <c r="K594" s="3" t="str">
        <f>_xlfn.XLOOKUP($I594,'task_type|任务类型'!A:A,'task_type|任务类型'!B:B)</f>
        <v>快速分红{0}次</v>
      </c>
      <c r="L594" s="3">
        <f t="shared" si="103"/>
        <v>10</v>
      </c>
    </row>
    <row r="595" spans="1:12">
      <c r="A595" s="2">
        <f t="shared" si="106"/>
        <v>433041048</v>
      </c>
      <c r="B595" s="3" t="str">
        <f>_xlfn.XLOOKUP(D595,[1]活动!$L$162:$L$226,[1]活动!$D$162:$D$226)</f>
        <v>快速分红30次</v>
      </c>
      <c r="C595" s="3">
        <f t="shared" si="112"/>
        <v>433041</v>
      </c>
      <c r="D595" s="3">
        <f t="shared" si="107"/>
        <v>48</v>
      </c>
      <c r="F595" s="3">
        <f t="shared" si="105"/>
        <v>433041047</v>
      </c>
      <c r="G595" s="3" t="str">
        <f t="shared" si="111"/>
        <v>5;8020011;5</v>
      </c>
      <c r="H595" s="3">
        <f>_xlfn.XLOOKUP(D595,[1]活动!$L$162:$L$226,[1]活动!$K$162:$K$226)</f>
        <v>5</v>
      </c>
      <c r="I595" s="3">
        <f>_xlfn.XLOOKUP(D595,[1]活动!$L$162:$L$226,[1]活动!$G$162:$G$226)</f>
        <v>1043</v>
      </c>
      <c r="J595" s="3">
        <f>_xlfn.XLOOKUP($D595,[1]活动!$L$162:$L$226,[1]活动!$H$162:$H$226)</f>
        <v>30</v>
      </c>
      <c r="K595" s="3" t="str">
        <f>_xlfn.XLOOKUP($I595,'task_type|任务类型'!A:A,'task_type|任务类型'!B:B)</f>
        <v>快速分红{0}次</v>
      </c>
      <c r="L595" s="3">
        <f t="shared" si="103"/>
        <v>10</v>
      </c>
    </row>
    <row r="596" spans="1:12">
      <c r="A596" s="2">
        <f t="shared" si="106"/>
        <v>433041049</v>
      </c>
      <c r="B596" s="3" t="str">
        <f>_xlfn.XLOOKUP(D596,[1]活动!$L$162:$L$226,[1]活动!$D$162:$D$226)</f>
        <v>快速分红35次</v>
      </c>
      <c r="C596" s="3">
        <f t="shared" si="112"/>
        <v>433041</v>
      </c>
      <c r="D596" s="3">
        <f t="shared" si="107"/>
        <v>49</v>
      </c>
      <c r="F596" s="3">
        <f t="shared" si="105"/>
        <v>433041048</v>
      </c>
      <c r="G596" s="3" t="str">
        <f t="shared" si="111"/>
        <v>5;8020011;5</v>
      </c>
      <c r="H596" s="3">
        <f>_xlfn.XLOOKUP(D596,[1]活动!$L$162:$L$226,[1]活动!$K$162:$K$226)</f>
        <v>5</v>
      </c>
      <c r="I596" s="3">
        <f>_xlfn.XLOOKUP(D596,[1]活动!$L$162:$L$226,[1]活动!$G$162:$G$226)</f>
        <v>1043</v>
      </c>
      <c r="J596" s="3">
        <f>_xlfn.XLOOKUP($D596,[1]活动!$L$162:$L$226,[1]活动!$H$162:$H$226)</f>
        <v>35</v>
      </c>
      <c r="K596" s="3" t="str">
        <f>_xlfn.XLOOKUP($I596,'task_type|任务类型'!A:A,'task_type|任务类型'!B:B)</f>
        <v>快速分红{0}次</v>
      </c>
      <c r="L596" s="3">
        <f t="shared" si="103"/>
        <v>10</v>
      </c>
    </row>
    <row r="597" spans="1:12">
      <c r="A597" s="2">
        <f t="shared" si="106"/>
        <v>433041050</v>
      </c>
      <c r="B597" s="3" t="str">
        <f>_xlfn.XLOOKUP(D597,[1]活动!$L$162:$L$226,[1]活动!$D$162:$D$226)</f>
        <v>打开任意盲盒2次</v>
      </c>
      <c r="C597" s="3">
        <f t="shared" si="112"/>
        <v>433041</v>
      </c>
      <c r="D597" s="3">
        <f t="shared" si="107"/>
        <v>50</v>
      </c>
      <c r="F597" s="3" t="str">
        <f t="shared" si="105"/>
        <v/>
      </c>
      <c r="G597" s="3" t="str">
        <f t="shared" si="111"/>
        <v>5;8020011;1</v>
      </c>
      <c r="H597" s="3">
        <f>_xlfn.XLOOKUP(D597,[1]活动!$L$162:$L$226,[1]活动!$K$162:$K$226)</f>
        <v>1</v>
      </c>
      <c r="I597" s="3">
        <f>_xlfn.XLOOKUP(D597,[1]活动!$L$162:$L$226,[1]活动!$G$162:$G$226)</f>
        <v>1063</v>
      </c>
      <c r="J597" s="3">
        <f>_xlfn.XLOOKUP($D597,[1]活动!$L$162:$L$226,[1]活动!$H$162:$H$226)</f>
        <v>2</v>
      </c>
      <c r="K597" s="3" t="str">
        <f>_xlfn.XLOOKUP($I597,'task_type|任务类型'!A:A,'task_type|任务类型'!B:B)</f>
        <v>打开任意盲盒{0}次</v>
      </c>
      <c r="L597" s="3">
        <f t="shared" si="103"/>
        <v>10</v>
      </c>
    </row>
    <row r="598" spans="1:12">
      <c r="A598" s="2">
        <f t="shared" si="106"/>
        <v>433041051</v>
      </c>
      <c r="B598" s="3" t="str">
        <f>_xlfn.XLOOKUP(D598,[1]活动!$L$162:$L$226,[1]活动!$D$162:$D$226)</f>
        <v>打开任意盲盒4次</v>
      </c>
      <c r="C598" s="3">
        <f t="shared" si="112"/>
        <v>433041</v>
      </c>
      <c r="D598" s="3">
        <f t="shared" si="107"/>
        <v>51</v>
      </c>
      <c r="F598" s="3">
        <f t="shared" si="105"/>
        <v>433041050</v>
      </c>
      <c r="G598" s="3" t="str">
        <f t="shared" si="111"/>
        <v>5;8020011;1</v>
      </c>
      <c r="H598" s="3">
        <f>_xlfn.XLOOKUP(D598,[1]活动!$L$162:$L$226,[1]活动!$K$162:$K$226)</f>
        <v>1</v>
      </c>
      <c r="I598" s="3">
        <f>_xlfn.XLOOKUP(D598,[1]活动!$L$162:$L$226,[1]活动!$G$162:$G$226)</f>
        <v>1063</v>
      </c>
      <c r="J598" s="3">
        <f>_xlfn.XLOOKUP($D598,[1]活动!$L$162:$L$226,[1]活动!$H$162:$H$226)</f>
        <v>4</v>
      </c>
      <c r="K598" s="3" t="str">
        <f>_xlfn.XLOOKUP($I598,'task_type|任务类型'!A:A,'task_type|任务类型'!B:B)</f>
        <v>打开任意盲盒{0}次</v>
      </c>
      <c r="L598" s="3">
        <f t="shared" ref="L598:L612" si="113">10</f>
        <v>10</v>
      </c>
    </row>
    <row r="599" spans="1:12">
      <c r="A599" s="2">
        <f t="shared" si="106"/>
        <v>433041052</v>
      </c>
      <c r="B599" s="3" t="str">
        <f>_xlfn.XLOOKUP(D599,[1]活动!$L$162:$L$226,[1]活动!$D$162:$D$226)</f>
        <v>打开任意盲盒8次</v>
      </c>
      <c r="C599" s="3">
        <f t="shared" ref="C599:C612" si="114">433041</f>
        <v>433041</v>
      </c>
      <c r="D599" s="3">
        <f t="shared" si="107"/>
        <v>52</v>
      </c>
      <c r="F599" s="3">
        <f t="shared" si="105"/>
        <v>433041051</v>
      </c>
      <c r="G599" s="3" t="str">
        <f t="shared" si="111"/>
        <v>5;8020011;1</v>
      </c>
      <c r="H599" s="3">
        <f>_xlfn.XLOOKUP(D599,[1]活动!$L$162:$L$226,[1]活动!$K$162:$K$226)</f>
        <v>1</v>
      </c>
      <c r="I599" s="3">
        <f>_xlfn.XLOOKUP(D599,[1]活动!$L$162:$L$226,[1]活动!$G$162:$G$226)</f>
        <v>1063</v>
      </c>
      <c r="J599" s="3">
        <f>_xlfn.XLOOKUP($D599,[1]活动!$L$162:$L$226,[1]活动!$H$162:$H$226)</f>
        <v>8</v>
      </c>
      <c r="K599" s="3" t="str">
        <f>_xlfn.XLOOKUP($I599,'task_type|任务类型'!A:A,'task_type|任务类型'!B:B)</f>
        <v>打开任意盲盒{0}次</v>
      </c>
      <c r="L599" s="3">
        <f t="shared" si="113"/>
        <v>10</v>
      </c>
    </row>
    <row r="600" spans="1:12">
      <c r="A600" s="2">
        <f t="shared" si="106"/>
        <v>433041053</v>
      </c>
      <c r="B600" s="3" t="str">
        <f>_xlfn.XLOOKUP(D600,[1]活动!$L$162:$L$226,[1]活动!$D$162:$D$226)</f>
        <v>打开任意盲盒12次</v>
      </c>
      <c r="C600" s="3">
        <f t="shared" si="114"/>
        <v>433041</v>
      </c>
      <c r="D600" s="3">
        <f t="shared" si="107"/>
        <v>53</v>
      </c>
      <c r="F600" s="3">
        <f t="shared" si="105"/>
        <v>433041052</v>
      </c>
      <c r="G600" s="3" t="str">
        <f t="shared" si="111"/>
        <v>5;8020011;1</v>
      </c>
      <c r="H600" s="3">
        <f>_xlfn.XLOOKUP(D600,[1]活动!$L$162:$L$226,[1]活动!$K$162:$K$226)</f>
        <v>1</v>
      </c>
      <c r="I600" s="3">
        <f>_xlfn.XLOOKUP(D600,[1]活动!$L$162:$L$226,[1]活动!$G$162:$G$226)</f>
        <v>1063</v>
      </c>
      <c r="J600" s="3">
        <f>_xlfn.XLOOKUP($D600,[1]活动!$L$162:$L$226,[1]活动!$H$162:$H$226)</f>
        <v>12</v>
      </c>
      <c r="K600" s="3" t="str">
        <f>_xlfn.XLOOKUP($I600,'task_type|任务类型'!A:A,'task_type|任务类型'!B:B)</f>
        <v>打开任意盲盒{0}次</v>
      </c>
      <c r="L600" s="3">
        <f t="shared" si="113"/>
        <v>10</v>
      </c>
    </row>
    <row r="601" spans="1:12">
      <c r="A601" s="2">
        <f t="shared" si="106"/>
        <v>433041054</v>
      </c>
      <c r="B601" s="3" t="str">
        <f>_xlfn.XLOOKUP(D601,[1]活动!$L$162:$L$226,[1]活动!$D$162:$D$226)</f>
        <v>打开任意盲盒16次</v>
      </c>
      <c r="C601" s="3">
        <f t="shared" si="114"/>
        <v>433041</v>
      </c>
      <c r="D601" s="3">
        <f t="shared" si="107"/>
        <v>54</v>
      </c>
      <c r="F601" s="3">
        <f t="shared" si="105"/>
        <v>433041053</v>
      </c>
      <c r="G601" s="3" t="str">
        <f t="shared" si="111"/>
        <v>5;8020011;1</v>
      </c>
      <c r="H601" s="3">
        <f>_xlfn.XLOOKUP(D601,[1]活动!$L$162:$L$226,[1]活动!$K$162:$K$226)</f>
        <v>1</v>
      </c>
      <c r="I601" s="3">
        <f>_xlfn.XLOOKUP(D601,[1]活动!$L$162:$L$226,[1]活动!$G$162:$G$226)</f>
        <v>1063</v>
      </c>
      <c r="J601" s="3">
        <f>_xlfn.XLOOKUP($D601,[1]活动!$L$162:$L$226,[1]活动!$H$162:$H$226)</f>
        <v>16</v>
      </c>
      <c r="K601" s="3" t="str">
        <f>_xlfn.XLOOKUP($I601,'task_type|任务类型'!A:A,'task_type|任务类型'!B:B)</f>
        <v>打开任意盲盒{0}次</v>
      </c>
      <c r="L601" s="3">
        <f t="shared" si="113"/>
        <v>10</v>
      </c>
    </row>
    <row r="602" spans="1:12">
      <c r="A602" s="2">
        <f t="shared" si="106"/>
        <v>433041055</v>
      </c>
      <c r="B602" s="3" t="str">
        <f>_xlfn.XLOOKUP(D602,[1]活动!$L$162:$L$226,[1]活动!$D$162:$D$226)</f>
        <v>打开任意盲盒20次</v>
      </c>
      <c r="C602" s="3">
        <f t="shared" si="114"/>
        <v>433041</v>
      </c>
      <c r="D602" s="3">
        <f t="shared" si="107"/>
        <v>55</v>
      </c>
      <c r="F602" s="3">
        <f t="shared" si="105"/>
        <v>433041054</v>
      </c>
      <c r="G602" s="3" t="str">
        <f t="shared" si="111"/>
        <v>5;8020011;1</v>
      </c>
      <c r="H602" s="3">
        <f>_xlfn.XLOOKUP(D602,[1]活动!$L$162:$L$226,[1]活动!$K$162:$K$226)</f>
        <v>1</v>
      </c>
      <c r="I602" s="3">
        <f>_xlfn.XLOOKUP(D602,[1]活动!$L$162:$L$226,[1]活动!$G$162:$G$226)</f>
        <v>1063</v>
      </c>
      <c r="J602" s="3">
        <f>_xlfn.XLOOKUP($D602,[1]活动!$L$162:$L$226,[1]活动!$H$162:$H$226)</f>
        <v>20</v>
      </c>
      <c r="K602" s="3" t="str">
        <f>_xlfn.XLOOKUP($I602,'task_type|任务类型'!A:A,'task_type|任务类型'!B:B)</f>
        <v>打开任意盲盒{0}次</v>
      </c>
      <c r="L602" s="3">
        <f t="shared" si="113"/>
        <v>10</v>
      </c>
    </row>
    <row r="603" spans="1:12">
      <c r="A603" s="2">
        <f t="shared" si="106"/>
        <v>433041056</v>
      </c>
      <c r="B603" s="3" t="str">
        <f>_xlfn.XLOOKUP(D603,[1]活动!$L$162:$L$226,[1]活动!$D$162:$D$226)</f>
        <v>打开任意盲盒24次</v>
      </c>
      <c r="C603" s="3">
        <f t="shared" si="114"/>
        <v>433041</v>
      </c>
      <c r="D603" s="3">
        <f t="shared" si="107"/>
        <v>56</v>
      </c>
      <c r="F603" s="3">
        <f t="shared" si="105"/>
        <v>433041055</v>
      </c>
      <c r="G603" s="3" t="str">
        <f t="shared" si="111"/>
        <v>5;8020011;1</v>
      </c>
      <c r="H603" s="3">
        <f>_xlfn.XLOOKUP(D603,[1]活动!$L$162:$L$226,[1]活动!$K$162:$K$226)</f>
        <v>1</v>
      </c>
      <c r="I603" s="3">
        <f>_xlfn.XLOOKUP(D603,[1]活动!$L$162:$L$226,[1]活动!$G$162:$G$226)</f>
        <v>1063</v>
      </c>
      <c r="J603" s="3">
        <f>_xlfn.XLOOKUP($D603,[1]活动!$L$162:$L$226,[1]活动!$H$162:$H$226)</f>
        <v>24</v>
      </c>
      <c r="K603" s="3" t="str">
        <f>_xlfn.XLOOKUP($I603,'task_type|任务类型'!A:A,'task_type|任务类型'!B:B)</f>
        <v>打开任意盲盒{0}次</v>
      </c>
      <c r="L603" s="3">
        <f t="shared" si="113"/>
        <v>10</v>
      </c>
    </row>
    <row r="604" spans="1:12">
      <c r="A604" s="2">
        <f t="shared" si="106"/>
        <v>433041057</v>
      </c>
      <c r="B604" s="3" t="str">
        <f>_xlfn.XLOOKUP(D604,[1]活动!$L$162:$L$226,[1]活动!$D$162:$D$226)</f>
        <v>打开任意盲盒30次</v>
      </c>
      <c r="C604" s="3">
        <f t="shared" si="114"/>
        <v>433041</v>
      </c>
      <c r="D604" s="3">
        <f t="shared" si="107"/>
        <v>57</v>
      </c>
      <c r="F604" s="3">
        <f t="shared" si="105"/>
        <v>433041056</v>
      </c>
      <c r="G604" s="3" t="str">
        <f t="shared" si="111"/>
        <v>5;8020011;1</v>
      </c>
      <c r="H604" s="3">
        <f>_xlfn.XLOOKUP(D604,[1]活动!$L$162:$L$226,[1]活动!$K$162:$K$226)</f>
        <v>1</v>
      </c>
      <c r="I604" s="3">
        <f>_xlfn.XLOOKUP(D604,[1]活动!$L$162:$L$226,[1]活动!$G$162:$G$226)</f>
        <v>1063</v>
      </c>
      <c r="J604" s="3">
        <f>_xlfn.XLOOKUP($D604,[1]活动!$L$162:$L$226,[1]活动!$H$162:$H$226)</f>
        <v>30</v>
      </c>
      <c r="K604" s="3" t="str">
        <f>_xlfn.XLOOKUP($I604,'task_type|任务类型'!A:A,'task_type|任务类型'!B:B)</f>
        <v>打开任意盲盒{0}次</v>
      </c>
      <c r="L604" s="3">
        <f t="shared" si="113"/>
        <v>10</v>
      </c>
    </row>
    <row r="605" spans="1:12">
      <c r="A605" s="2">
        <f t="shared" si="106"/>
        <v>433041058</v>
      </c>
      <c r="B605" s="3" t="str">
        <f>_xlfn.XLOOKUP(D605,[1]活动!$L$162:$L$226,[1]活动!$D$162:$D$226)</f>
        <v>打开任意盲盒40次</v>
      </c>
      <c r="C605" s="3">
        <f t="shared" si="114"/>
        <v>433041</v>
      </c>
      <c r="D605" s="3">
        <f t="shared" si="107"/>
        <v>58</v>
      </c>
      <c r="F605" s="3">
        <f t="shared" si="105"/>
        <v>433041057</v>
      </c>
      <c r="G605" s="3" t="str">
        <f t="shared" si="111"/>
        <v>5;8020011;1</v>
      </c>
      <c r="H605" s="3">
        <f>_xlfn.XLOOKUP(D605,[1]活动!$L$162:$L$226,[1]活动!$K$162:$K$226)</f>
        <v>1</v>
      </c>
      <c r="I605" s="3">
        <f>_xlfn.XLOOKUP(D605,[1]活动!$L$162:$L$226,[1]活动!$G$162:$G$226)</f>
        <v>1063</v>
      </c>
      <c r="J605" s="3">
        <f>_xlfn.XLOOKUP($D605,[1]活动!$L$162:$L$226,[1]活动!$H$162:$H$226)</f>
        <v>40</v>
      </c>
      <c r="K605" s="3" t="str">
        <f>_xlfn.XLOOKUP($I605,'task_type|任务类型'!A:A,'task_type|任务类型'!B:B)</f>
        <v>打开任意盲盒{0}次</v>
      </c>
      <c r="L605" s="3">
        <f t="shared" si="113"/>
        <v>10</v>
      </c>
    </row>
    <row r="606" spans="1:12">
      <c r="A606" s="2">
        <f t="shared" si="106"/>
        <v>433041059</v>
      </c>
      <c r="B606" s="3" t="str">
        <f>_xlfn.XLOOKUP(D606,[1]活动!$L$162:$L$226,[1]活动!$D$162:$D$226)</f>
        <v>打开任意盲盒60次</v>
      </c>
      <c r="C606" s="3">
        <f t="shared" si="114"/>
        <v>433041</v>
      </c>
      <c r="D606" s="3">
        <f t="shared" si="107"/>
        <v>59</v>
      </c>
      <c r="F606" s="3">
        <f t="shared" si="105"/>
        <v>433041058</v>
      </c>
      <c r="G606" s="3" t="str">
        <f t="shared" si="111"/>
        <v>5;8020011;2</v>
      </c>
      <c r="H606" s="3">
        <f>_xlfn.XLOOKUP(D606,[1]活动!$L$162:$L$226,[1]活动!$K$162:$K$226)</f>
        <v>2</v>
      </c>
      <c r="I606" s="3">
        <f>_xlfn.XLOOKUP(D606,[1]活动!$L$162:$L$226,[1]活动!$G$162:$G$226)</f>
        <v>1063</v>
      </c>
      <c r="J606" s="3">
        <f>_xlfn.XLOOKUP($D606,[1]活动!$L$162:$L$226,[1]活动!$H$162:$H$226)</f>
        <v>60</v>
      </c>
      <c r="K606" s="3" t="str">
        <f>_xlfn.XLOOKUP($I606,'task_type|任务类型'!A:A,'task_type|任务类型'!B:B)</f>
        <v>打开任意盲盒{0}次</v>
      </c>
      <c r="L606" s="3">
        <f t="shared" si="113"/>
        <v>10</v>
      </c>
    </row>
    <row r="607" spans="1:12">
      <c r="A607" s="2">
        <f t="shared" si="106"/>
        <v>433041060</v>
      </c>
      <c r="B607" s="3" t="str">
        <f>_xlfn.XLOOKUP(D607,[1]活动!$L$162:$L$226,[1]活动!$D$162:$D$226)</f>
        <v>打开任意盲盒80次</v>
      </c>
      <c r="C607" s="3">
        <f t="shared" si="114"/>
        <v>433041</v>
      </c>
      <c r="D607" s="3">
        <f t="shared" si="107"/>
        <v>60</v>
      </c>
      <c r="F607" s="3">
        <f t="shared" si="105"/>
        <v>433041059</v>
      </c>
      <c r="G607" s="3" t="str">
        <f t="shared" si="111"/>
        <v>5;8020011;2</v>
      </c>
      <c r="H607" s="3">
        <f>_xlfn.XLOOKUP(D607,[1]活动!$L$162:$L$226,[1]活动!$K$162:$K$226)</f>
        <v>2</v>
      </c>
      <c r="I607" s="3">
        <f>_xlfn.XLOOKUP(D607,[1]活动!$L$162:$L$226,[1]活动!$G$162:$G$226)</f>
        <v>1063</v>
      </c>
      <c r="J607" s="3">
        <f>_xlfn.XLOOKUP($D607,[1]活动!$L$162:$L$226,[1]活动!$H$162:$H$226)</f>
        <v>80</v>
      </c>
      <c r="K607" s="3" t="str">
        <f>_xlfn.XLOOKUP($I607,'task_type|任务类型'!A:A,'task_type|任务类型'!B:B)</f>
        <v>打开任意盲盒{0}次</v>
      </c>
      <c r="L607" s="3">
        <f t="shared" si="113"/>
        <v>10</v>
      </c>
    </row>
    <row r="608" spans="1:12">
      <c r="A608" s="2">
        <f t="shared" si="106"/>
        <v>433041061</v>
      </c>
      <c r="B608" s="3" t="str">
        <f>_xlfn.XLOOKUP(D608,[1]活动!$L$162:$L$226,[1]活动!$D$162:$D$226)</f>
        <v>打开任意盲盒100次</v>
      </c>
      <c r="C608" s="3">
        <f t="shared" si="114"/>
        <v>433041</v>
      </c>
      <c r="D608" s="3">
        <f t="shared" si="107"/>
        <v>61</v>
      </c>
      <c r="F608" s="3">
        <f t="shared" si="105"/>
        <v>433041060</v>
      </c>
      <c r="G608" s="3" t="str">
        <f t="shared" si="111"/>
        <v>5;8020011;2</v>
      </c>
      <c r="H608" s="3">
        <f>_xlfn.XLOOKUP(D608,[1]活动!$L$162:$L$226,[1]活动!$K$162:$K$226)</f>
        <v>2</v>
      </c>
      <c r="I608" s="3">
        <f>_xlfn.XLOOKUP(D608,[1]活动!$L$162:$L$226,[1]活动!$G$162:$G$226)</f>
        <v>1063</v>
      </c>
      <c r="J608" s="3">
        <f>_xlfn.XLOOKUP($D608,[1]活动!$L$162:$L$226,[1]活动!$H$162:$H$226)</f>
        <v>100</v>
      </c>
      <c r="K608" s="3" t="str">
        <f>_xlfn.XLOOKUP($I608,'task_type|任务类型'!A:A,'task_type|任务类型'!B:B)</f>
        <v>打开任意盲盒{0}次</v>
      </c>
      <c r="L608" s="3">
        <f t="shared" si="113"/>
        <v>10</v>
      </c>
    </row>
    <row r="609" spans="1:12">
      <c r="A609" s="2">
        <f t="shared" si="106"/>
        <v>433041062</v>
      </c>
      <c r="B609" s="3" t="str">
        <f>_xlfn.XLOOKUP(D609,[1]活动!$L$162:$L$226,[1]活动!$D$162:$D$226)</f>
        <v>打开任意盲盒150次</v>
      </c>
      <c r="C609" s="3">
        <f t="shared" si="114"/>
        <v>433041</v>
      </c>
      <c r="D609" s="3">
        <f t="shared" si="107"/>
        <v>62</v>
      </c>
      <c r="F609" s="3">
        <f t="shared" si="105"/>
        <v>433041061</v>
      </c>
      <c r="G609" s="3" t="str">
        <f t="shared" si="111"/>
        <v>5;8020011;2</v>
      </c>
      <c r="H609" s="3">
        <f>_xlfn.XLOOKUP(D609,[1]活动!$L$162:$L$226,[1]活动!$K$162:$K$226)</f>
        <v>2</v>
      </c>
      <c r="I609" s="3">
        <f>_xlfn.XLOOKUP(D609,[1]活动!$L$162:$L$226,[1]活动!$G$162:$G$226)</f>
        <v>1063</v>
      </c>
      <c r="J609" s="3">
        <f>_xlfn.XLOOKUP($D609,[1]活动!$L$162:$L$226,[1]活动!$H$162:$H$226)</f>
        <v>150</v>
      </c>
      <c r="K609" s="3" t="str">
        <f>_xlfn.XLOOKUP($I609,'task_type|任务类型'!A:A,'task_type|任务类型'!B:B)</f>
        <v>打开任意盲盒{0}次</v>
      </c>
      <c r="L609" s="3">
        <f t="shared" si="113"/>
        <v>10</v>
      </c>
    </row>
    <row r="610" spans="1:12">
      <c r="A610" s="2">
        <f t="shared" si="106"/>
        <v>433041063</v>
      </c>
      <c r="B610" s="3" t="str">
        <f>_xlfn.XLOOKUP(D610,[1]活动!$L$162:$L$226,[1]活动!$D$162:$D$226)</f>
        <v>打开任意盲盒200次</v>
      </c>
      <c r="C610" s="3">
        <f t="shared" si="114"/>
        <v>433041</v>
      </c>
      <c r="D610" s="3">
        <f t="shared" si="107"/>
        <v>63</v>
      </c>
      <c r="F610" s="3">
        <f t="shared" si="105"/>
        <v>433041062</v>
      </c>
      <c r="G610" s="3" t="str">
        <f t="shared" si="111"/>
        <v>5;8020011;2</v>
      </c>
      <c r="H610" s="3">
        <f>_xlfn.XLOOKUP(D610,[1]活动!$L$162:$L$226,[1]活动!$K$162:$K$226)</f>
        <v>2</v>
      </c>
      <c r="I610" s="3">
        <f>_xlfn.XLOOKUP(D610,[1]活动!$L$162:$L$226,[1]活动!$G$162:$G$226)</f>
        <v>1063</v>
      </c>
      <c r="J610" s="3">
        <f>_xlfn.XLOOKUP($D610,[1]活动!$L$162:$L$226,[1]活动!$H$162:$H$226)</f>
        <v>200</v>
      </c>
      <c r="K610" s="3" t="str">
        <f>_xlfn.XLOOKUP($I610,'task_type|任务类型'!A:A,'task_type|任务类型'!B:B)</f>
        <v>打开任意盲盒{0}次</v>
      </c>
      <c r="L610" s="3">
        <f t="shared" si="113"/>
        <v>10</v>
      </c>
    </row>
    <row r="611" spans="1:12">
      <c r="A611" s="2">
        <f t="shared" si="106"/>
        <v>433041064</v>
      </c>
      <c r="B611" s="3" t="str">
        <f>_xlfn.XLOOKUP(D611,[1]活动!$L$162:$L$226,[1]活动!$D$162:$D$226)</f>
        <v>打开任意盲盒250次</v>
      </c>
      <c r="C611" s="3">
        <f t="shared" si="114"/>
        <v>433041</v>
      </c>
      <c r="D611" s="3">
        <f t="shared" si="107"/>
        <v>64</v>
      </c>
      <c r="F611" s="3">
        <f t="shared" si="105"/>
        <v>433041063</v>
      </c>
      <c r="G611" s="3" t="str">
        <f t="shared" si="111"/>
        <v>5;8020011;2</v>
      </c>
      <c r="H611" s="3">
        <f>_xlfn.XLOOKUP(D611,[1]活动!$L$162:$L$226,[1]活动!$K$162:$K$226)</f>
        <v>2</v>
      </c>
      <c r="I611" s="3">
        <f>_xlfn.XLOOKUP(D611,[1]活动!$L$162:$L$226,[1]活动!$G$162:$G$226)</f>
        <v>1063</v>
      </c>
      <c r="J611" s="3">
        <f>_xlfn.XLOOKUP($D611,[1]活动!$L$162:$L$226,[1]活动!$H$162:$H$226)</f>
        <v>250</v>
      </c>
      <c r="K611" s="3" t="str">
        <f>_xlfn.XLOOKUP($I611,'task_type|任务类型'!A:A,'task_type|任务类型'!B:B)</f>
        <v>打开任意盲盒{0}次</v>
      </c>
      <c r="L611" s="3">
        <f t="shared" si="113"/>
        <v>10</v>
      </c>
    </row>
    <row r="612" spans="1:12">
      <c r="A612" s="2">
        <f t="shared" si="106"/>
        <v>433041065</v>
      </c>
      <c r="B612" s="3" t="str">
        <f>_xlfn.XLOOKUP(D612,[1]活动!$L$162:$L$226,[1]活动!$D$162:$D$226)</f>
        <v>打开任意盲盒300次</v>
      </c>
      <c r="C612" s="3">
        <f t="shared" si="114"/>
        <v>433041</v>
      </c>
      <c r="D612" s="3">
        <f t="shared" si="107"/>
        <v>65</v>
      </c>
      <c r="F612" s="3">
        <f t="shared" si="105"/>
        <v>433041064</v>
      </c>
      <c r="G612" s="3" t="str">
        <f t="shared" si="111"/>
        <v>5;8020011;2</v>
      </c>
      <c r="H612" s="3">
        <f>_xlfn.XLOOKUP(D612,[1]活动!$L$162:$L$226,[1]活动!$K$162:$K$226)</f>
        <v>2</v>
      </c>
      <c r="I612" s="3">
        <f>_xlfn.XLOOKUP(D612,[1]活动!$L$162:$L$226,[1]活动!$G$162:$G$226)</f>
        <v>1063</v>
      </c>
      <c r="J612" s="3">
        <f>_xlfn.XLOOKUP($D612,[1]活动!$L$162:$L$226,[1]活动!$H$162:$H$226)</f>
        <v>300</v>
      </c>
      <c r="K612" s="3" t="str">
        <f>_xlfn.XLOOKUP($I612,'task_type|任务类型'!A:A,'task_type|任务类型'!B:B)</f>
        <v>打开任意盲盒{0}次</v>
      </c>
      <c r="L612" s="3">
        <f t="shared" si="113"/>
        <v>10</v>
      </c>
    </row>
  </sheetData>
  <autoFilter xmlns:etc="http://www.wps.cn/officeDocument/2017/etCustomData" ref="A4:L612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zoomScale="115" zoomScaleNormal="115" workbookViewId="0">
      <pane ySplit="4" topLeftCell="A5" activePane="bottomLeft" state="frozen"/>
      <selection/>
      <selection pane="bottomLeft" activeCell="C7" sqref="C7"/>
    </sheetView>
  </sheetViews>
  <sheetFormatPr defaultColWidth="9" defaultRowHeight="11.25"/>
  <cols>
    <col min="1" max="1" width="8.625" style="2" customWidth="1"/>
    <col min="2" max="2" width="33.8083333333333" style="3" customWidth="1"/>
    <col min="3" max="4" width="8.625" style="3" customWidth="1"/>
    <col min="5" max="7" width="20.625" style="3" customWidth="1"/>
    <col min="8" max="9" width="15.625" style="3" customWidth="1"/>
    <col min="10" max="16384" width="9" style="2"/>
  </cols>
  <sheetData>
    <row r="1" s="1" customFormat="1" ht="14.25" spans="1:9">
      <c r="A1" s="4" t="s">
        <v>0</v>
      </c>
      <c r="B1" s="4"/>
      <c r="C1" s="4" t="s">
        <v>146</v>
      </c>
      <c r="D1" s="4"/>
      <c r="E1" s="4"/>
      <c r="F1" s="4"/>
      <c r="G1" s="4" t="s">
        <v>147</v>
      </c>
      <c r="H1" s="4" t="s">
        <v>148</v>
      </c>
      <c r="I1" s="4" t="s">
        <v>149</v>
      </c>
    </row>
    <row r="2" s="1" customFormat="1" ht="14.25" spans="1:9">
      <c r="A2" s="4" t="s">
        <v>9</v>
      </c>
      <c r="B2" s="4"/>
      <c r="C2" s="4" t="s">
        <v>9</v>
      </c>
      <c r="D2" s="4"/>
      <c r="E2" s="4"/>
      <c r="F2" s="4"/>
      <c r="G2" s="4" t="s">
        <v>150</v>
      </c>
      <c r="H2" s="4" t="s">
        <v>151</v>
      </c>
      <c r="I2" s="4" t="s">
        <v>150</v>
      </c>
    </row>
    <row r="3" s="1" customFormat="1" ht="14.25" spans="1:9">
      <c r="A3" s="4" t="s">
        <v>12</v>
      </c>
      <c r="B3" s="4"/>
      <c r="C3" s="4" t="s">
        <v>152</v>
      </c>
      <c r="D3" s="4"/>
      <c r="E3" s="4"/>
      <c r="F3" s="4"/>
      <c r="G3" s="4" t="s">
        <v>13</v>
      </c>
      <c r="H3" s="4" t="s">
        <v>13</v>
      </c>
      <c r="I3" s="4" t="s">
        <v>13</v>
      </c>
    </row>
    <row r="4" s="1" customFormat="1" ht="14.25" spans="1:9">
      <c r="A4" s="5" t="s">
        <v>0</v>
      </c>
      <c r="B4" s="5" t="s">
        <v>15</v>
      </c>
      <c r="C4" s="5" t="s">
        <v>153</v>
      </c>
      <c r="D4" s="5" t="s">
        <v>154</v>
      </c>
      <c r="E4" s="5" t="s">
        <v>155</v>
      </c>
      <c r="F4" s="5" t="s">
        <v>156</v>
      </c>
      <c r="G4" s="5" t="s">
        <v>157</v>
      </c>
      <c r="H4" s="5" t="s">
        <v>158</v>
      </c>
      <c r="I4" s="5" t="s">
        <v>159</v>
      </c>
    </row>
    <row r="5" spans="1:9">
      <c r="A5" s="2">
        <v>1011</v>
      </c>
      <c r="B5" s="3" t="s">
        <v>160</v>
      </c>
      <c r="D5" s="3">
        <v>1</v>
      </c>
      <c r="E5" s="3">
        <v>1</v>
      </c>
      <c r="G5" s="3" t="str">
        <f t="shared" ref="G5:G55" si="0">CONCATENATE("icon_task_type_",ROUNDDOWN(A5/1000,0))</f>
        <v>icon_task_type_1</v>
      </c>
      <c r="H5" s="3" t="str">
        <f t="shared" ref="H5:H55" si="1">CONCATENATE("task_",A5,"_desc")</f>
        <v>task_1011_desc</v>
      </c>
      <c r="I5" s="3" t="s">
        <v>161</v>
      </c>
    </row>
    <row r="6" spans="1:9">
      <c r="A6" s="2">
        <v>1012</v>
      </c>
      <c r="B6" s="3" t="s">
        <v>162</v>
      </c>
      <c r="D6" s="3">
        <v>1</v>
      </c>
      <c r="E6" s="3" t="s">
        <v>163</v>
      </c>
      <c r="G6" s="3" t="str">
        <f t="shared" si="0"/>
        <v>icon_task_type_1</v>
      </c>
      <c r="H6" s="3" t="str">
        <f t="shared" si="1"/>
        <v>task_1012_desc</v>
      </c>
      <c r="I6" s="3" t="s">
        <v>161</v>
      </c>
    </row>
    <row r="7" spans="1:9">
      <c r="A7" s="2">
        <v>1021</v>
      </c>
      <c r="B7" s="3" t="s">
        <v>164</v>
      </c>
      <c r="C7" s="3">
        <v>1</v>
      </c>
      <c r="D7" s="3">
        <v>1</v>
      </c>
      <c r="E7" s="3" t="s">
        <v>165</v>
      </c>
      <c r="G7" s="3" t="str">
        <f t="shared" si="0"/>
        <v>icon_task_type_1</v>
      </c>
      <c r="H7" s="3" t="str">
        <f t="shared" si="1"/>
        <v>task_1021_desc</v>
      </c>
      <c r="I7" s="3" t="s">
        <v>166</v>
      </c>
    </row>
    <row r="8" spans="1:9">
      <c r="A8" s="12">
        <v>1022</v>
      </c>
      <c r="B8" s="13" t="s">
        <v>167</v>
      </c>
      <c r="C8" s="13">
        <v>1</v>
      </c>
      <c r="D8" s="13">
        <v>2</v>
      </c>
      <c r="E8" s="13">
        <v>1</v>
      </c>
      <c r="F8" s="13" t="s">
        <v>168</v>
      </c>
      <c r="G8" s="13" t="str">
        <f t="shared" si="0"/>
        <v>icon_task_type_1</v>
      </c>
      <c r="H8" s="13" t="str">
        <f t="shared" si="1"/>
        <v>task_1022_desc</v>
      </c>
      <c r="I8" s="13" t="s">
        <v>161</v>
      </c>
    </row>
    <row r="9" spans="1:9">
      <c r="A9" s="2">
        <v>1031</v>
      </c>
      <c r="B9" s="3" t="s">
        <v>169</v>
      </c>
      <c r="C9" s="3">
        <v>1</v>
      </c>
      <c r="D9" s="3">
        <v>1</v>
      </c>
      <c r="E9" s="3" t="s">
        <v>170</v>
      </c>
      <c r="G9" s="3" t="str">
        <f t="shared" si="0"/>
        <v>icon_task_type_1</v>
      </c>
      <c r="H9" s="3" t="str">
        <f t="shared" si="1"/>
        <v>task_1031_desc</v>
      </c>
      <c r="I9" s="3" t="s">
        <v>166</v>
      </c>
    </row>
    <row r="10" spans="1:9">
      <c r="A10" s="2">
        <v>1041</v>
      </c>
      <c r="B10" s="3" t="s">
        <v>171</v>
      </c>
      <c r="D10" s="3">
        <v>1</v>
      </c>
      <c r="E10" s="3" t="s">
        <v>172</v>
      </c>
      <c r="G10" s="3" t="str">
        <f t="shared" si="0"/>
        <v>icon_task_type_1</v>
      </c>
      <c r="H10" s="3" t="str">
        <f t="shared" si="1"/>
        <v>task_1041_desc</v>
      </c>
      <c r="I10" s="3" t="s">
        <v>173</v>
      </c>
    </row>
    <row r="11" spans="1:9">
      <c r="A11" s="2">
        <v>1042</v>
      </c>
      <c r="B11" s="3" t="s">
        <v>174</v>
      </c>
      <c r="D11" s="3">
        <v>1</v>
      </c>
      <c r="E11" s="3" t="s">
        <v>175</v>
      </c>
      <c r="G11" s="3" t="str">
        <f t="shared" si="0"/>
        <v>icon_task_type_1</v>
      </c>
      <c r="H11" s="3" t="str">
        <f t="shared" si="1"/>
        <v>task_1042_desc</v>
      </c>
      <c r="I11" s="3" t="s">
        <v>173</v>
      </c>
    </row>
    <row r="12" spans="1:9">
      <c r="A12" s="2">
        <v>1043</v>
      </c>
      <c r="B12" s="3" t="s">
        <v>176</v>
      </c>
      <c r="D12" s="3">
        <v>1</v>
      </c>
      <c r="E12" s="3" t="s">
        <v>177</v>
      </c>
      <c r="G12" s="3" t="str">
        <f t="shared" si="0"/>
        <v>icon_task_type_1</v>
      </c>
      <c r="H12" s="3" t="str">
        <f t="shared" si="1"/>
        <v>task_1043_desc</v>
      </c>
      <c r="I12" s="3" t="s">
        <v>173</v>
      </c>
    </row>
    <row r="13" spans="1:9">
      <c r="A13" s="2">
        <v>1051</v>
      </c>
      <c r="B13" s="3" t="s">
        <v>178</v>
      </c>
      <c r="D13" s="3">
        <v>1</v>
      </c>
      <c r="E13" s="3" t="s">
        <v>179</v>
      </c>
      <c r="G13" s="3" t="str">
        <f t="shared" si="0"/>
        <v>icon_task_type_1</v>
      </c>
      <c r="H13" s="3" t="str">
        <f t="shared" si="1"/>
        <v>task_1051_desc</v>
      </c>
      <c r="I13" s="3" t="s">
        <v>180</v>
      </c>
    </row>
    <row r="14" spans="1:9">
      <c r="A14" s="2">
        <v>1061</v>
      </c>
      <c r="B14" s="3" t="s">
        <v>181</v>
      </c>
      <c r="D14" s="3">
        <v>1</v>
      </c>
      <c r="E14" s="3" t="s">
        <v>182</v>
      </c>
      <c r="G14" s="3" t="str">
        <f t="shared" si="0"/>
        <v>icon_task_type_1</v>
      </c>
      <c r="H14" s="3" t="str">
        <f t="shared" si="1"/>
        <v>task_1061_desc</v>
      </c>
      <c r="I14" s="3" t="s">
        <v>183</v>
      </c>
    </row>
    <row r="15" spans="1:9">
      <c r="A15" s="2">
        <v>1062</v>
      </c>
      <c r="B15" s="3" t="s">
        <v>184</v>
      </c>
      <c r="D15" s="3">
        <v>1</v>
      </c>
      <c r="E15" s="3" t="s">
        <v>185</v>
      </c>
      <c r="G15" s="3" t="str">
        <f t="shared" si="0"/>
        <v>icon_task_type_1</v>
      </c>
      <c r="H15" s="3" t="str">
        <f t="shared" si="1"/>
        <v>task_1062_desc</v>
      </c>
      <c r="I15" s="3" t="s">
        <v>186</v>
      </c>
    </row>
    <row r="16" spans="1:9">
      <c r="A16" s="2">
        <v>1063</v>
      </c>
      <c r="B16" s="3" t="s">
        <v>145</v>
      </c>
      <c r="D16" s="3">
        <v>1</v>
      </c>
      <c r="E16" s="3" t="s">
        <v>187</v>
      </c>
      <c r="G16" s="3" t="str">
        <f t="shared" si="0"/>
        <v>icon_task_type_1</v>
      </c>
      <c r="H16" s="3" t="str">
        <f t="shared" si="1"/>
        <v>task_1063_desc</v>
      </c>
      <c r="I16" s="3" t="s">
        <v>188</v>
      </c>
    </row>
    <row r="17" spans="1:9">
      <c r="A17" s="2">
        <v>2011</v>
      </c>
      <c r="B17" s="3" t="s">
        <v>189</v>
      </c>
      <c r="C17" s="3">
        <v>1</v>
      </c>
      <c r="D17" s="3">
        <v>1</v>
      </c>
      <c r="E17" s="3" t="s">
        <v>190</v>
      </c>
      <c r="G17" s="3" t="str">
        <f t="shared" si="0"/>
        <v>icon_task_type_2</v>
      </c>
      <c r="H17" s="3" t="str">
        <f t="shared" si="1"/>
        <v>task_2011_desc</v>
      </c>
      <c r="I17" s="3" t="s">
        <v>166</v>
      </c>
    </row>
    <row r="18" spans="1:9">
      <c r="A18" s="2">
        <v>2012</v>
      </c>
      <c r="B18" s="3" t="s">
        <v>191</v>
      </c>
      <c r="D18" s="3">
        <v>1</v>
      </c>
      <c r="E18" s="3" t="s">
        <v>192</v>
      </c>
      <c r="G18" s="3" t="str">
        <f t="shared" si="0"/>
        <v>icon_task_type_2</v>
      </c>
      <c r="H18" s="3" t="str">
        <f t="shared" si="1"/>
        <v>task_2012_desc</v>
      </c>
      <c r="I18" s="3" t="s">
        <v>193</v>
      </c>
    </row>
    <row r="19" spans="1:9">
      <c r="A19" s="12">
        <v>2013</v>
      </c>
      <c r="B19" s="13" t="s">
        <v>194</v>
      </c>
      <c r="C19" s="13"/>
      <c r="D19" s="13">
        <v>1</v>
      </c>
      <c r="E19" s="13" t="s">
        <v>192</v>
      </c>
      <c r="F19" s="13"/>
      <c r="G19" s="13" t="str">
        <f t="shared" si="0"/>
        <v>icon_task_type_2</v>
      </c>
      <c r="H19" s="13" t="str">
        <f t="shared" si="1"/>
        <v>task_2013_desc</v>
      </c>
      <c r="I19" s="13"/>
    </row>
    <row r="20" spans="1:9">
      <c r="A20" s="12">
        <v>2014</v>
      </c>
      <c r="B20" s="13" t="s">
        <v>195</v>
      </c>
      <c r="C20" s="13"/>
      <c r="D20" s="13">
        <v>1</v>
      </c>
      <c r="E20" s="13" t="s">
        <v>192</v>
      </c>
      <c r="F20" s="13"/>
      <c r="G20" s="13" t="str">
        <f t="shared" si="0"/>
        <v>icon_task_type_2</v>
      </c>
      <c r="H20" s="13" t="str">
        <f t="shared" si="1"/>
        <v>task_2014_desc</v>
      </c>
      <c r="I20" s="13"/>
    </row>
    <row r="21" spans="1:8">
      <c r="A21" s="2">
        <v>2015</v>
      </c>
      <c r="B21" s="3" t="s">
        <v>196</v>
      </c>
      <c r="D21" s="3">
        <v>2</v>
      </c>
      <c r="E21" s="3" t="s">
        <v>192</v>
      </c>
      <c r="F21" s="3" t="s">
        <v>197</v>
      </c>
      <c r="G21" s="3" t="str">
        <f t="shared" si="0"/>
        <v>icon_task_type_2</v>
      </c>
      <c r="H21" s="3" t="str">
        <f t="shared" si="1"/>
        <v>task_2015_desc</v>
      </c>
    </row>
    <row r="22" spans="1:9">
      <c r="A22" s="2">
        <v>2021</v>
      </c>
      <c r="B22" s="3" t="s">
        <v>198</v>
      </c>
      <c r="D22" s="3">
        <v>1</v>
      </c>
      <c r="E22" s="3" t="s">
        <v>199</v>
      </c>
      <c r="G22" s="3" t="str">
        <f t="shared" si="0"/>
        <v>icon_task_type_2</v>
      </c>
      <c r="H22" s="3" t="str">
        <f t="shared" si="1"/>
        <v>task_2021_desc</v>
      </c>
      <c r="I22" s="3" t="s">
        <v>166</v>
      </c>
    </row>
    <row r="23" spans="1:9">
      <c r="A23" s="2">
        <v>2022</v>
      </c>
      <c r="B23" s="3" t="s">
        <v>200</v>
      </c>
      <c r="D23" s="3">
        <v>1</v>
      </c>
      <c r="E23" s="3" t="s">
        <v>199</v>
      </c>
      <c r="G23" s="3" t="str">
        <f t="shared" si="0"/>
        <v>icon_task_type_2</v>
      </c>
      <c r="H23" s="3" t="str">
        <f t="shared" si="1"/>
        <v>task_2022_desc</v>
      </c>
      <c r="I23" s="3" t="s">
        <v>193</v>
      </c>
    </row>
    <row r="24" spans="1:9">
      <c r="A24" s="12">
        <v>2023</v>
      </c>
      <c r="B24" s="13" t="s">
        <v>201</v>
      </c>
      <c r="C24" s="13"/>
      <c r="D24" s="13">
        <v>1</v>
      </c>
      <c r="E24" s="13" t="s">
        <v>199</v>
      </c>
      <c r="F24" s="13"/>
      <c r="G24" s="13" t="str">
        <f t="shared" si="0"/>
        <v>icon_task_type_2</v>
      </c>
      <c r="H24" s="13" t="str">
        <f t="shared" si="1"/>
        <v>task_2023_desc</v>
      </c>
      <c r="I24" s="13"/>
    </row>
    <row r="25" spans="1:9">
      <c r="A25" s="12">
        <v>2024</v>
      </c>
      <c r="B25" s="13" t="s">
        <v>202</v>
      </c>
      <c r="C25" s="13"/>
      <c r="D25" s="13">
        <v>1</v>
      </c>
      <c r="E25" s="13" t="s">
        <v>199</v>
      </c>
      <c r="F25" s="13"/>
      <c r="G25" s="13" t="str">
        <f t="shared" si="0"/>
        <v>icon_task_type_2</v>
      </c>
      <c r="H25" s="13" t="str">
        <f t="shared" si="1"/>
        <v>task_2024_desc</v>
      </c>
      <c r="I25" s="13"/>
    </row>
    <row r="26" spans="1:8">
      <c r="A26" s="2">
        <v>2025</v>
      </c>
      <c r="B26" s="3" t="s">
        <v>203</v>
      </c>
      <c r="D26" s="3">
        <v>2</v>
      </c>
      <c r="E26" s="3" t="s">
        <v>199</v>
      </c>
      <c r="F26" s="3" t="s">
        <v>197</v>
      </c>
      <c r="G26" s="3" t="str">
        <f t="shared" si="0"/>
        <v>icon_task_type_2</v>
      </c>
      <c r="H26" s="3" t="str">
        <f t="shared" si="1"/>
        <v>task_2025_desc</v>
      </c>
    </row>
    <row r="27" spans="1:9">
      <c r="A27" s="2">
        <v>2031</v>
      </c>
      <c r="B27" s="3" t="s">
        <v>204</v>
      </c>
      <c r="D27" s="3">
        <v>1</v>
      </c>
      <c r="E27" s="3" t="s">
        <v>205</v>
      </c>
      <c r="G27" s="3" t="str">
        <f t="shared" si="0"/>
        <v>icon_task_type_2</v>
      </c>
      <c r="H27" s="3" t="str">
        <f t="shared" si="1"/>
        <v>task_2031_desc</v>
      </c>
      <c r="I27" s="3" t="s">
        <v>166</v>
      </c>
    </row>
    <row r="28" spans="1:9">
      <c r="A28" s="2">
        <v>2032</v>
      </c>
      <c r="B28" s="3" t="s">
        <v>206</v>
      </c>
      <c r="D28" s="3">
        <v>1</v>
      </c>
      <c r="E28" s="3" t="s">
        <v>205</v>
      </c>
      <c r="G28" s="3" t="str">
        <f t="shared" si="0"/>
        <v>icon_task_type_2</v>
      </c>
      <c r="H28" s="3" t="str">
        <f t="shared" si="1"/>
        <v>task_2032_desc</v>
      </c>
      <c r="I28" s="3" t="s">
        <v>166</v>
      </c>
    </row>
    <row r="29" spans="1:9">
      <c r="A29" s="2">
        <v>2033</v>
      </c>
      <c r="B29" s="3" t="s">
        <v>207</v>
      </c>
      <c r="D29" s="3">
        <v>1</v>
      </c>
      <c r="E29" s="3" t="s">
        <v>205</v>
      </c>
      <c r="G29" s="3" t="str">
        <f t="shared" si="0"/>
        <v>icon_task_type_2</v>
      </c>
      <c r="H29" s="3" t="str">
        <f t="shared" si="1"/>
        <v>task_2033_desc</v>
      </c>
      <c r="I29" s="3" t="s">
        <v>166</v>
      </c>
    </row>
    <row r="30" spans="1:9">
      <c r="A30" s="8">
        <v>2041</v>
      </c>
      <c r="B30" s="9" t="s">
        <v>208</v>
      </c>
      <c r="C30" s="9">
        <v>1</v>
      </c>
      <c r="D30" s="9">
        <v>1</v>
      </c>
      <c r="E30" s="9" t="s">
        <v>209</v>
      </c>
      <c r="F30" s="9"/>
      <c r="G30" s="9" t="str">
        <f t="shared" si="0"/>
        <v>icon_task_type_2</v>
      </c>
      <c r="H30" s="9" t="str">
        <f t="shared" si="1"/>
        <v>task_2041_desc</v>
      </c>
      <c r="I30" s="3" t="s">
        <v>166</v>
      </c>
    </row>
    <row r="31" spans="1:9">
      <c r="A31" s="8">
        <v>2042</v>
      </c>
      <c r="B31" s="9" t="s">
        <v>210</v>
      </c>
      <c r="C31" s="9">
        <v>1</v>
      </c>
      <c r="D31" s="9">
        <v>1</v>
      </c>
      <c r="E31" s="9" t="s">
        <v>211</v>
      </c>
      <c r="F31" s="9"/>
      <c r="G31" s="9" t="str">
        <f t="shared" si="0"/>
        <v>icon_task_type_2</v>
      </c>
      <c r="H31" s="9" t="str">
        <f t="shared" si="1"/>
        <v>task_2042_desc</v>
      </c>
      <c r="I31" s="3" t="s">
        <v>166</v>
      </c>
    </row>
    <row r="32" spans="1:9">
      <c r="A32" s="2">
        <v>3011</v>
      </c>
      <c r="B32" s="3" t="s">
        <v>212</v>
      </c>
      <c r="D32" s="3">
        <v>1</v>
      </c>
      <c r="E32" s="3" t="s">
        <v>185</v>
      </c>
      <c r="G32" s="3" t="str">
        <f t="shared" si="0"/>
        <v>icon_task_type_3</v>
      </c>
      <c r="H32" s="3" t="str">
        <f t="shared" si="1"/>
        <v>task_3011_desc</v>
      </c>
      <c r="I32" s="3" t="s">
        <v>180</v>
      </c>
    </row>
    <row r="33" spans="1:9">
      <c r="A33" s="2">
        <v>3012</v>
      </c>
      <c r="B33" s="3" t="s">
        <v>213</v>
      </c>
      <c r="D33" s="3">
        <v>1</v>
      </c>
      <c r="E33" s="3" t="s">
        <v>214</v>
      </c>
      <c r="G33" s="3" t="str">
        <f t="shared" si="0"/>
        <v>icon_task_type_3</v>
      </c>
      <c r="H33" s="3" t="str">
        <f t="shared" si="1"/>
        <v>task_3012_desc</v>
      </c>
      <c r="I33" s="3" t="s">
        <v>166</v>
      </c>
    </row>
    <row r="34" spans="1:9">
      <c r="A34" s="2">
        <v>3021</v>
      </c>
      <c r="B34" s="3" t="s">
        <v>215</v>
      </c>
      <c r="D34" s="3">
        <v>1</v>
      </c>
      <c r="E34" s="3" t="s">
        <v>216</v>
      </c>
      <c r="G34" s="3" t="str">
        <f t="shared" si="0"/>
        <v>icon_task_type_3</v>
      </c>
      <c r="H34" s="3" t="str">
        <f t="shared" si="1"/>
        <v>task_3021_desc</v>
      </c>
      <c r="I34" s="3" t="s">
        <v>186</v>
      </c>
    </row>
    <row r="35" spans="1:9">
      <c r="A35" s="2">
        <v>3022</v>
      </c>
      <c r="B35" s="3" t="s">
        <v>217</v>
      </c>
      <c r="D35" s="3">
        <v>1</v>
      </c>
      <c r="E35" s="3" t="s">
        <v>216</v>
      </c>
      <c r="G35" s="3" t="str">
        <f t="shared" si="0"/>
        <v>icon_task_type_3</v>
      </c>
      <c r="H35" s="3" t="str">
        <f t="shared" si="1"/>
        <v>task_3022_desc</v>
      </c>
      <c r="I35" s="3" t="s">
        <v>183</v>
      </c>
    </row>
    <row r="36" spans="1:9">
      <c r="A36" s="2">
        <v>3031</v>
      </c>
      <c r="B36" s="3" t="s">
        <v>218</v>
      </c>
      <c r="D36" s="3">
        <v>1</v>
      </c>
      <c r="E36" s="3" t="s">
        <v>175</v>
      </c>
      <c r="G36" s="3" t="str">
        <f t="shared" si="0"/>
        <v>icon_task_type_3</v>
      </c>
      <c r="H36" s="3" t="str">
        <f t="shared" si="1"/>
        <v>task_3031_desc</v>
      </c>
      <c r="I36" s="3" t="s">
        <v>186</v>
      </c>
    </row>
    <row r="37" spans="1:9">
      <c r="A37" s="2">
        <v>3032</v>
      </c>
      <c r="B37" s="3" t="s">
        <v>219</v>
      </c>
      <c r="D37" s="3">
        <v>1</v>
      </c>
      <c r="E37" s="3" t="s">
        <v>175</v>
      </c>
      <c r="G37" s="3" t="str">
        <f t="shared" si="0"/>
        <v>icon_task_type_3</v>
      </c>
      <c r="H37" s="3" t="str">
        <f t="shared" si="1"/>
        <v>task_3032_desc</v>
      </c>
      <c r="I37" s="3" t="s">
        <v>166</v>
      </c>
    </row>
    <row r="38" spans="1:9">
      <c r="A38" s="2">
        <v>3041</v>
      </c>
      <c r="B38" s="3" t="s">
        <v>220</v>
      </c>
      <c r="D38" s="3">
        <v>1</v>
      </c>
      <c r="E38" s="3" t="s">
        <v>221</v>
      </c>
      <c r="G38" s="3" t="str">
        <f t="shared" si="0"/>
        <v>icon_task_type_3</v>
      </c>
      <c r="H38" s="3" t="str">
        <f t="shared" si="1"/>
        <v>task_3041_desc</v>
      </c>
      <c r="I38" s="3" t="s">
        <v>222</v>
      </c>
    </row>
    <row r="39" spans="1:9">
      <c r="A39" s="2">
        <v>3042</v>
      </c>
      <c r="B39" s="3" t="s">
        <v>223</v>
      </c>
      <c r="D39" s="3">
        <v>1</v>
      </c>
      <c r="E39" s="3" t="s">
        <v>224</v>
      </c>
      <c r="G39" s="3" t="str">
        <f t="shared" si="0"/>
        <v>icon_task_type_3</v>
      </c>
      <c r="H39" s="3" t="str">
        <f t="shared" si="1"/>
        <v>task_3042_desc</v>
      </c>
      <c r="I39" s="3" t="s">
        <v>222</v>
      </c>
    </row>
    <row r="40" spans="1:9">
      <c r="A40" s="2">
        <v>3043</v>
      </c>
      <c r="B40" s="3" t="s">
        <v>225</v>
      </c>
      <c r="C40" s="3">
        <v>1</v>
      </c>
      <c r="D40" s="3">
        <v>1</v>
      </c>
      <c r="E40" s="3" t="s">
        <v>226</v>
      </c>
      <c r="G40" s="3" t="str">
        <f t="shared" si="0"/>
        <v>icon_task_type_3</v>
      </c>
      <c r="H40" s="3" t="str">
        <f t="shared" si="1"/>
        <v>task_3043_desc</v>
      </c>
      <c r="I40" s="3" t="s">
        <v>222</v>
      </c>
    </row>
    <row r="41" spans="1:9">
      <c r="A41" s="2">
        <v>3044</v>
      </c>
      <c r="B41" s="3" t="s">
        <v>227</v>
      </c>
      <c r="C41" s="3">
        <v>1</v>
      </c>
      <c r="D41" s="3">
        <v>2</v>
      </c>
      <c r="E41" s="3" t="s">
        <v>228</v>
      </c>
      <c r="F41" s="3" t="s">
        <v>226</v>
      </c>
      <c r="G41" s="3" t="str">
        <f t="shared" si="0"/>
        <v>icon_task_type_3</v>
      </c>
      <c r="H41" s="3" t="str">
        <f t="shared" si="1"/>
        <v>task_3044_desc</v>
      </c>
      <c r="I41" s="3" t="s">
        <v>222</v>
      </c>
    </row>
    <row r="42" spans="1:9">
      <c r="A42" s="2">
        <v>3045</v>
      </c>
      <c r="B42" s="3" t="s">
        <v>229</v>
      </c>
      <c r="C42" s="3">
        <v>1</v>
      </c>
      <c r="D42" s="3">
        <v>1</v>
      </c>
      <c r="E42" s="3" t="s">
        <v>230</v>
      </c>
      <c r="G42" s="3" t="str">
        <f t="shared" si="0"/>
        <v>icon_task_type_3</v>
      </c>
      <c r="H42" s="3" t="str">
        <f t="shared" si="1"/>
        <v>task_3045_desc</v>
      </c>
      <c r="I42" s="3" t="s">
        <v>222</v>
      </c>
    </row>
    <row r="43" spans="1:9">
      <c r="A43" s="2">
        <v>3046</v>
      </c>
      <c r="B43" s="3" t="s">
        <v>231</v>
      </c>
      <c r="C43" s="3">
        <v>1</v>
      </c>
      <c r="D43" s="3">
        <v>1</v>
      </c>
      <c r="E43" s="3" t="s">
        <v>232</v>
      </c>
      <c r="G43" s="3" t="str">
        <f t="shared" si="0"/>
        <v>icon_task_type_3</v>
      </c>
      <c r="H43" s="3" t="str">
        <f t="shared" si="1"/>
        <v>task_3046_desc</v>
      </c>
      <c r="I43" s="3" t="s">
        <v>222</v>
      </c>
    </row>
    <row r="44" ht="10" customHeight="1" spans="1:9">
      <c r="A44" s="2">
        <v>3051</v>
      </c>
      <c r="B44" s="3" t="s">
        <v>233</v>
      </c>
      <c r="C44" s="3">
        <v>1</v>
      </c>
      <c r="D44" s="3">
        <v>2</v>
      </c>
      <c r="E44" s="3" t="s">
        <v>228</v>
      </c>
      <c r="F44" s="3" t="s">
        <v>232</v>
      </c>
      <c r="G44" s="3" t="str">
        <f t="shared" si="0"/>
        <v>icon_task_type_3</v>
      </c>
      <c r="H44" s="3" t="str">
        <f t="shared" si="1"/>
        <v>task_3051_desc</v>
      </c>
      <c r="I44" s="3" t="s">
        <v>222</v>
      </c>
    </row>
    <row r="45" ht="10" customHeight="1" spans="1:9">
      <c r="A45" s="12">
        <v>3052</v>
      </c>
      <c r="B45" s="13" t="s">
        <v>234</v>
      </c>
      <c r="C45" s="13">
        <v>1</v>
      </c>
      <c r="D45" s="13">
        <v>2</v>
      </c>
      <c r="E45" s="13" t="s">
        <v>228</v>
      </c>
      <c r="F45" s="13" t="s">
        <v>232</v>
      </c>
      <c r="G45" s="13" t="str">
        <f t="shared" si="0"/>
        <v>icon_task_type_3</v>
      </c>
      <c r="H45" s="13" t="str">
        <f t="shared" si="1"/>
        <v>task_3052_desc</v>
      </c>
      <c r="I45" s="13"/>
    </row>
    <row r="46" ht="10" customHeight="1" spans="1:9">
      <c r="A46" s="12">
        <v>3053</v>
      </c>
      <c r="B46" s="13" t="s">
        <v>235</v>
      </c>
      <c r="C46" s="13">
        <v>1</v>
      </c>
      <c r="D46" s="13">
        <v>2</v>
      </c>
      <c r="E46" s="13" t="s">
        <v>228</v>
      </c>
      <c r="F46" s="13" t="s">
        <v>232</v>
      </c>
      <c r="G46" s="13" t="str">
        <f t="shared" si="0"/>
        <v>icon_task_type_3</v>
      </c>
      <c r="H46" s="13" t="str">
        <f t="shared" si="1"/>
        <v>task_3053_desc</v>
      </c>
      <c r="I46" s="13"/>
    </row>
    <row r="47" spans="1:9">
      <c r="A47" s="2">
        <v>3061</v>
      </c>
      <c r="B47" s="3" t="s">
        <v>236</v>
      </c>
      <c r="C47" s="3">
        <v>1</v>
      </c>
      <c r="D47" s="3">
        <v>2</v>
      </c>
      <c r="E47" s="3">
        <v>1</v>
      </c>
      <c r="F47" s="3" t="s">
        <v>232</v>
      </c>
      <c r="G47" s="3" t="str">
        <f t="shared" si="0"/>
        <v>icon_task_type_3</v>
      </c>
      <c r="H47" s="3" t="str">
        <f t="shared" si="1"/>
        <v>task_3061_desc</v>
      </c>
      <c r="I47" s="3" t="s">
        <v>188</v>
      </c>
    </row>
    <row r="48" spans="1:9">
      <c r="A48" s="12">
        <v>3062</v>
      </c>
      <c r="B48" s="13" t="s">
        <v>237</v>
      </c>
      <c r="C48" s="13">
        <v>1</v>
      </c>
      <c r="D48" s="13">
        <v>2</v>
      </c>
      <c r="E48" s="13">
        <v>1</v>
      </c>
      <c r="F48" s="13" t="s">
        <v>232</v>
      </c>
      <c r="G48" s="13" t="str">
        <f t="shared" si="0"/>
        <v>icon_task_type_3</v>
      </c>
      <c r="H48" s="13" t="str">
        <f t="shared" si="1"/>
        <v>task_3062_desc</v>
      </c>
      <c r="I48" s="13"/>
    </row>
    <row r="49" spans="1:9">
      <c r="A49" s="12">
        <v>3063</v>
      </c>
      <c r="B49" s="13" t="s">
        <v>238</v>
      </c>
      <c r="C49" s="13">
        <v>1</v>
      </c>
      <c r="D49" s="13">
        <v>2</v>
      </c>
      <c r="E49" s="13">
        <v>1</v>
      </c>
      <c r="F49" s="13" t="s">
        <v>232</v>
      </c>
      <c r="G49" s="13" t="str">
        <f t="shared" si="0"/>
        <v>icon_task_type_3</v>
      </c>
      <c r="H49" s="13" t="str">
        <f t="shared" si="1"/>
        <v>task_3063_desc</v>
      </c>
      <c r="I49" s="13"/>
    </row>
    <row r="50" spans="1:9">
      <c r="A50" s="2">
        <v>3071</v>
      </c>
      <c r="B50" s="3" t="s">
        <v>239</v>
      </c>
      <c r="D50" s="3">
        <v>1</v>
      </c>
      <c r="E50" s="3" t="s">
        <v>228</v>
      </c>
      <c r="G50" s="3" t="str">
        <f t="shared" si="0"/>
        <v>icon_task_type_3</v>
      </c>
      <c r="H50" s="3" t="str">
        <f t="shared" si="1"/>
        <v>task_3071_desc</v>
      </c>
      <c r="I50" s="3" t="s">
        <v>188</v>
      </c>
    </row>
    <row r="51" spans="1:9">
      <c r="A51" s="12">
        <v>3072</v>
      </c>
      <c r="B51" s="13" t="s">
        <v>240</v>
      </c>
      <c r="C51" s="13"/>
      <c r="D51" s="13">
        <v>1</v>
      </c>
      <c r="E51" s="13" t="s">
        <v>228</v>
      </c>
      <c r="F51" s="13"/>
      <c r="G51" s="13" t="str">
        <f t="shared" si="0"/>
        <v>icon_task_type_3</v>
      </c>
      <c r="H51" s="13" t="str">
        <f t="shared" si="1"/>
        <v>task_3072_desc</v>
      </c>
      <c r="I51" s="13"/>
    </row>
    <row r="52" spans="1:9">
      <c r="A52" s="12">
        <v>3073</v>
      </c>
      <c r="B52" s="13" t="s">
        <v>241</v>
      </c>
      <c r="C52" s="13"/>
      <c r="D52" s="13">
        <v>1</v>
      </c>
      <c r="E52" s="13" t="s">
        <v>228</v>
      </c>
      <c r="F52" s="13"/>
      <c r="G52" s="13" t="str">
        <f t="shared" si="0"/>
        <v>icon_task_type_3</v>
      </c>
      <c r="H52" s="13" t="str">
        <f t="shared" si="1"/>
        <v>task_3073_desc</v>
      </c>
      <c r="I52" s="13"/>
    </row>
    <row r="53" spans="1:9">
      <c r="A53" s="12">
        <v>3074</v>
      </c>
      <c r="B53" s="13" t="s">
        <v>242</v>
      </c>
      <c r="C53" s="13"/>
      <c r="D53" s="13">
        <v>1</v>
      </c>
      <c r="E53" s="13" t="s">
        <v>228</v>
      </c>
      <c r="F53" s="13"/>
      <c r="G53" s="13" t="str">
        <f t="shared" si="0"/>
        <v>icon_task_type_3</v>
      </c>
      <c r="H53" s="13" t="str">
        <f t="shared" si="1"/>
        <v>task_3074_desc</v>
      </c>
      <c r="I53" s="13"/>
    </row>
    <row r="54" spans="1:9">
      <c r="A54" s="2">
        <v>3081</v>
      </c>
      <c r="B54" s="3" t="s">
        <v>243</v>
      </c>
      <c r="C54" s="3">
        <v>1</v>
      </c>
      <c r="D54" s="3">
        <v>1</v>
      </c>
      <c r="E54" s="3" t="s">
        <v>244</v>
      </c>
      <c r="G54" s="3" t="str">
        <f t="shared" si="0"/>
        <v>icon_task_type_3</v>
      </c>
      <c r="H54" s="3" t="str">
        <f t="shared" si="1"/>
        <v>task_3081_desc</v>
      </c>
      <c r="I54" s="3" t="s">
        <v>245</v>
      </c>
    </row>
    <row r="55" spans="1:9">
      <c r="A55" s="2">
        <v>3082</v>
      </c>
      <c r="B55" s="3" t="s">
        <v>246</v>
      </c>
      <c r="C55" s="3">
        <v>1</v>
      </c>
      <c r="D55" s="3">
        <v>1</v>
      </c>
      <c r="E55" s="3" t="s">
        <v>247</v>
      </c>
      <c r="G55" s="3" t="str">
        <f t="shared" si="0"/>
        <v>icon_task_type_3</v>
      </c>
      <c r="H55" s="3" t="str">
        <f t="shared" si="1"/>
        <v>task_3082_desc</v>
      </c>
      <c r="I55" s="3" t="s">
        <v>245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zoomScale="130" zoomScaleNormal="130" workbookViewId="0">
      <pane ySplit="4" topLeftCell="A47" activePane="bottomLeft" state="frozen"/>
      <selection/>
      <selection pane="bottomLeft" activeCell="F52" sqref="F52"/>
    </sheetView>
  </sheetViews>
  <sheetFormatPr defaultColWidth="9" defaultRowHeight="11.25"/>
  <cols>
    <col min="1" max="1" width="11.4083333333333" style="2" customWidth="1"/>
    <col min="2" max="2" width="29.2083333333333" style="3" customWidth="1"/>
    <col min="3" max="3" width="10.7583333333333" style="3" customWidth="1"/>
    <col min="4" max="4" width="18.15" style="3" customWidth="1"/>
    <col min="5" max="11" width="15.625" style="3" customWidth="1"/>
    <col min="12" max="16384" width="9" style="2"/>
  </cols>
  <sheetData>
    <row r="1" s="1" customFormat="1" ht="14.25" spans="1:11">
      <c r="A1" s="4" t="s">
        <v>0</v>
      </c>
      <c r="B1" s="4"/>
      <c r="C1" s="4" t="s">
        <v>248</v>
      </c>
      <c r="D1" s="4" t="s">
        <v>249</v>
      </c>
      <c r="E1" s="4" t="s">
        <v>148</v>
      </c>
      <c r="F1" s="4" t="s">
        <v>147</v>
      </c>
      <c r="G1" s="4" t="s">
        <v>2</v>
      </c>
      <c r="H1" s="4" t="s">
        <v>250</v>
      </c>
      <c r="I1" s="4"/>
      <c r="J1" s="4"/>
      <c r="K1" s="4"/>
    </row>
    <row r="2" s="1" customFormat="1" ht="14.25" spans="1:11">
      <c r="A2" s="4" t="s">
        <v>9</v>
      </c>
      <c r="B2" s="4"/>
      <c r="C2" s="4" t="s">
        <v>9</v>
      </c>
      <c r="D2" s="4" t="s">
        <v>150</v>
      </c>
      <c r="E2" s="4" t="s">
        <v>150</v>
      </c>
      <c r="F2" s="4" t="s">
        <v>150</v>
      </c>
      <c r="G2" s="4" t="s">
        <v>9</v>
      </c>
      <c r="H2" s="4" t="s">
        <v>9</v>
      </c>
      <c r="I2" s="4"/>
      <c r="J2" s="4"/>
      <c r="K2" s="4"/>
    </row>
    <row r="3" s="1" customFormat="1" ht="14.25" spans="1:11">
      <c r="A3" s="4" t="s">
        <v>12</v>
      </c>
      <c r="B3" s="4"/>
      <c r="C3" s="4" t="s">
        <v>12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12</v>
      </c>
      <c r="I3" s="4"/>
      <c r="J3" s="4"/>
      <c r="K3" s="4"/>
    </row>
    <row r="4" s="1" customFormat="1" ht="14.25" spans="1:11">
      <c r="A4" s="5" t="s">
        <v>251</v>
      </c>
      <c r="B4" s="5" t="s">
        <v>15</v>
      </c>
      <c r="C4" s="5" t="s">
        <v>252</v>
      </c>
      <c r="D4" s="5" t="s">
        <v>253</v>
      </c>
      <c r="E4" s="5" t="s">
        <v>254</v>
      </c>
      <c r="F4" s="5" t="s">
        <v>157</v>
      </c>
      <c r="G4" s="5" t="s">
        <v>255</v>
      </c>
      <c r="H4" s="5" t="s">
        <v>163</v>
      </c>
      <c r="I4" s="5"/>
      <c r="J4" s="5"/>
      <c r="K4" s="5"/>
    </row>
    <row r="5" spans="1:7">
      <c r="A5" s="2">
        <v>100</v>
      </c>
      <c r="B5" s="3" t="s">
        <v>256</v>
      </c>
      <c r="C5" s="3">
        <v>3602</v>
      </c>
      <c r="G5" s="3">
        <v>1</v>
      </c>
    </row>
    <row r="6" spans="1:7">
      <c r="A6" s="2">
        <v>200</v>
      </c>
      <c r="B6" s="3" t="s">
        <v>257</v>
      </c>
      <c r="C6" s="3">
        <v>3603</v>
      </c>
      <c r="G6" s="3">
        <v>1</v>
      </c>
    </row>
    <row r="7" spans="1:7">
      <c r="A7" s="2">
        <v>301</v>
      </c>
      <c r="B7" s="3" t="s">
        <v>258</v>
      </c>
      <c r="C7" s="3">
        <v>5105</v>
      </c>
      <c r="G7" s="3">
        <v>1</v>
      </c>
    </row>
    <row r="8" spans="1:7">
      <c r="A8" s="2">
        <v>302</v>
      </c>
      <c r="B8" s="3" t="s">
        <v>259</v>
      </c>
      <c r="C8" s="3">
        <v>5105</v>
      </c>
      <c r="G8" s="3">
        <v>2</v>
      </c>
    </row>
    <row r="9" spans="1:7">
      <c r="A9" s="2">
        <v>303</v>
      </c>
      <c r="B9" s="3" t="s">
        <v>260</v>
      </c>
      <c r="C9" s="3">
        <v>5105</v>
      </c>
      <c r="G9" s="3">
        <v>3</v>
      </c>
    </row>
    <row r="10" spans="1:7">
      <c r="A10" s="2">
        <v>304</v>
      </c>
      <c r="B10" s="3" t="s">
        <v>261</v>
      </c>
      <c r="C10" s="3">
        <v>5105</v>
      </c>
      <c r="G10" s="3">
        <v>4</v>
      </c>
    </row>
    <row r="11" spans="1:7">
      <c r="A11" s="2">
        <v>305</v>
      </c>
      <c r="B11" s="3" t="s">
        <v>262</v>
      </c>
      <c r="C11" s="3">
        <v>5105</v>
      </c>
      <c r="G11" s="3">
        <v>5</v>
      </c>
    </row>
    <row r="12" spans="1:7">
      <c r="A12" s="2">
        <v>306</v>
      </c>
      <c r="B12" s="3" t="s">
        <v>263</v>
      </c>
      <c r="C12" s="3">
        <v>5105</v>
      </c>
      <c r="G12" s="3">
        <v>6</v>
      </c>
    </row>
    <row r="13" ht="10" customHeight="1" spans="1:7">
      <c r="A13" s="2">
        <v>311</v>
      </c>
      <c r="B13" s="3" t="s">
        <v>264</v>
      </c>
      <c r="C13" s="3">
        <v>5105</v>
      </c>
      <c r="G13" s="3">
        <v>7</v>
      </c>
    </row>
    <row r="14" spans="1:7">
      <c r="A14" s="2">
        <v>312</v>
      </c>
      <c r="B14" s="3" t="s">
        <v>265</v>
      </c>
      <c r="C14" s="3">
        <v>5105</v>
      </c>
      <c r="G14" s="3">
        <v>8</v>
      </c>
    </row>
    <row r="15" spans="1:7">
      <c r="A15" s="2">
        <v>321</v>
      </c>
      <c r="B15" s="3" t="s">
        <v>266</v>
      </c>
      <c r="C15" s="3">
        <v>5105</v>
      </c>
      <c r="G15" s="3">
        <v>9</v>
      </c>
    </row>
    <row r="16" spans="1:7">
      <c r="A16" s="2">
        <v>322</v>
      </c>
      <c r="B16" s="3" t="s">
        <v>267</v>
      </c>
      <c r="C16" s="3">
        <v>5105</v>
      </c>
      <c r="G16" s="3">
        <v>10</v>
      </c>
    </row>
    <row r="17" spans="1:7">
      <c r="A17" s="2">
        <v>331</v>
      </c>
      <c r="B17" s="3" t="s">
        <v>268</v>
      </c>
      <c r="C17" s="3">
        <v>5105</v>
      </c>
      <c r="G17" s="3">
        <v>11</v>
      </c>
    </row>
    <row r="18" spans="1:7">
      <c r="A18" s="2">
        <v>341</v>
      </c>
      <c r="B18" s="3" t="s">
        <v>269</v>
      </c>
      <c r="C18" s="3">
        <v>5105</v>
      </c>
      <c r="G18" s="3">
        <v>12</v>
      </c>
    </row>
    <row r="19" spans="1:7">
      <c r="A19" s="2">
        <v>351</v>
      </c>
      <c r="B19" s="3" t="s">
        <v>270</v>
      </c>
      <c r="C19" s="3">
        <v>5105</v>
      </c>
      <c r="G19" s="3">
        <v>13</v>
      </c>
    </row>
    <row r="20" spans="1:7">
      <c r="A20" s="6">
        <v>352</v>
      </c>
      <c r="B20" s="7" t="s">
        <v>271</v>
      </c>
      <c r="C20" s="7">
        <v>5105</v>
      </c>
      <c r="D20" s="7"/>
      <c r="E20" s="7"/>
      <c r="F20" s="7"/>
      <c r="G20" s="7">
        <v>14</v>
      </c>
    </row>
    <row r="21" spans="1:7">
      <c r="A21" s="2">
        <v>361</v>
      </c>
      <c r="B21" s="3" t="s">
        <v>272</v>
      </c>
      <c r="C21" s="3">
        <v>5105</v>
      </c>
      <c r="G21" s="3">
        <v>15</v>
      </c>
    </row>
    <row r="22" spans="1:7">
      <c r="A22" s="6">
        <v>362</v>
      </c>
      <c r="B22" s="7" t="s">
        <v>273</v>
      </c>
      <c r="C22" s="7">
        <v>5105</v>
      </c>
      <c r="D22" s="7"/>
      <c r="E22" s="7"/>
      <c r="F22" s="7"/>
      <c r="G22" s="7">
        <v>16</v>
      </c>
    </row>
    <row r="23" spans="1:7">
      <c r="A23" s="6">
        <v>363</v>
      </c>
      <c r="B23" s="7" t="s">
        <v>274</v>
      </c>
      <c r="C23" s="7">
        <v>5105</v>
      </c>
      <c r="D23" s="7"/>
      <c r="E23" s="7"/>
      <c r="F23" s="7"/>
      <c r="G23" s="7">
        <v>17</v>
      </c>
    </row>
    <row r="24" spans="1:7">
      <c r="A24" s="2">
        <v>371</v>
      </c>
      <c r="B24" s="3" t="s">
        <v>275</v>
      </c>
      <c r="C24" s="3">
        <v>5105</v>
      </c>
      <c r="G24" s="3">
        <v>18</v>
      </c>
    </row>
    <row r="25" spans="1:7">
      <c r="A25" s="6">
        <v>372</v>
      </c>
      <c r="B25" s="7" t="s">
        <v>276</v>
      </c>
      <c r="C25" s="7">
        <v>5105</v>
      </c>
      <c r="D25" s="7"/>
      <c r="E25" s="7"/>
      <c r="F25" s="7"/>
      <c r="G25" s="7">
        <v>19</v>
      </c>
    </row>
    <row r="26" ht="11" customHeight="1" spans="1:7">
      <c r="A26" s="2">
        <v>381</v>
      </c>
      <c r="B26" s="3" t="s">
        <v>277</v>
      </c>
      <c r="C26" s="3">
        <v>5105</v>
      </c>
      <c r="G26" s="3">
        <v>20</v>
      </c>
    </row>
    <row r="27" spans="1:7">
      <c r="A27" s="2">
        <v>382</v>
      </c>
      <c r="B27" s="3" t="s">
        <v>278</v>
      </c>
      <c r="C27" s="3">
        <v>5105</v>
      </c>
      <c r="G27" s="3">
        <v>21</v>
      </c>
    </row>
    <row r="28" spans="1:7">
      <c r="A28" s="2">
        <v>383</v>
      </c>
      <c r="B28" s="3" t="s">
        <v>279</v>
      </c>
      <c r="C28" s="3">
        <v>5105</v>
      </c>
      <c r="G28" s="3">
        <v>22</v>
      </c>
    </row>
    <row r="29" spans="1:7">
      <c r="A29" s="8">
        <v>391</v>
      </c>
      <c r="B29" s="9" t="s">
        <v>280</v>
      </c>
      <c r="C29" s="9">
        <v>5105</v>
      </c>
      <c r="D29" s="9"/>
      <c r="E29" s="9"/>
      <c r="F29" s="9"/>
      <c r="G29" s="9">
        <v>25</v>
      </c>
    </row>
    <row r="30" spans="1:7">
      <c r="A30" s="8">
        <v>392</v>
      </c>
      <c r="B30" s="9" t="s">
        <v>281</v>
      </c>
      <c r="C30" s="9">
        <v>5105</v>
      </c>
      <c r="D30" s="9"/>
      <c r="E30" s="9"/>
      <c r="F30" s="9"/>
      <c r="G30" s="9">
        <v>26</v>
      </c>
    </row>
    <row r="31" spans="1:7">
      <c r="A31" s="10">
        <v>393</v>
      </c>
      <c r="B31" s="11" t="s">
        <v>282</v>
      </c>
      <c r="C31" s="11">
        <v>5105</v>
      </c>
      <c r="D31" s="11"/>
      <c r="E31" s="11"/>
      <c r="F31" s="11"/>
      <c r="G31" s="11">
        <v>27</v>
      </c>
    </row>
    <row r="32" spans="1:7">
      <c r="A32" s="10">
        <v>394</v>
      </c>
      <c r="B32" s="11" t="s">
        <v>283</v>
      </c>
      <c r="C32" s="11">
        <v>5105</v>
      </c>
      <c r="D32" s="11"/>
      <c r="E32" s="11"/>
      <c r="F32" s="11"/>
      <c r="G32" s="11">
        <v>28</v>
      </c>
    </row>
    <row r="33" spans="1:7">
      <c r="A33" s="10">
        <v>395</v>
      </c>
      <c r="B33" s="11" t="s">
        <v>284</v>
      </c>
      <c r="C33" s="11">
        <v>5105</v>
      </c>
      <c r="D33" s="11"/>
      <c r="E33" s="11"/>
      <c r="F33" s="11"/>
      <c r="G33" s="11">
        <v>29</v>
      </c>
    </row>
    <row r="34" spans="1:7">
      <c r="A34" s="10">
        <v>396</v>
      </c>
      <c r="B34" s="11" t="s">
        <v>285</v>
      </c>
      <c r="C34" s="11">
        <v>5105</v>
      </c>
      <c r="D34" s="11"/>
      <c r="E34" s="11"/>
      <c r="F34" s="11"/>
      <c r="G34" s="11">
        <v>30</v>
      </c>
    </row>
    <row r="35" spans="1:8">
      <c r="A35" s="2">
        <v>433011</v>
      </c>
      <c r="B35" s="3" t="s">
        <v>286</v>
      </c>
      <c r="C35" s="3">
        <v>3301</v>
      </c>
      <c r="G35" s="3">
        <v>1</v>
      </c>
      <c r="H35" s="3">
        <v>1</v>
      </c>
    </row>
    <row r="36" spans="1:8">
      <c r="A36" s="2">
        <v>433012</v>
      </c>
      <c r="B36" s="3" t="s">
        <v>287</v>
      </c>
      <c r="C36" s="3">
        <v>3301</v>
      </c>
      <c r="G36" s="3">
        <v>2</v>
      </c>
      <c r="H36" s="3">
        <v>2</v>
      </c>
    </row>
    <row r="37" spans="1:8">
      <c r="A37" s="2">
        <v>433013</v>
      </c>
      <c r="B37" s="3" t="s">
        <v>288</v>
      </c>
      <c r="C37" s="3">
        <v>3301</v>
      </c>
      <c r="G37" s="3">
        <v>3</v>
      </c>
      <c r="H37" s="3">
        <v>3</v>
      </c>
    </row>
    <row r="38" spans="1:8">
      <c r="A38" s="2">
        <v>433014</v>
      </c>
      <c r="B38" s="3" t="s">
        <v>289</v>
      </c>
      <c r="C38" s="3">
        <v>3301</v>
      </c>
      <c r="G38" s="3">
        <v>4</v>
      </c>
      <c r="H38" s="3">
        <v>4</v>
      </c>
    </row>
    <row r="39" spans="1:8">
      <c r="A39" s="2">
        <v>433015</v>
      </c>
      <c r="B39" s="3" t="s">
        <v>290</v>
      </c>
      <c r="C39" s="3">
        <v>3301</v>
      </c>
      <c r="G39" s="3">
        <v>5</v>
      </c>
      <c r="H39" s="3">
        <v>5</v>
      </c>
    </row>
    <row r="40" spans="1:8">
      <c r="A40" s="2">
        <v>433016</v>
      </c>
      <c r="B40" s="3" t="s">
        <v>291</v>
      </c>
      <c r="C40" s="3">
        <v>3301</v>
      </c>
      <c r="G40" s="3">
        <v>6</v>
      </c>
      <c r="H40" s="3">
        <v>6</v>
      </c>
    </row>
    <row r="41" spans="1:8">
      <c r="A41" s="2">
        <v>433017</v>
      </c>
      <c r="B41" s="3" t="s">
        <v>292</v>
      </c>
      <c r="C41" s="3">
        <v>3301</v>
      </c>
      <c r="G41" s="3">
        <v>7</v>
      </c>
      <c r="H41" s="3">
        <v>7</v>
      </c>
    </row>
    <row r="42" spans="1:8">
      <c r="A42" s="2">
        <v>433021</v>
      </c>
      <c r="B42" s="3" t="s">
        <v>293</v>
      </c>
      <c r="C42" s="3">
        <v>3302</v>
      </c>
      <c r="G42" s="3">
        <v>1</v>
      </c>
      <c r="H42" s="3">
        <v>1</v>
      </c>
    </row>
    <row r="43" spans="1:8">
      <c r="A43" s="2">
        <v>433022</v>
      </c>
      <c r="B43" s="3" t="s">
        <v>294</v>
      </c>
      <c r="C43" s="3">
        <v>3302</v>
      </c>
      <c r="G43" s="3">
        <v>1</v>
      </c>
      <c r="H43" s="3">
        <v>2</v>
      </c>
    </row>
    <row r="44" spans="1:8">
      <c r="A44" s="2">
        <v>433023</v>
      </c>
      <c r="B44" s="3" t="s">
        <v>295</v>
      </c>
      <c r="C44" s="3">
        <v>3302</v>
      </c>
      <c r="G44" s="3">
        <v>1</v>
      </c>
      <c r="H44" s="3">
        <v>3</v>
      </c>
    </row>
    <row r="45" spans="1:8">
      <c r="A45" s="2">
        <v>433024</v>
      </c>
      <c r="B45" s="3" t="s">
        <v>296</v>
      </c>
      <c r="C45" s="3">
        <v>3302</v>
      </c>
      <c r="G45" s="3">
        <v>1</v>
      </c>
      <c r="H45" s="3">
        <v>4</v>
      </c>
    </row>
    <row r="46" spans="1:8">
      <c r="A46" s="2">
        <v>433025</v>
      </c>
      <c r="B46" s="3" t="s">
        <v>297</v>
      </c>
      <c r="C46" s="3">
        <v>3302</v>
      </c>
      <c r="G46" s="3">
        <v>1</v>
      </c>
      <c r="H46" s="3">
        <v>5</v>
      </c>
    </row>
    <row r="47" spans="1:8">
      <c r="A47" s="2">
        <v>433026</v>
      </c>
      <c r="B47" s="3" t="s">
        <v>298</v>
      </c>
      <c r="C47" s="3">
        <v>3302</v>
      </c>
      <c r="G47" s="3">
        <v>1</v>
      </c>
      <c r="H47" s="3">
        <v>6</v>
      </c>
    </row>
    <row r="48" spans="1:8">
      <c r="A48" s="2">
        <v>433027</v>
      </c>
      <c r="B48" s="3" t="s">
        <v>299</v>
      </c>
      <c r="C48" s="3">
        <v>3302</v>
      </c>
      <c r="G48" s="3">
        <v>1</v>
      </c>
      <c r="H48" s="3">
        <v>7</v>
      </c>
    </row>
    <row r="49" spans="1:7">
      <c r="A49" s="2">
        <v>433031</v>
      </c>
      <c r="B49" s="3" t="s">
        <v>300</v>
      </c>
      <c r="C49" s="3">
        <v>3303</v>
      </c>
      <c r="G49" s="3">
        <v>1</v>
      </c>
    </row>
    <row r="50" spans="1:7">
      <c r="A50" s="2">
        <v>433041</v>
      </c>
      <c r="B50" s="3" t="s">
        <v>301</v>
      </c>
      <c r="C50" s="3">
        <v>3304</v>
      </c>
      <c r="G50" s="3">
        <v>1</v>
      </c>
    </row>
    <row r="51" spans="1:7">
      <c r="A51" s="2">
        <v>433051</v>
      </c>
      <c r="B51" s="3" t="s">
        <v>302</v>
      </c>
      <c r="C51" s="3">
        <v>3305</v>
      </c>
      <c r="G51" s="3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zoomScale="175" zoomScaleNormal="175" workbookViewId="0">
      <selection activeCell="B10" sqref="B10"/>
    </sheetView>
  </sheetViews>
  <sheetFormatPr defaultColWidth="9" defaultRowHeight="11.25" outlineLevelCol="4"/>
  <cols>
    <col min="1" max="2" width="11.4083333333333" style="2" customWidth="1"/>
    <col min="3" max="3" width="12.825" style="3" customWidth="1"/>
    <col min="4" max="5" width="15.625" style="3" customWidth="1"/>
    <col min="6" max="16384" width="9" style="2"/>
  </cols>
  <sheetData>
    <row r="1" s="1" customFormat="1" ht="14.25" spans="1:5">
      <c r="A1" s="4" t="s">
        <v>0</v>
      </c>
      <c r="B1" s="4" t="s">
        <v>248</v>
      </c>
      <c r="C1" s="4"/>
      <c r="D1" s="4" t="s">
        <v>8</v>
      </c>
      <c r="E1" s="4" t="s">
        <v>5</v>
      </c>
    </row>
    <row r="2" s="1" customFormat="1" ht="14.25" spans="1:5">
      <c r="A2" s="4" t="s">
        <v>9</v>
      </c>
      <c r="B2" s="4" t="s">
        <v>9</v>
      </c>
      <c r="C2" s="4"/>
      <c r="D2" s="4" t="s">
        <v>9</v>
      </c>
      <c r="E2" s="4" t="s">
        <v>10</v>
      </c>
    </row>
    <row r="3" s="1" customFormat="1" ht="14.25" spans="1:5">
      <c r="A3" s="4" t="s">
        <v>12</v>
      </c>
      <c r="B3" s="4" t="s">
        <v>12</v>
      </c>
      <c r="C3" s="4"/>
      <c r="D3" s="4" t="s">
        <v>12</v>
      </c>
      <c r="E3" s="4" t="s">
        <v>12</v>
      </c>
    </row>
    <row r="4" s="1" customFormat="1" ht="14.25" spans="1:5">
      <c r="A4" s="5" t="s">
        <v>303</v>
      </c>
      <c r="B4" s="5" t="s">
        <v>252</v>
      </c>
      <c r="C4" s="5" t="s">
        <v>15</v>
      </c>
      <c r="D4" s="5" t="s">
        <v>25</v>
      </c>
      <c r="E4" s="5" t="s">
        <v>304</v>
      </c>
    </row>
    <row r="5" spans="1:5">
      <c r="A5" s="2">
        <v>101</v>
      </c>
      <c r="B5" s="2">
        <v>3602</v>
      </c>
      <c r="C5" s="3" t="s">
        <v>305</v>
      </c>
      <c r="D5" s="3">
        <v>20</v>
      </c>
      <c r="E5" s="3" t="s">
        <v>306</v>
      </c>
    </row>
    <row r="6" spans="1:5">
      <c r="A6" s="2">
        <v>102</v>
      </c>
      <c r="B6" s="2">
        <v>3602</v>
      </c>
      <c r="C6" s="3" t="s">
        <v>307</v>
      </c>
      <c r="D6" s="3">
        <v>40</v>
      </c>
      <c r="E6" s="3" t="s">
        <v>308</v>
      </c>
    </row>
    <row r="7" spans="1:5">
      <c r="A7" s="2">
        <v>103</v>
      </c>
      <c r="B7" s="2">
        <v>3602</v>
      </c>
      <c r="C7" s="3" t="s">
        <v>309</v>
      </c>
      <c r="D7" s="3">
        <v>60</v>
      </c>
      <c r="E7" s="3" t="s">
        <v>310</v>
      </c>
    </row>
    <row r="8" spans="1:5">
      <c r="A8" s="2">
        <v>104</v>
      </c>
      <c r="B8" s="2">
        <v>3602</v>
      </c>
      <c r="C8" s="3" t="s">
        <v>311</v>
      </c>
      <c r="D8" s="3">
        <v>80</v>
      </c>
      <c r="E8" s="3" t="s">
        <v>312</v>
      </c>
    </row>
    <row r="9" spans="1:5">
      <c r="A9" s="2">
        <v>105</v>
      </c>
      <c r="B9" s="2">
        <v>3602</v>
      </c>
      <c r="C9" s="3" t="s">
        <v>313</v>
      </c>
      <c r="D9" s="3">
        <v>100</v>
      </c>
      <c r="E9" s="3" t="s">
        <v>314</v>
      </c>
    </row>
    <row r="10" spans="1:5">
      <c r="A10" s="2">
        <v>201</v>
      </c>
      <c r="B10" s="2">
        <v>3603</v>
      </c>
      <c r="C10" s="3" t="s">
        <v>315</v>
      </c>
      <c r="D10" s="3">
        <v>20</v>
      </c>
      <c r="E10" s="3" t="s">
        <v>316</v>
      </c>
    </row>
    <row r="11" spans="1:5">
      <c r="A11" s="2">
        <v>202</v>
      </c>
      <c r="B11" s="2">
        <v>3603</v>
      </c>
      <c r="C11" s="3" t="s">
        <v>317</v>
      </c>
      <c r="D11" s="3">
        <v>40</v>
      </c>
      <c r="E11" s="3" t="s">
        <v>318</v>
      </c>
    </row>
    <row r="12" spans="1:5">
      <c r="A12" s="2">
        <v>203</v>
      </c>
      <c r="B12" s="2">
        <v>3603</v>
      </c>
      <c r="C12" s="3" t="s">
        <v>319</v>
      </c>
      <c r="D12" s="3">
        <v>60</v>
      </c>
      <c r="E12" s="3" t="s">
        <v>320</v>
      </c>
    </row>
    <row r="13" spans="1:5">
      <c r="A13" s="2">
        <v>204</v>
      </c>
      <c r="B13" s="2">
        <v>3603</v>
      </c>
      <c r="C13" s="3" t="s">
        <v>321</v>
      </c>
      <c r="D13" s="3">
        <v>80</v>
      </c>
      <c r="E13" s="3" t="s">
        <v>322</v>
      </c>
    </row>
    <row r="14" spans="1:5">
      <c r="A14" s="2">
        <v>205</v>
      </c>
      <c r="B14" s="2">
        <v>3603</v>
      </c>
      <c r="C14" s="3" t="s">
        <v>323</v>
      </c>
      <c r="D14" s="3">
        <v>100</v>
      </c>
      <c r="E14" s="3" t="s">
        <v>324</v>
      </c>
    </row>
    <row r="15" spans="1:5">
      <c r="A15" s="2">
        <v>401</v>
      </c>
      <c r="B15" s="2">
        <v>3301</v>
      </c>
      <c r="C15" s="3" t="s">
        <v>325</v>
      </c>
      <c r="D15" s="3">
        <v>100</v>
      </c>
      <c r="E15" s="3" t="s">
        <v>326</v>
      </c>
    </row>
    <row r="16" spans="1:5">
      <c r="A16" s="2">
        <v>402</v>
      </c>
      <c r="B16" s="2">
        <v>3301</v>
      </c>
      <c r="C16" s="3" t="s">
        <v>327</v>
      </c>
      <c r="D16" s="3">
        <v>200</v>
      </c>
      <c r="E16" s="3" t="s">
        <v>326</v>
      </c>
    </row>
    <row r="17" spans="1:5">
      <c r="A17" s="2">
        <v>403</v>
      </c>
      <c r="B17" s="2">
        <v>3301</v>
      </c>
      <c r="C17" s="3" t="s">
        <v>328</v>
      </c>
      <c r="D17" s="3">
        <v>300</v>
      </c>
      <c r="E17" s="3" t="s">
        <v>326</v>
      </c>
    </row>
    <row r="18" spans="1:5">
      <c r="A18" s="2">
        <v>404</v>
      </c>
      <c r="B18" s="2">
        <v>3301</v>
      </c>
      <c r="C18" s="3" t="s">
        <v>329</v>
      </c>
      <c r="D18" s="3">
        <v>400</v>
      </c>
      <c r="E18" s="3" t="s">
        <v>326</v>
      </c>
    </row>
    <row r="19" spans="1:5">
      <c r="A19" s="2">
        <v>405</v>
      </c>
      <c r="B19" s="2">
        <v>3301</v>
      </c>
      <c r="C19" s="3" t="s">
        <v>330</v>
      </c>
      <c r="D19" s="3">
        <v>500</v>
      </c>
      <c r="E19" s="3" t="s">
        <v>326</v>
      </c>
    </row>
    <row r="20" spans="1:5">
      <c r="A20" s="2">
        <v>406</v>
      </c>
      <c r="B20" s="2">
        <v>3301</v>
      </c>
      <c r="C20" s="3" t="s">
        <v>331</v>
      </c>
      <c r="D20" s="3">
        <v>700</v>
      </c>
      <c r="E20" s="3" t="s">
        <v>332</v>
      </c>
    </row>
    <row r="21" spans="1:5">
      <c r="A21" s="2">
        <v>407</v>
      </c>
      <c r="B21" s="2">
        <v>3301</v>
      </c>
      <c r="C21" s="3" t="s">
        <v>333</v>
      </c>
      <c r="D21" s="3">
        <v>1200</v>
      </c>
      <c r="E21" s="3" t="s">
        <v>326</v>
      </c>
    </row>
    <row r="22" spans="1:5">
      <c r="A22" s="2">
        <v>408</v>
      </c>
      <c r="B22" s="2">
        <v>3301</v>
      </c>
      <c r="C22" s="3" t="s">
        <v>334</v>
      </c>
      <c r="D22" s="3">
        <v>1500</v>
      </c>
      <c r="E22" s="3" t="s">
        <v>332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task|任务</vt:lpstr>
      <vt:lpstr>task_type|任务类型</vt:lpstr>
      <vt:lpstr>task_group|任务组</vt:lpstr>
      <vt:lpstr>task_score|任务点数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2023-07-06T02:18:00Z</dcterms:created>
  <dcterms:modified xsi:type="dcterms:W3CDTF">2025-06-30T02:05:01Z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BB6D82135DA7471BB86CE1760372FABC_13</vt:lpwstr>
  </property>
  <property fmtid="{D5CDD505-2E9C-101B-9397-08002B2CF9AE}" pid="3" name="KSOProductBuildVer">
    <vt:lpwstr>2052-12.1.0.21541</vt:lpwstr>
  </property>
</Properties>
</file>