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BasinDroughtContingency\RiverwareModel\Documentation\"/>
    </mc:Choice>
  </mc:AlternateContent>
  <xr:revisionPtr revIDLastSave="0" documentId="13_ncr:1_{7E9FD907-C1C5-4D2F-BB1A-1E928F437A4A}" xr6:coauthVersionLast="36" xr6:coauthVersionMax="36" xr10:uidLastSave="{00000000-0000-0000-0000-000000000000}"/>
  <bookViews>
    <workbookView xWindow="0" yWindow="0" windowWidth="19200" windowHeight="8150" xr2:uid="{4EFDA047-B5E5-4FD4-8084-2814588E44C9}"/>
  </bookViews>
  <sheets>
    <sheet name="WBWCD-ServiceAreas" sheetId="1" r:id="rId1"/>
    <sheet name="Area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30" i="1"/>
  <c r="A18" i="1" l="1"/>
  <c r="D48" i="1"/>
  <c r="D24" i="1"/>
  <c r="D22" i="1"/>
  <c r="D20" i="1"/>
  <c r="D16" i="1"/>
  <c r="D23" i="1" l="1"/>
  <c r="D25" i="1"/>
  <c r="D26" i="1"/>
  <c r="D27" i="1"/>
  <c r="D28" i="1"/>
  <c r="D29" i="1"/>
  <c r="E30" i="1"/>
  <c r="B30" i="1"/>
  <c r="A29" i="1"/>
  <c r="A28" i="1"/>
  <c r="A27" i="1"/>
  <c r="A26" i="1"/>
  <c r="A25" i="1"/>
  <c r="A23" i="1"/>
  <c r="A17" i="1"/>
  <c r="A6" i="1"/>
  <c r="D30" i="1" l="1"/>
</calcChain>
</file>

<file path=xl/sharedStrings.xml><?xml version="1.0" encoding="utf-8"?>
<sst xmlns="http://schemas.openxmlformats.org/spreadsheetml/2006/main" count="76" uniqueCount="61">
  <si>
    <t>Comment</t>
  </si>
  <si>
    <t>Weber Provo Diversion Canal</t>
  </si>
  <si>
    <t>Oakley to Wanship</t>
  </si>
  <si>
    <t>Wanship to Echo</t>
  </si>
  <si>
    <t>Not</t>
  </si>
  <si>
    <t>Echo to Devils Slide</t>
  </si>
  <si>
    <t>SA2 - Oakley to Wanship</t>
  </si>
  <si>
    <t>Lost Creek</t>
  </si>
  <si>
    <t>SA3 - Wanship to Echo</t>
  </si>
  <si>
    <t>Devils Slide to Stoddard</t>
  </si>
  <si>
    <t>SA4 - Echo to Devils Slide</t>
  </si>
  <si>
    <t>Park City</t>
  </si>
  <si>
    <t>TOTAL</t>
  </si>
  <si>
    <t>East Canyon Creek</t>
  </si>
  <si>
    <t>Morgan County</t>
  </si>
  <si>
    <t>Stoddard to Gateway</t>
  </si>
  <si>
    <t>SA5 - Lost Creek</t>
  </si>
  <si>
    <t>Gateway Canal</t>
  </si>
  <si>
    <t>SA6 - Devils Slide to Stodard</t>
  </si>
  <si>
    <t>Davis Weber Canal</t>
  </si>
  <si>
    <t>SA8 - East Canyon</t>
  </si>
  <si>
    <t>Weber Basin Project Ogden Valley</t>
  </si>
  <si>
    <t>SA9 - Stoddard To Gateway</t>
  </si>
  <si>
    <t>Ogden Brigham &amp; S. Ogden Highline canals</t>
  </si>
  <si>
    <t>Ogden River Below Pineview</t>
  </si>
  <si>
    <t>Ogden Valley and Ogden River to Confluence</t>
  </si>
  <si>
    <t>Slatterville Diversion</t>
  </si>
  <si>
    <t>SA12 - Ogden Valley</t>
  </si>
  <si>
    <t>Warren Canal</t>
  </si>
  <si>
    <t>Ogden Bay Bird Refuge</t>
  </si>
  <si>
    <t>G.S.L Minerals</t>
  </si>
  <si>
    <t>Gateway to Slatterville</t>
  </si>
  <si>
    <t>Snyderville Basin</t>
  </si>
  <si>
    <t>Additional Weber Basin Demand</t>
  </si>
  <si>
    <t>SA7 - Park City</t>
  </si>
  <si>
    <t>Yes</t>
  </si>
  <si>
    <t>Wasatch Front</t>
  </si>
  <si>
    <t>SA10 - Gateway Canal</t>
  </si>
  <si>
    <t>SA15 - Slaterville</t>
  </si>
  <si>
    <t>* Negatives rounded-up to zero</t>
  </si>
  <si>
    <t>** Not applied in calculations</t>
  </si>
  <si>
    <t>Assigning Rverware Diversion Objects to the Weber Basin Water Conservany District (WBWCD)</t>
  </si>
  <si>
    <t>42,700 is Hooper Irrigation, Wilson Canal, South SlatervilleCanal, and Plain City Irrigation  and NOT WBWCD (Derek Johnson, Chris Hogge)</t>
  </si>
  <si>
    <t>Portion to WBWCD</t>
  </si>
  <si>
    <t>Target</t>
  </si>
  <si>
    <t xml:space="preserve">Replacement contracts - release from reservoirs to replace groundwater withdrawals minus consumptive use (second homes, </t>
  </si>
  <si>
    <t>Contracted water for West Haven</t>
  </si>
  <si>
    <t>supplied from Hooper, Wilson, Weber</t>
  </si>
  <si>
    <t>Contracted amount in 2001</t>
  </si>
  <si>
    <t>Other notes to lower contracted amount to actual demands</t>
  </si>
  <si>
    <t>Year</t>
  </si>
  <si>
    <t>District Contracts (acre-feet)</t>
  </si>
  <si>
    <t>in 2020</t>
  </si>
  <si>
    <t>in 2000, assumes 3000 acre-feet/every few years</t>
  </si>
  <si>
    <t>WBWCD Area (1=Yes, 0=No)</t>
  </si>
  <si>
    <t>No</t>
  </si>
  <si>
    <t>No, space for future growth</t>
  </si>
  <si>
    <t>Max Demand</t>
  </si>
  <si>
    <t>Service Area</t>
  </si>
  <si>
    <t>Eastern Summit</t>
  </si>
  <si>
    <t>Portion not WBWCD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</si>
</sst>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4" borderId="1" xfId="0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164" fontId="3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83E5-9E35-476D-8AF2-234989ED5B82}">
  <dimension ref="A1:J50"/>
  <sheetViews>
    <sheetView tabSelected="1" topLeftCell="A13" zoomScale="140" zoomScaleNormal="140" workbookViewId="0">
      <selection activeCell="J25" sqref="J25"/>
    </sheetView>
  </sheetViews>
  <sheetFormatPr defaultRowHeight="14.5" x14ac:dyDescent="0.35"/>
  <cols>
    <col min="1" max="1" width="41.6328125" customWidth="1"/>
    <col min="2" max="2" width="12.1796875" hidden="1" customWidth="1"/>
    <col min="3" max="3" width="9.6328125" customWidth="1"/>
    <col min="4" max="4" width="10.7265625" customWidth="1"/>
    <col min="5" max="5" width="11.6328125" customWidth="1"/>
    <col min="6" max="6" width="16.7265625" style="1" customWidth="1"/>
    <col min="7" max="7" width="32.1796875" style="2" customWidth="1"/>
  </cols>
  <sheetData>
    <row r="1" spans="1:7" ht="30" customHeight="1" x14ac:dyDescent="0.6">
      <c r="A1" s="22" t="s">
        <v>41</v>
      </c>
    </row>
    <row r="2" spans="1:7" ht="15" customHeight="1" x14ac:dyDescent="0.35"/>
    <row r="4" spans="1:7" ht="30.5" customHeight="1" x14ac:dyDescent="0.35">
      <c r="A4" s="26" t="s">
        <v>58</v>
      </c>
      <c r="B4" s="26"/>
      <c r="C4" s="27" t="s">
        <v>57</v>
      </c>
      <c r="D4" s="27" t="s">
        <v>43</v>
      </c>
      <c r="E4" s="27" t="s">
        <v>60</v>
      </c>
      <c r="F4" s="3" t="s">
        <v>54</v>
      </c>
      <c r="G4" s="4" t="s">
        <v>0</v>
      </c>
    </row>
    <row r="5" spans="1:7" x14ac:dyDescent="0.35">
      <c r="A5" s="9" t="s">
        <v>59</v>
      </c>
      <c r="B5" s="9"/>
      <c r="C5" s="9"/>
      <c r="D5" s="9"/>
      <c r="E5" s="9"/>
      <c r="F5" s="10"/>
      <c r="G5" s="11"/>
    </row>
    <row r="6" spans="1:7" s="33" customFormat="1" x14ac:dyDescent="0.35">
      <c r="A6" s="14" t="str">
        <f>CONCATENATE("SA"&amp;AreaList!A1&amp;" - "&amp;AreaList!B1)</f>
        <v>SA1 - Weber Provo Diversion Canal</v>
      </c>
      <c r="B6" s="15">
        <v>35500</v>
      </c>
      <c r="C6" s="13">
        <v>67700</v>
      </c>
      <c r="D6" s="14"/>
      <c r="E6" s="14"/>
      <c r="F6" s="32">
        <v>0</v>
      </c>
      <c r="G6" s="14" t="s">
        <v>4</v>
      </c>
    </row>
    <row r="7" spans="1:7" x14ac:dyDescent="0.35">
      <c r="A7" s="12" t="s">
        <v>6</v>
      </c>
      <c r="B7" s="13">
        <v>31300</v>
      </c>
      <c r="C7" s="13">
        <v>40600</v>
      </c>
      <c r="D7" s="13"/>
      <c r="E7" s="13"/>
      <c r="F7" s="7">
        <v>0</v>
      </c>
      <c r="G7" s="8" t="s">
        <v>4</v>
      </c>
    </row>
    <row r="8" spans="1:7" x14ac:dyDescent="0.35">
      <c r="A8" s="12" t="s">
        <v>8</v>
      </c>
      <c r="B8" s="13">
        <v>10800</v>
      </c>
      <c r="C8" s="13">
        <v>12700</v>
      </c>
      <c r="D8" s="13"/>
      <c r="E8" s="13"/>
      <c r="F8" s="7">
        <v>0</v>
      </c>
      <c r="G8" s="8" t="s">
        <v>4</v>
      </c>
    </row>
    <row r="9" spans="1:7" x14ac:dyDescent="0.35">
      <c r="A9" s="12" t="s">
        <v>10</v>
      </c>
      <c r="B9" s="13">
        <v>9000</v>
      </c>
      <c r="C9" s="13">
        <v>9800</v>
      </c>
      <c r="D9" s="13"/>
      <c r="E9" s="13"/>
      <c r="F9" s="7">
        <v>0</v>
      </c>
      <c r="G9" s="8" t="s">
        <v>4</v>
      </c>
    </row>
    <row r="10" spans="1:7" x14ac:dyDescent="0.35">
      <c r="A10" s="25" t="s">
        <v>14</v>
      </c>
      <c r="B10" s="25"/>
      <c r="C10" s="25"/>
      <c r="D10" s="11"/>
      <c r="E10" s="11"/>
      <c r="F10" s="10"/>
      <c r="G10" s="11"/>
    </row>
    <row r="11" spans="1:7" x14ac:dyDescent="0.35">
      <c r="A11" s="12" t="s">
        <v>16</v>
      </c>
      <c r="B11" s="13">
        <v>6300</v>
      </c>
      <c r="C11" s="13">
        <v>8600</v>
      </c>
      <c r="D11" s="13"/>
      <c r="E11" s="13"/>
      <c r="F11" s="7">
        <v>0</v>
      </c>
      <c r="G11" s="8" t="s">
        <v>4</v>
      </c>
    </row>
    <row r="12" spans="1:7" x14ac:dyDescent="0.35">
      <c r="A12" s="12" t="s">
        <v>18</v>
      </c>
      <c r="B12" s="13">
        <v>21700</v>
      </c>
      <c r="C12" s="13">
        <v>24900</v>
      </c>
      <c r="D12" s="13"/>
      <c r="E12" s="13"/>
      <c r="F12" s="7">
        <v>0</v>
      </c>
      <c r="G12" s="8" t="s">
        <v>4</v>
      </c>
    </row>
    <row r="13" spans="1:7" x14ac:dyDescent="0.35">
      <c r="A13" s="12" t="s">
        <v>20</v>
      </c>
      <c r="B13" s="13">
        <v>10800</v>
      </c>
      <c r="C13" s="13">
        <v>13000</v>
      </c>
      <c r="D13" s="13"/>
      <c r="E13" s="13"/>
      <c r="F13" s="7">
        <v>0</v>
      </c>
      <c r="G13" s="8" t="s">
        <v>4</v>
      </c>
    </row>
    <row r="14" spans="1:7" x14ac:dyDescent="0.35">
      <c r="A14" s="12" t="s">
        <v>22</v>
      </c>
      <c r="B14" s="13">
        <v>1500</v>
      </c>
      <c r="C14" s="13">
        <v>1800</v>
      </c>
      <c r="D14" s="13"/>
      <c r="E14" s="13"/>
      <c r="F14" s="7">
        <v>0</v>
      </c>
      <c r="G14" s="8" t="s">
        <v>4</v>
      </c>
    </row>
    <row r="15" spans="1:7" x14ac:dyDescent="0.35">
      <c r="A15" s="25" t="s">
        <v>25</v>
      </c>
      <c r="B15" s="25"/>
      <c r="C15" s="25"/>
      <c r="D15" s="11"/>
      <c r="E15" s="11"/>
      <c r="F15" s="10"/>
      <c r="G15" s="11"/>
    </row>
    <row r="16" spans="1:7" x14ac:dyDescent="0.35">
      <c r="A16" s="12" t="s">
        <v>27</v>
      </c>
      <c r="B16" s="13">
        <v>26800</v>
      </c>
      <c r="C16" s="13">
        <v>31700</v>
      </c>
      <c r="D16" s="13">
        <f>C16-E16</f>
        <v>31700</v>
      </c>
      <c r="E16" s="13">
        <v>0</v>
      </c>
      <c r="F16" s="7">
        <v>1</v>
      </c>
      <c r="G16" s="8" t="s">
        <v>35</v>
      </c>
    </row>
    <row r="17" spans="1:10" x14ac:dyDescent="0.35">
      <c r="A17" s="14" t="str">
        <f>CONCATENATE("SA"&amp;AreaList!A13&amp;" - "&amp;AreaList!B13)</f>
        <v>SA13 - Ogden Brigham &amp; S. Ogden Highline canals</v>
      </c>
      <c r="B17" s="15">
        <v>30700</v>
      </c>
      <c r="C17" s="13">
        <v>34400</v>
      </c>
      <c r="D17" s="13"/>
      <c r="E17" s="13"/>
      <c r="F17" s="7">
        <v>0</v>
      </c>
      <c r="G17" s="8" t="s">
        <v>4</v>
      </c>
    </row>
    <row r="18" spans="1:10" x14ac:dyDescent="0.35">
      <c r="A18" s="14" t="str">
        <f>CONCATENATE("SA"&amp;AreaList!A14&amp;" - "&amp;AreaList!B14)</f>
        <v>SA14 - Ogden River Below Pineview</v>
      </c>
      <c r="B18" s="15">
        <v>23300</v>
      </c>
      <c r="C18" s="13">
        <v>26700</v>
      </c>
      <c r="D18" s="13"/>
      <c r="E18" s="13"/>
      <c r="F18" s="7">
        <v>0</v>
      </c>
      <c r="G18" s="8" t="s">
        <v>4</v>
      </c>
    </row>
    <row r="19" spans="1:10" x14ac:dyDescent="0.35">
      <c r="A19" s="9" t="s">
        <v>32</v>
      </c>
      <c r="B19" s="9"/>
      <c r="C19" s="9"/>
      <c r="D19" s="9"/>
      <c r="E19" s="9"/>
      <c r="F19" s="10"/>
      <c r="G19" s="11"/>
    </row>
    <row r="20" spans="1:10" x14ac:dyDescent="0.35">
      <c r="A20" s="12" t="s">
        <v>34</v>
      </c>
      <c r="B20" s="13">
        <v>6600</v>
      </c>
      <c r="C20" s="13">
        <v>6600</v>
      </c>
      <c r="D20" s="13">
        <f>C20-E20</f>
        <v>6600</v>
      </c>
      <c r="E20" s="13">
        <v>0</v>
      </c>
      <c r="F20" s="7">
        <v>1</v>
      </c>
      <c r="G20" s="8" t="s">
        <v>35</v>
      </c>
    </row>
    <row r="21" spans="1:10" x14ac:dyDescent="0.35">
      <c r="A21" s="9" t="s">
        <v>36</v>
      </c>
      <c r="B21" s="9"/>
      <c r="C21" s="9"/>
      <c r="D21" s="9"/>
      <c r="E21" s="9"/>
      <c r="F21" s="10"/>
      <c r="G21" s="11"/>
    </row>
    <row r="22" spans="1:10" x14ac:dyDescent="0.35">
      <c r="A22" s="12" t="s">
        <v>37</v>
      </c>
      <c r="B22" s="16">
        <v>88600</v>
      </c>
      <c r="C22" s="13">
        <v>101000</v>
      </c>
      <c r="D22" s="13">
        <f>F22*(C22-E22)</f>
        <v>101000</v>
      </c>
      <c r="E22" s="13">
        <v>0</v>
      </c>
      <c r="F22" s="7">
        <v>1</v>
      </c>
      <c r="G22" s="8" t="s">
        <v>35</v>
      </c>
    </row>
    <row r="23" spans="1:10" x14ac:dyDescent="0.35">
      <c r="A23" s="14" t="str">
        <f>CONCATENATE("SA"&amp;AreaList!A11&amp;" - "&amp;AreaList!B11)</f>
        <v>SA11 - Davis Weber Canal</v>
      </c>
      <c r="B23" s="17">
        <v>61900</v>
      </c>
      <c r="C23" s="13">
        <v>82500</v>
      </c>
      <c r="D23" s="13">
        <f t="shared" ref="D23:D29" si="0">F23*(B23-E23)</f>
        <v>0</v>
      </c>
      <c r="E23" s="13"/>
      <c r="F23" s="7">
        <v>0</v>
      </c>
      <c r="G23" s="2" t="s">
        <v>55</v>
      </c>
    </row>
    <row r="24" spans="1:10" x14ac:dyDescent="0.35">
      <c r="A24" s="12" t="s">
        <v>38</v>
      </c>
      <c r="B24" s="16">
        <v>73400</v>
      </c>
      <c r="C24" s="13">
        <v>102500</v>
      </c>
      <c r="D24" s="13">
        <f>F24*(C24-E24)</f>
        <v>59800</v>
      </c>
      <c r="E24" s="13">
        <v>42700</v>
      </c>
      <c r="F24" s="7">
        <v>1</v>
      </c>
      <c r="G24" s="8" t="s">
        <v>42</v>
      </c>
      <c r="J24">
        <f>D24/C24</f>
        <v>0.58341463414634143</v>
      </c>
    </row>
    <row r="25" spans="1:10" x14ac:dyDescent="0.35">
      <c r="A25" s="14" t="str">
        <f>CONCATENATE("SA"&amp;AreaList!A16&amp;" - "&amp;AreaList!B16)</f>
        <v>SA16 - Warren Canal</v>
      </c>
      <c r="B25" s="17">
        <v>19000</v>
      </c>
      <c r="C25" s="13">
        <v>23200</v>
      </c>
      <c r="D25" s="13">
        <f t="shared" si="0"/>
        <v>0</v>
      </c>
      <c r="E25" s="13"/>
      <c r="F25" s="7">
        <v>0</v>
      </c>
      <c r="G25" s="8" t="s">
        <v>55</v>
      </c>
    </row>
    <row r="26" spans="1:10" x14ac:dyDescent="0.35">
      <c r="A26" s="14" t="str">
        <f>CONCATENATE("SA"&amp;AreaList!A17&amp;" - "&amp;AreaList!B17)</f>
        <v>SA17 - Ogden Bay Bird Refuge</v>
      </c>
      <c r="B26" s="17">
        <v>60500</v>
      </c>
      <c r="C26" s="13">
        <v>60500</v>
      </c>
      <c r="D26" s="13">
        <f t="shared" si="0"/>
        <v>0</v>
      </c>
      <c r="E26" s="13"/>
      <c r="F26" s="7">
        <v>0</v>
      </c>
      <c r="G26" s="8" t="s">
        <v>55</v>
      </c>
    </row>
    <row r="27" spans="1:10" x14ac:dyDescent="0.35">
      <c r="A27" s="14" t="str">
        <f>CONCATENATE("SA"&amp;AreaList!A18&amp;" - "&amp;AreaList!B18)</f>
        <v>SA18 - G.S.L Minerals</v>
      </c>
      <c r="B27" s="17">
        <v>12800</v>
      </c>
      <c r="C27" s="13">
        <v>17100</v>
      </c>
      <c r="D27" s="13">
        <f t="shared" si="0"/>
        <v>0</v>
      </c>
      <c r="E27" s="13"/>
      <c r="F27" s="7">
        <v>0</v>
      </c>
      <c r="G27" s="8" t="s">
        <v>55</v>
      </c>
    </row>
    <row r="28" spans="1:10" x14ac:dyDescent="0.35">
      <c r="A28" s="14" t="str">
        <f>CONCATENATE("SA"&amp;AreaList!A19&amp;" - "&amp;AreaList!B19)</f>
        <v>SA19 - Gateway to Slatterville</v>
      </c>
      <c r="B28" s="17">
        <v>18200</v>
      </c>
      <c r="C28" s="13">
        <v>24300</v>
      </c>
      <c r="D28" s="13">
        <f t="shared" si="0"/>
        <v>0</v>
      </c>
      <c r="E28" s="13"/>
      <c r="F28" s="7">
        <v>0</v>
      </c>
      <c r="G28" s="8" t="s">
        <v>55</v>
      </c>
    </row>
    <row r="29" spans="1:10" x14ac:dyDescent="0.35">
      <c r="A29" s="14" t="str">
        <f>CONCATENATE("SA"&amp;AreaList!A20&amp;" - "&amp;AreaList!B20)</f>
        <v>SA20 - Additional Weber Basin Demand</v>
      </c>
      <c r="B29" s="17">
        <v>0</v>
      </c>
      <c r="C29" s="13"/>
      <c r="D29" s="13">
        <f t="shared" si="0"/>
        <v>0</v>
      </c>
      <c r="E29" s="13"/>
      <c r="F29" s="7">
        <v>0</v>
      </c>
      <c r="G29" s="8" t="s">
        <v>56</v>
      </c>
    </row>
    <row r="30" spans="1:10" ht="15.5" x14ac:dyDescent="0.35">
      <c r="A30" s="28" t="s">
        <v>12</v>
      </c>
      <c r="B30" s="29">
        <f>SUM(B7:B9,B11:B14,B16:B18,B20,B22:B29)</f>
        <v>513200</v>
      </c>
      <c r="C30" s="29">
        <f>SUM(C6:C9,C11:C14,C16:C18,C20,C22:C29)</f>
        <v>689600</v>
      </c>
      <c r="D30" s="29">
        <f>SUM(D7:D9,D11:D14,D16:D18,D20,D22:D29)</f>
        <v>199100</v>
      </c>
      <c r="E30" s="29">
        <f>SUMPRODUCT(E5:E29,$F5:$F29)</f>
        <v>42700</v>
      </c>
      <c r="F30" s="30"/>
      <c r="G30" s="31"/>
    </row>
    <row r="31" spans="1:10" ht="15.5" x14ac:dyDescent="0.35">
      <c r="A31" s="19"/>
      <c r="B31" s="18"/>
      <c r="C31" s="18"/>
      <c r="D31" s="18"/>
      <c r="F31" s="20"/>
    </row>
    <row r="32" spans="1:10" x14ac:dyDescent="0.35">
      <c r="A32" s="21" t="s">
        <v>39</v>
      </c>
      <c r="B32" s="21"/>
    </row>
    <row r="33" spans="1:5" x14ac:dyDescent="0.35">
      <c r="A33" s="21" t="s">
        <v>40</v>
      </c>
      <c r="B33" s="21"/>
    </row>
    <row r="34" spans="1:5" x14ac:dyDescent="0.35">
      <c r="A34" t="s">
        <v>44</v>
      </c>
      <c r="C34" s="1" t="s">
        <v>50</v>
      </c>
      <c r="D34" t="s">
        <v>51</v>
      </c>
    </row>
    <row r="35" spans="1:5" x14ac:dyDescent="0.35">
      <c r="C35" s="1">
        <v>2020</v>
      </c>
      <c r="D35" s="23">
        <v>226967</v>
      </c>
    </row>
    <row r="36" spans="1:5" x14ac:dyDescent="0.35">
      <c r="C36" s="1">
        <v>2000</v>
      </c>
      <c r="D36" s="23">
        <v>200000</v>
      </c>
    </row>
    <row r="37" spans="1:5" x14ac:dyDescent="0.35">
      <c r="C37">
        <v>2001</v>
      </c>
      <c r="D37" s="23">
        <v>133000</v>
      </c>
    </row>
    <row r="42" spans="1:5" x14ac:dyDescent="0.35">
      <c r="A42" t="s">
        <v>49</v>
      </c>
    </row>
    <row r="44" spans="1:5" x14ac:dyDescent="0.35">
      <c r="A44" t="s">
        <v>45</v>
      </c>
      <c r="D44">
        <v>23000</v>
      </c>
      <c r="E44" t="s">
        <v>52</v>
      </c>
    </row>
    <row r="45" spans="1:5" x14ac:dyDescent="0.35">
      <c r="D45">
        <v>15000</v>
      </c>
      <c r="E45" t="s">
        <v>53</v>
      </c>
    </row>
    <row r="46" spans="1:5" x14ac:dyDescent="0.35">
      <c r="A46" t="s">
        <v>46</v>
      </c>
      <c r="B46">
        <v>2000</v>
      </c>
      <c r="C46">
        <v>3000</v>
      </c>
    </row>
    <row r="47" spans="1:5" x14ac:dyDescent="0.35">
      <c r="A47" t="s">
        <v>47</v>
      </c>
    </row>
    <row r="48" spans="1:5" x14ac:dyDescent="0.35">
      <c r="D48" s="24">
        <f>D36-D45-B46</f>
        <v>183000</v>
      </c>
    </row>
    <row r="50" spans="1:4" x14ac:dyDescent="0.35">
      <c r="A50" t="s">
        <v>48</v>
      </c>
      <c r="D50">
        <v>133000</v>
      </c>
    </row>
  </sheetData>
  <mergeCells count="2">
    <mergeCell ref="A10:C10"/>
    <mergeCell ref="A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8E0E-5B9F-46D8-AD9D-8A57223A7118}">
  <dimension ref="A1:B20"/>
  <sheetViews>
    <sheetView workbookViewId="0">
      <selection activeCell="E32" sqref="E32"/>
    </sheetView>
  </sheetViews>
  <sheetFormatPr defaultRowHeight="14.5" x14ac:dyDescent="0.35"/>
  <sheetData>
    <row r="1" spans="1:2" x14ac:dyDescent="0.35">
      <c r="A1" s="5">
        <v>1</v>
      </c>
      <c r="B1" s="6" t="s">
        <v>1</v>
      </c>
    </row>
    <row r="2" spans="1:2" x14ac:dyDescent="0.35">
      <c r="A2" s="5">
        <v>2</v>
      </c>
      <c r="B2" s="6" t="s">
        <v>2</v>
      </c>
    </row>
    <row r="3" spans="1:2" x14ac:dyDescent="0.35">
      <c r="A3" s="5">
        <v>3</v>
      </c>
      <c r="B3" s="6" t="s">
        <v>3</v>
      </c>
    </row>
    <row r="4" spans="1:2" x14ac:dyDescent="0.35">
      <c r="A4" s="5">
        <v>4</v>
      </c>
      <c r="B4" s="6" t="s">
        <v>5</v>
      </c>
    </row>
    <row r="5" spans="1:2" x14ac:dyDescent="0.35">
      <c r="A5" s="5">
        <v>5</v>
      </c>
      <c r="B5" s="6" t="s">
        <v>7</v>
      </c>
    </row>
    <row r="6" spans="1:2" x14ac:dyDescent="0.35">
      <c r="A6" s="5">
        <v>6</v>
      </c>
      <c r="B6" s="6" t="s">
        <v>9</v>
      </c>
    </row>
    <row r="7" spans="1:2" x14ac:dyDescent="0.35">
      <c r="A7" s="5">
        <v>7</v>
      </c>
      <c r="B7" s="6" t="s">
        <v>11</v>
      </c>
    </row>
    <row r="8" spans="1:2" x14ac:dyDescent="0.35">
      <c r="A8" s="5">
        <v>8</v>
      </c>
      <c r="B8" s="6" t="s">
        <v>13</v>
      </c>
    </row>
    <row r="9" spans="1:2" x14ac:dyDescent="0.35">
      <c r="A9" s="5">
        <v>9</v>
      </c>
      <c r="B9" s="6" t="s">
        <v>15</v>
      </c>
    </row>
    <row r="10" spans="1:2" x14ac:dyDescent="0.35">
      <c r="A10" s="5">
        <v>10</v>
      </c>
      <c r="B10" s="6" t="s">
        <v>17</v>
      </c>
    </row>
    <row r="11" spans="1:2" x14ac:dyDescent="0.35">
      <c r="A11" s="5">
        <v>11</v>
      </c>
      <c r="B11" s="6" t="s">
        <v>19</v>
      </c>
    </row>
    <row r="12" spans="1:2" x14ac:dyDescent="0.35">
      <c r="A12" s="5">
        <v>12</v>
      </c>
      <c r="B12" s="6" t="s">
        <v>21</v>
      </c>
    </row>
    <row r="13" spans="1:2" x14ac:dyDescent="0.35">
      <c r="A13" s="5">
        <v>13</v>
      </c>
      <c r="B13" s="6" t="s">
        <v>23</v>
      </c>
    </row>
    <row r="14" spans="1:2" x14ac:dyDescent="0.35">
      <c r="A14" s="5">
        <v>14</v>
      </c>
      <c r="B14" s="6" t="s">
        <v>24</v>
      </c>
    </row>
    <row r="15" spans="1:2" x14ac:dyDescent="0.35">
      <c r="A15" s="5">
        <v>15</v>
      </c>
      <c r="B15" s="6" t="s">
        <v>26</v>
      </c>
    </row>
    <row r="16" spans="1:2" x14ac:dyDescent="0.35">
      <c r="A16" s="5">
        <v>16</v>
      </c>
      <c r="B16" s="6" t="s">
        <v>28</v>
      </c>
    </row>
    <row r="17" spans="1:2" x14ac:dyDescent="0.35">
      <c r="A17" s="5">
        <v>17</v>
      </c>
      <c r="B17" s="6" t="s">
        <v>29</v>
      </c>
    </row>
    <row r="18" spans="1:2" x14ac:dyDescent="0.35">
      <c r="A18" s="5">
        <v>18</v>
      </c>
      <c r="B18" s="6" t="s">
        <v>30</v>
      </c>
    </row>
    <row r="19" spans="1:2" x14ac:dyDescent="0.35">
      <c r="A19" s="5">
        <v>19</v>
      </c>
      <c r="B19" s="6" t="s">
        <v>31</v>
      </c>
    </row>
    <row r="20" spans="1:2" x14ac:dyDescent="0.35">
      <c r="A20" s="5">
        <v>20</v>
      </c>
      <c r="B20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WBWCD-ServiceAreas</vt:lpstr>
      <vt:lpstr>AreaList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2020-05-01T00:16:01Z</dcterms:created>
  <dcterms:modified xsi:type="dcterms:W3CDTF">2020-07-20T21:32:09Z</dcterms:modified>
</cp:coreProperties>
</file>