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fer474\Documents\Local\Cheatsheets personal\"/>
    </mc:Choice>
  </mc:AlternateContent>
  <bookViews>
    <workbookView xWindow="0" yWindow="0" windowWidth="25200" windowHeight="12270"/>
  </bookViews>
  <sheets>
    <sheet name="Si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C27" i="1"/>
  <c r="B16" i="1"/>
  <c r="C7" i="1" l="1"/>
  <c r="E7" i="1" s="1"/>
  <c r="C8" i="1"/>
  <c r="C9" i="1"/>
  <c r="C10" i="1"/>
  <c r="C11" i="1"/>
  <c r="C12" i="1"/>
  <c r="C13" i="1"/>
  <c r="E13" i="1" s="1"/>
  <c r="C14" i="1"/>
  <c r="E14" i="1" s="1"/>
  <c r="C15" i="1"/>
  <c r="E15" i="1" s="1"/>
  <c r="C6" i="1"/>
  <c r="E6" i="1" s="1"/>
  <c r="E9" i="1" l="1"/>
  <c r="E12" i="1"/>
  <c r="E10" i="1"/>
  <c r="E8" i="1"/>
  <c r="H5" i="1" s="1" a="1"/>
  <c r="E11" i="1"/>
  <c r="E16" i="1" l="1"/>
  <c r="D44" i="1" s="1" a="1"/>
  <c r="D44" i="1" s="1"/>
  <c r="I6" i="1"/>
  <c r="I8" i="1"/>
  <c r="H5" i="1"/>
  <c r="H7" i="1"/>
  <c r="H9" i="1"/>
  <c r="H6" i="1"/>
  <c r="I5" i="1"/>
  <c r="I7" i="1"/>
  <c r="I9" i="1"/>
  <c r="H8" i="1"/>
  <c r="D32" i="1" l="1"/>
  <c r="C28" i="1"/>
  <c r="C29" i="1" s="1"/>
  <c r="D33" i="1"/>
  <c r="D31" i="1"/>
  <c r="C21" i="1" a="1"/>
  <c r="C21" i="1" s="1"/>
  <c r="C22" i="1" s="1"/>
  <c r="F8" i="1"/>
  <c r="F12" i="1"/>
  <c r="F6" i="1"/>
  <c r="F7" i="1"/>
  <c r="F11" i="1"/>
  <c r="F15" i="1"/>
  <c r="F9" i="1"/>
  <c r="F13" i="1"/>
  <c r="F10" i="1"/>
  <c r="F14" i="1"/>
  <c r="C20" i="1" l="1" a="1"/>
  <c r="C20" i="1" s="1"/>
  <c r="D40" i="1" l="1"/>
  <c r="D45" i="1"/>
</calcChain>
</file>

<file path=xl/comments1.xml><?xml version="1.0" encoding="utf-8"?>
<comments xmlns="http://schemas.openxmlformats.org/spreadsheetml/2006/main">
  <authors>
    <author>Jacob Ferlin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Jacob Ferlin:</t>
        </r>
        <r>
          <rPr>
            <sz val="9"/>
            <color indexed="81"/>
            <rFont val="Tahoma"/>
            <charset val="1"/>
          </rPr>
          <t xml:space="preserve">
Random values from normal distribution with mean 0 and sd 1.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Jacob Ferlin:</t>
        </r>
        <r>
          <rPr>
            <sz val="9"/>
            <color indexed="81"/>
            <rFont val="Tahoma"/>
            <family val="2"/>
          </rPr>
          <t xml:space="preserve">
Residual Sum of Squares</t>
        </r>
      </text>
    </comment>
  </commentList>
</comments>
</file>

<file path=xl/sharedStrings.xml><?xml version="1.0" encoding="utf-8"?>
<sst xmlns="http://schemas.openxmlformats.org/spreadsheetml/2006/main" count="58" uniqueCount="54">
  <si>
    <t>f(X)=2+3X</t>
  </si>
  <si>
    <t>X</t>
  </si>
  <si>
    <t>f(X)</t>
  </si>
  <si>
    <t>Y=f(X)+e</t>
  </si>
  <si>
    <t>e</t>
  </si>
  <si>
    <t>Y</t>
  </si>
  <si>
    <t>https://stackoverflow.com/questions/6241784/generating-random-numbers-with-normal-distribution-in-excel</t>
  </si>
  <si>
    <t xml:space="preserve"> </t>
  </si>
  <si>
    <t>b</t>
  </si>
  <si>
    <t>r2</t>
  </si>
  <si>
    <t>F</t>
  </si>
  <si>
    <t>df</t>
  </si>
  <si>
    <t>ss(reg)</t>
  </si>
  <si>
    <t>ss(resid)</t>
  </si>
  <si>
    <t>m(1)</t>
  </si>
  <si>
    <t>se(1)</t>
  </si>
  <si>
    <t>se(b)</t>
  </si>
  <si>
    <t>se(y)</t>
  </si>
  <si>
    <t>Estimate Coefficients using Least Squares</t>
  </si>
  <si>
    <t>RSS</t>
  </si>
  <si>
    <t>Ŷ</t>
  </si>
  <si>
    <t>m(1) hat</t>
  </si>
  <si>
    <t>Mean</t>
  </si>
  <si>
    <t>b hat</t>
  </si>
  <si>
    <t>RSS is minimized if m(1) hat and b hat are set according to formulas:</t>
  </si>
  <si>
    <t>Assess Accuracy of Coefficient Estimates</t>
  </si>
  <si>
    <t>LINEST</t>
  </si>
  <si>
    <t>NORMINV(RAND(); 0; 3)</t>
  </si>
  <si>
    <t>Calculate t-statistic (number of sd's away from 0):</t>
  </si>
  <si>
    <t>t(1)</t>
  </si>
  <si>
    <t>H0: m(1) =</t>
  </si>
  <si>
    <t>https://support.office.com/en-us/article/linest-function-84d7d0d9-6e50-4101-977a-fa7abf772b6d</t>
  </si>
  <si>
    <t>p-value</t>
  </si>
  <si>
    <t>http://www.real-statistics.com/regression/hypothesis-testing-significance-regression-line-slope/</t>
  </si>
  <si>
    <t>High</t>
  </si>
  <si>
    <t>Low</t>
  </si>
  <si>
    <t>H1: m(1) !=</t>
  </si>
  <si>
    <t>use 97,5 procentile with n-2 degrees of freedom</t>
  </si>
  <si>
    <t>95% conf:</t>
  </si>
  <si>
    <t>Test if 0.</t>
  </si>
  <si>
    <t>Quality of a linear regression fit is typically assessed using</t>
  </si>
  <si>
    <t>RSE/se(y)</t>
  </si>
  <si>
    <t>Compare</t>
  </si>
  <si>
    <t>RSE is the standard deviation of e.</t>
  </si>
  <si>
    <t>RSE is the sort of average amount that the response (Y) will deviate from the true regression line (f(X)).</t>
  </si>
  <si>
    <t>two related quantities: residual standard error (RSE, an absolut measure) and the R2 statistic (a proportion).</t>
  </si>
  <si>
    <t>R2: The proportion of variance explained.</t>
  </si>
  <si>
    <t>TSS</t>
  </si>
  <si>
    <t>R2</t>
  </si>
  <si>
    <t>Total Sum of Squares, how much does Y variate?</t>
  </si>
  <si>
    <t>Model</t>
  </si>
  <si>
    <t>IN</t>
  </si>
  <si>
    <t>OUT</t>
  </si>
  <si>
    <t>Assess Accuracy of Model (p. 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</si>
</sst>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37">
    <xf numFmtId="0" fontId="0" fillId="0" borderId="0" xfId="0"/>
    <xf numFmtId="164" fontId="0" fillId="0" borderId="0" xfId="0" applyNumberFormat="1"/>
    <xf numFmtId="0" fontId="1" fillId="0" borderId="0" xfId="1" applyAlignment="1"/>
    <xf numFmtId="1" fontId="0" fillId="0" borderId="0" xfId="0" applyNumberFormat="1"/>
    <xf numFmtId="2" fontId="0" fillId="0" borderId="0" xfId="0" applyNumberFormat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164" fontId="0" fillId="0" borderId="5" xfId="0" applyNumberFormat="1" applyBorder="1"/>
    <xf numFmtId="0" fontId="0" fillId="0" borderId="6" xfId="0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Border="1"/>
    <xf numFmtId="1" fontId="0" fillId="0" borderId="6" xfId="0" applyNumberFormat="1" applyBorder="1"/>
    <xf numFmtId="0" fontId="0" fillId="0" borderId="7" xfId="0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2" xfId="0" applyFont="1" applyFill="1" applyBorder="1"/>
    <xf numFmtId="0" fontId="5" fillId="0" borderId="0" xfId="0" applyFont="1"/>
    <xf numFmtId="0" fontId="5" fillId="0" borderId="10" xfId="0" applyFont="1" applyBorder="1"/>
    <xf numFmtId="0" fontId="0" fillId="0" borderId="0" xfId="0" applyFont="1"/>
    <xf numFmtId="0" fontId="1" fillId="0" borderId="0" xfId="1"/>
    <xf numFmtId="0" fontId="1" fillId="0" borderId="12" xfId="1" applyBorder="1"/>
    <xf numFmtId="165" fontId="0" fillId="0" borderId="0" xfId="0" applyNumberFormat="1"/>
    <xf numFmtId="0" fontId="4" fillId="2" borderId="1" xfId="2"/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Simple!$E$5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Simple!$B$6:$B$15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  <c:pt idx="9">
                  <c:v>1</c:v>
                </c:pt>
              </c:numCache>
            </c:numRef>
          </c:xVal>
          <c:yVal>
            <c:numRef>
              <c:f>Simple!$E$6:$E$15</c:f>
              <c:numCache>
                <c:formatCode>0</c:formatCode>
                <c:ptCount val="10"/>
                <c:pt idx="0">
                  <c:v>10.123675074286851</c:v>
                </c:pt>
                <c:pt idx="1">
                  <c:v>28.754867203819643</c:v>
                </c:pt>
                <c:pt idx="2">
                  <c:v>2.3730602454676673</c:v>
                </c:pt>
                <c:pt idx="3">
                  <c:v>24.821628563206836</c:v>
                </c:pt>
                <c:pt idx="4">
                  <c:v>10.87511170081844</c:v>
                </c:pt>
                <c:pt idx="5">
                  <c:v>18.972999115026312</c:v>
                </c:pt>
                <c:pt idx="6">
                  <c:v>14.756628752273436</c:v>
                </c:pt>
                <c:pt idx="7">
                  <c:v>25.459289648433057</c:v>
                </c:pt>
                <c:pt idx="8">
                  <c:v>25.901384502687975</c:v>
                </c:pt>
                <c:pt idx="9">
                  <c:v>5.5986715663966313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Simple!$F$5</c:f>
              <c:strCache>
                <c:ptCount val="1"/>
                <c:pt idx="0">
                  <c:v>Ŷ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Simple!$B$6:$B$15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  <c:pt idx="9">
                  <c:v>1</c:v>
                </c:pt>
              </c:numCache>
            </c:numRef>
          </c:xVal>
          <c:yVal>
            <c:numRef>
              <c:f>Simple!$F$6:$F$15</c:f>
              <c:numCache>
                <c:formatCode>0</c:formatCode>
                <c:ptCount val="10"/>
                <c:pt idx="0">
                  <c:v>6.3005770966492527</c:v>
                </c:pt>
                <c:pt idx="1">
                  <c:v>23.739167997636642</c:v>
                </c:pt>
                <c:pt idx="2">
                  <c:v>6.3005770966492527</c:v>
                </c:pt>
                <c:pt idx="3">
                  <c:v>23.739167997636642</c:v>
                </c:pt>
                <c:pt idx="4">
                  <c:v>12.113440730311714</c:v>
                </c:pt>
                <c:pt idx="5">
                  <c:v>17.926304363974175</c:v>
                </c:pt>
                <c:pt idx="6">
                  <c:v>15.019872547142946</c:v>
                </c:pt>
                <c:pt idx="7">
                  <c:v>26.645599814467872</c:v>
                </c:pt>
                <c:pt idx="8">
                  <c:v>29.552031631299101</c:v>
                </c:pt>
                <c:pt idx="9">
                  <c:v>6.3005770966492527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448464"/>
        <c:axId val="317446112"/>
      </c:scatterChart>
      <c:valAx>
        <c:axId val="31744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17446112"/>
        <c:crosses val="autoZero"/>
        <c:crossBetween val="midCat"/>
      </c:valAx>
      <c:valAx>
        <c:axId val="31744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1744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180975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al-statistics.com/regression/hypothesis-testing-significance-regression-line-slope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support.office.com/en-us/article/linest-function-84d7d0d9-6e50-4101-977a-fa7abf772b6d" TargetMode="External"/><Relationship Id="rId1" Type="http://schemas.openxmlformats.org/officeDocument/2006/relationships/hyperlink" Target="https://stackoverflow.com/questions/6241784/generating-random-numbers-with-normal-distribution-in-excel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"/>
  <sheetViews>
    <sheetView tabSelected="1" workbookViewId="0"/>
  </sheetViews>
  <sheetFormatPr defaultRowHeight="15" x14ac:dyDescent="0.25"/>
  <cols>
    <col min="3" max="4" width="9.140625" customWidth="1"/>
  </cols>
  <sheetData>
    <row r="1" spans="1:10" x14ac:dyDescent="0.25">
      <c r="B1" t="s">
        <v>0</v>
      </c>
      <c r="D1" t="s">
        <v>27</v>
      </c>
    </row>
    <row r="2" spans="1:10" x14ac:dyDescent="0.25">
      <c r="B2" t="s">
        <v>3</v>
      </c>
      <c r="D2" s="2" t="s">
        <v>6</v>
      </c>
      <c r="E2" t="s">
        <v>7</v>
      </c>
    </row>
    <row r="3" spans="1:10" x14ac:dyDescent="0.25">
      <c r="D3" s="2"/>
    </row>
    <row r="4" spans="1:10" x14ac:dyDescent="0.25">
      <c r="B4" s="33" t="s">
        <v>51</v>
      </c>
      <c r="C4" s="34" t="s">
        <v>52</v>
      </c>
      <c r="D4" s="35"/>
      <c r="E4" s="36"/>
      <c r="F4" s="32" t="s">
        <v>50</v>
      </c>
      <c r="H4" s="26" t="s">
        <v>26</v>
      </c>
      <c r="I4" s="29" t="s">
        <v>31</v>
      </c>
      <c r="J4" t="s">
        <v>7</v>
      </c>
    </row>
    <row r="5" spans="1:10" x14ac:dyDescent="0.25">
      <c r="B5" s="20" t="s">
        <v>1</v>
      </c>
      <c r="C5" s="20" t="s">
        <v>2</v>
      </c>
      <c r="D5" s="21" t="s">
        <v>4</v>
      </c>
      <c r="E5" s="22" t="s">
        <v>5</v>
      </c>
      <c r="F5" s="24" t="s">
        <v>20</v>
      </c>
      <c r="H5" s="5">
        <f t="array" ref="H5:I9">LINEST(E6:E15, B6:B15, TRUE, TRUE)</f>
        <v>2.9064318168312311</v>
      </c>
      <c r="I5" s="6">
        <v>3.3941452798180212</v>
      </c>
    </row>
    <row r="6" spans="1:10" x14ac:dyDescent="0.25">
      <c r="B6" s="15">
        <v>1</v>
      </c>
      <c r="C6" s="15">
        <f>2+3*B6</f>
        <v>5</v>
      </c>
      <c r="D6" s="16">
        <v>5.1236750742868509</v>
      </c>
      <c r="E6" s="17">
        <f>C6+D6</f>
        <v>10.123675074286851</v>
      </c>
      <c r="F6" s="17">
        <f>$I$5+$H$5*B6</f>
        <v>6.3005770966492527</v>
      </c>
      <c r="H6" s="7">
        <v>0.33171601572922821</v>
      </c>
      <c r="I6" s="8">
        <v>1.8047302420865279</v>
      </c>
    </row>
    <row r="7" spans="1:10" x14ac:dyDescent="0.25">
      <c r="B7" s="15">
        <v>7</v>
      </c>
      <c r="C7" s="15">
        <f t="shared" ref="C7:C15" si="0">2+3*B7</f>
        <v>23</v>
      </c>
      <c r="D7" s="16">
        <v>5.754867203819642</v>
      </c>
      <c r="E7" s="17">
        <f t="shared" ref="E7:E15" si="1">C7+D7</f>
        <v>28.754867203819643</v>
      </c>
      <c r="F7" s="17">
        <f t="shared" ref="F7:F15" si="2">$I$5+$H$5*B7</f>
        <v>23.739167997636642</v>
      </c>
      <c r="H7" s="7">
        <v>0.90562617532877643</v>
      </c>
      <c r="I7" s="8">
        <v>3.0474575425596155</v>
      </c>
    </row>
    <row r="8" spans="1:10" x14ac:dyDescent="0.25">
      <c r="B8" s="15">
        <v>1</v>
      </c>
      <c r="C8" s="15">
        <f t="shared" si="0"/>
        <v>5</v>
      </c>
      <c r="D8" s="16">
        <v>-2.6269397545323327</v>
      </c>
      <c r="E8" s="17">
        <f t="shared" si="1"/>
        <v>2.3730602454676673</v>
      </c>
      <c r="F8" s="17">
        <f t="shared" si="2"/>
        <v>6.3005770966492527</v>
      </c>
      <c r="H8" s="9">
        <v>76.769267621293722</v>
      </c>
      <c r="I8" s="10">
        <v>8</v>
      </c>
    </row>
    <row r="9" spans="1:10" x14ac:dyDescent="0.25">
      <c r="B9" s="15">
        <v>7</v>
      </c>
      <c r="C9" s="15">
        <f t="shared" si="0"/>
        <v>23</v>
      </c>
      <c r="D9" s="16">
        <v>1.8216285632068367</v>
      </c>
      <c r="E9" s="17">
        <f t="shared" si="1"/>
        <v>24.821628563206836</v>
      </c>
      <c r="F9" s="17">
        <f t="shared" si="2"/>
        <v>23.739167997636642</v>
      </c>
      <c r="H9" s="11">
        <v>712.95599445702203</v>
      </c>
      <c r="I9" s="12">
        <v>74.295979789627935</v>
      </c>
    </row>
    <row r="10" spans="1:10" x14ac:dyDescent="0.25">
      <c r="B10" s="15">
        <v>3</v>
      </c>
      <c r="C10" s="15">
        <f t="shared" si="0"/>
        <v>11</v>
      </c>
      <c r="D10" s="16">
        <v>-0.1248882991815598</v>
      </c>
      <c r="E10" s="17">
        <f t="shared" si="1"/>
        <v>10.87511170081844</v>
      </c>
      <c r="F10" s="17">
        <f t="shared" si="2"/>
        <v>12.113440730311714</v>
      </c>
    </row>
    <row r="11" spans="1:10" x14ac:dyDescent="0.25">
      <c r="B11" s="15">
        <v>5</v>
      </c>
      <c r="C11" s="15">
        <f t="shared" si="0"/>
        <v>17</v>
      </c>
      <c r="D11" s="16">
        <v>1.9729991150263115</v>
      </c>
      <c r="E11" s="17">
        <f t="shared" si="1"/>
        <v>18.972999115026312</v>
      </c>
      <c r="F11" s="17">
        <f t="shared" si="2"/>
        <v>17.926304363974175</v>
      </c>
      <c r="H11" s="26" t="s">
        <v>26</v>
      </c>
      <c r="I11" s="22"/>
    </row>
    <row r="12" spans="1:10" x14ac:dyDescent="0.25">
      <c r="B12" s="15">
        <v>4</v>
      </c>
      <c r="C12" s="15">
        <f t="shared" si="0"/>
        <v>14</v>
      </c>
      <c r="D12" s="16">
        <v>0.75662875227343473</v>
      </c>
      <c r="E12" s="17">
        <f t="shared" si="1"/>
        <v>14.756628752273436</v>
      </c>
      <c r="F12" s="17">
        <f t="shared" si="2"/>
        <v>15.019872547142946</v>
      </c>
      <c r="H12" s="13" t="s">
        <v>14</v>
      </c>
      <c r="I12" s="14" t="s">
        <v>8</v>
      </c>
    </row>
    <row r="13" spans="1:10" x14ac:dyDescent="0.25">
      <c r="B13" s="15">
        <v>8</v>
      </c>
      <c r="C13" s="15">
        <f t="shared" si="0"/>
        <v>26</v>
      </c>
      <c r="D13" s="16">
        <v>-0.54071035156694347</v>
      </c>
      <c r="E13" s="17">
        <f t="shared" si="1"/>
        <v>25.459289648433057</v>
      </c>
      <c r="F13" s="17">
        <f t="shared" si="2"/>
        <v>26.645599814467872</v>
      </c>
      <c r="H13" s="15" t="s">
        <v>15</v>
      </c>
      <c r="I13" s="10" t="s">
        <v>16</v>
      </c>
    </row>
    <row r="14" spans="1:10" x14ac:dyDescent="0.25">
      <c r="B14" s="15">
        <v>9</v>
      </c>
      <c r="C14" s="15">
        <f t="shared" si="0"/>
        <v>29</v>
      </c>
      <c r="D14" s="16">
        <v>-3.0986154973120268</v>
      </c>
      <c r="E14" s="17">
        <f t="shared" si="1"/>
        <v>25.901384502687975</v>
      </c>
      <c r="F14" s="17">
        <f t="shared" si="2"/>
        <v>29.552031631299101</v>
      </c>
      <c r="H14" s="15" t="s">
        <v>9</v>
      </c>
      <c r="I14" s="10" t="s">
        <v>17</v>
      </c>
    </row>
    <row r="15" spans="1:10" x14ac:dyDescent="0.25">
      <c r="B15" s="18">
        <v>1</v>
      </c>
      <c r="C15" s="18">
        <f t="shared" si="0"/>
        <v>5</v>
      </c>
      <c r="D15" s="19">
        <v>0.59867156639663099</v>
      </c>
      <c r="E15" s="12">
        <f t="shared" si="1"/>
        <v>5.5986715663966313</v>
      </c>
      <c r="F15" s="12">
        <f t="shared" si="2"/>
        <v>6.3005770966492527</v>
      </c>
      <c r="H15" s="15" t="s">
        <v>10</v>
      </c>
      <c r="I15" s="10" t="s">
        <v>11</v>
      </c>
    </row>
    <row r="16" spans="1:10" x14ac:dyDescent="0.25">
      <c r="A16" t="s">
        <v>22</v>
      </c>
      <c r="B16" s="1">
        <f>AVERAGE(B6:B15)</f>
        <v>4.5999999999999996</v>
      </c>
      <c r="E16" s="1">
        <f>AVERAGE(E6:E15)</f>
        <v>16.763731637241683</v>
      </c>
      <c r="H16" s="18" t="s">
        <v>12</v>
      </c>
      <c r="I16" s="23" t="s">
        <v>13</v>
      </c>
    </row>
    <row r="18" spans="1:5" x14ac:dyDescent="0.25">
      <c r="A18" s="25" t="s">
        <v>18</v>
      </c>
    </row>
    <row r="19" spans="1:5" x14ac:dyDescent="0.25">
      <c r="A19" t="s">
        <v>24</v>
      </c>
    </row>
    <row r="20" spans="1:5" x14ac:dyDescent="0.25">
      <c r="B20" t="s">
        <v>19</v>
      </c>
      <c r="C20" s="1">
        <f t="array" ref="C20">SUM((E6:E15-F6:F15)^2)</f>
        <v>74.295979789627921</v>
      </c>
    </row>
    <row r="21" spans="1:5" x14ac:dyDescent="0.25">
      <c r="B21" t="s">
        <v>21</v>
      </c>
      <c r="C21" s="4">
        <f t="array" ref="C21">SUM((B6:B15-B16)*(E6:E15-E16))/SUM((B6:B15-B16)^2)</f>
        <v>2.9064318168312302</v>
      </c>
    </row>
    <row r="22" spans="1:5" x14ac:dyDescent="0.25">
      <c r="B22" t="s">
        <v>23</v>
      </c>
      <c r="C22" s="4">
        <f>E16-C21*B16</f>
        <v>3.3941452798180247</v>
      </c>
    </row>
    <row r="24" spans="1:5" x14ac:dyDescent="0.25">
      <c r="A24" s="25" t="s">
        <v>25</v>
      </c>
    </row>
    <row r="25" spans="1:5" x14ac:dyDescent="0.25">
      <c r="A25" s="27" t="s">
        <v>28</v>
      </c>
    </row>
    <row r="26" spans="1:5" x14ac:dyDescent="0.25">
      <c r="B26" t="s">
        <v>30</v>
      </c>
      <c r="C26" s="31">
        <v>0</v>
      </c>
      <c r="E26" t="s">
        <v>39</v>
      </c>
    </row>
    <row r="27" spans="1:5" x14ac:dyDescent="0.25">
      <c r="B27" t="s">
        <v>36</v>
      </c>
      <c r="C27">
        <f>C26</f>
        <v>0</v>
      </c>
    </row>
    <row r="28" spans="1:5" x14ac:dyDescent="0.25">
      <c r="B28" t="s">
        <v>29</v>
      </c>
      <c r="C28" s="1">
        <f>(H5-C26)/H6</f>
        <v>8.7618073261909704</v>
      </c>
    </row>
    <row r="29" spans="1:5" x14ac:dyDescent="0.25">
      <c r="B29" t="s">
        <v>32</v>
      </c>
      <c r="C29" s="30">
        <f>TDIST(ABS(C28), I8, 2)</f>
        <v>2.2560838992065316E-5</v>
      </c>
      <c r="D29" s="28" t="s">
        <v>33</v>
      </c>
      <c r="E29" t="s">
        <v>7</v>
      </c>
    </row>
    <row r="30" spans="1:5" x14ac:dyDescent="0.25">
      <c r="B30" t="s">
        <v>38</v>
      </c>
      <c r="C30" t="s">
        <v>37</v>
      </c>
    </row>
    <row r="31" spans="1:5" x14ac:dyDescent="0.25">
      <c r="C31" t="s">
        <v>35</v>
      </c>
      <c r="D31" s="4">
        <f>H5-2.306*H6</f>
        <v>2.141494684559631</v>
      </c>
    </row>
    <row r="32" spans="1:5" x14ac:dyDescent="0.25">
      <c r="C32" t="s">
        <v>22</v>
      </c>
      <c r="D32" s="4">
        <f>H5</f>
        <v>2.9064318168312311</v>
      </c>
    </row>
    <row r="33" spans="1:4" x14ac:dyDescent="0.25">
      <c r="C33" t="s">
        <v>34</v>
      </c>
      <c r="D33" s="4">
        <f>H5+2.306*H6</f>
        <v>3.6713689491028312</v>
      </c>
    </row>
    <row r="35" spans="1:4" x14ac:dyDescent="0.25">
      <c r="A35" s="25" t="s">
        <v>53</v>
      </c>
    </row>
    <row r="36" spans="1:4" x14ac:dyDescent="0.25">
      <c r="A36" t="s">
        <v>40</v>
      </c>
    </row>
    <row r="37" spans="1:4" x14ac:dyDescent="0.25">
      <c r="A37" t="s">
        <v>45</v>
      </c>
    </row>
    <row r="38" spans="1:4" x14ac:dyDescent="0.25">
      <c r="B38" t="s">
        <v>43</v>
      </c>
    </row>
    <row r="39" spans="1:4" x14ac:dyDescent="0.25">
      <c r="B39" t="s">
        <v>44</v>
      </c>
    </row>
    <row r="40" spans="1:4" x14ac:dyDescent="0.25">
      <c r="C40" t="s">
        <v>41</v>
      </c>
      <c r="D40" s="4">
        <f>SQRT(C20/I8)</f>
        <v>3.0474575425596155</v>
      </c>
    </row>
    <row r="41" spans="1:4" x14ac:dyDescent="0.25">
      <c r="C41" t="s">
        <v>42</v>
      </c>
      <c r="D41" s="4">
        <f>_xlfn.STDEV.P(D6:D15)</f>
        <v>2.7392499375433954</v>
      </c>
    </row>
    <row r="42" spans="1:4" x14ac:dyDescent="0.25">
      <c r="B42" t="s">
        <v>46</v>
      </c>
    </row>
    <row r="43" spans="1:4" x14ac:dyDescent="0.25">
      <c r="C43" t="s">
        <v>47</v>
      </c>
      <c r="D43" t="s">
        <v>49</v>
      </c>
    </row>
    <row r="44" spans="1:4" x14ac:dyDescent="0.25">
      <c r="D44" s="3">
        <f t="array" ref="D44">SUM((E6:E15-E16)^2)</f>
        <v>787.25197424664998</v>
      </c>
    </row>
    <row r="45" spans="1:4" x14ac:dyDescent="0.25">
      <c r="C45" t="s">
        <v>48</v>
      </c>
      <c r="D45" s="4">
        <f>1-C20/D44</f>
        <v>0.90562617532877643</v>
      </c>
    </row>
  </sheetData>
  <mergeCells count="1">
    <mergeCell ref="C4:E4"/>
  </mergeCells>
  <hyperlinks>
    <hyperlink ref="D2" r:id="rId1"/>
    <hyperlink ref="I4" r:id="rId2"/>
    <hyperlink ref="D29" r:id="rId3"/>
  </hyperlinks>
  <pageMargins left="0.7" right="0.7" top="0.75" bottom="0.75" header="0.3" footer="0.3"/>
  <pageSetup paperSize="9" orientation="portrait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JARL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Ferlin</dc:creator>
  <cp:lastModifiedBy>Jacob Ferlin</cp:lastModifiedBy>
  <dcterms:created xsi:type="dcterms:W3CDTF">2019-09-05T08:05:14Z</dcterms:created>
  <dcterms:modified xsi:type="dcterms:W3CDTF">2019-09-06T07:10:50Z</dcterms:modified>
</cp:coreProperties>
</file>