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ME 142\"/>
    </mc:Choice>
  </mc:AlternateContent>
  <xr:revisionPtr revIDLastSave="0" documentId="8_{F4FC78FD-9F2E-4C8F-A5CB-C329362B230E}" xr6:coauthVersionLast="47" xr6:coauthVersionMax="47" xr10:uidLastSave="{00000000-0000-0000-0000-000000000000}"/>
  <bookViews>
    <workbookView xWindow="2628" yWindow="1020" windowWidth="17280" windowHeight="8880" xr2:uid="{AB9133EB-59B9-4E7E-907E-F1B65C2BD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4" i="1"/>
  <c r="F17" i="1" s="1"/>
  <c r="F19" i="1" s="1"/>
  <c r="J17" i="1"/>
  <c r="J18" i="1"/>
  <c r="J19" i="1"/>
  <c r="J20" i="1"/>
  <c r="J21" i="1"/>
  <c r="J22" i="1"/>
  <c r="J28" i="1"/>
  <c r="J36" i="1"/>
  <c r="J16" i="1"/>
  <c r="I17" i="1"/>
  <c r="I18" i="1"/>
  <c r="I19" i="1"/>
  <c r="I20" i="1"/>
  <c r="I21" i="1"/>
  <c r="I22" i="1"/>
  <c r="I28" i="1"/>
  <c r="I36" i="1"/>
  <c r="I16" i="1"/>
  <c r="J7" i="1"/>
  <c r="J6" i="1"/>
  <c r="I6" i="1"/>
  <c r="F18" i="1"/>
  <c r="F13" i="1"/>
  <c r="F12" i="1"/>
  <c r="F11" i="1"/>
  <c r="F10" i="1"/>
  <c r="B26" i="1"/>
  <c r="B25" i="1"/>
  <c r="B24" i="1"/>
  <c r="B23" i="1"/>
  <c r="B22" i="1"/>
  <c r="I8" i="1" l="1"/>
  <c r="F20" i="1"/>
  <c r="F21" i="1" s="1"/>
  <c r="F22" i="1" s="1"/>
  <c r="F23" i="1" s="1"/>
  <c r="J8" i="1"/>
  <c r="J23" i="1" l="1"/>
  <c r="J9" i="1"/>
  <c r="J24" i="1"/>
  <c r="J37" i="1"/>
  <c r="I23" i="1"/>
  <c r="I9" i="1"/>
  <c r="I37" i="1"/>
  <c r="I24" i="1"/>
  <c r="I38" i="1" l="1"/>
  <c r="I10" i="1"/>
  <c r="I25" i="1"/>
  <c r="I26" i="1"/>
  <c r="J25" i="1"/>
  <c r="J38" i="1"/>
  <c r="J26" i="1"/>
  <c r="J10" i="1"/>
  <c r="J12" i="1" l="1"/>
  <c r="J27" i="1"/>
  <c r="J29" i="1"/>
  <c r="J11" i="1"/>
  <c r="J30" i="1"/>
  <c r="J32" i="1"/>
  <c r="I12" i="1"/>
  <c r="I32" i="1"/>
  <c r="I27" i="1"/>
  <c r="I29" i="1"/>
  <c r="I11" i="1"/>
  <c r="I30" i="1"/>
  <c r="I31" i="1" l="1"/>
  <c r="I34" i="1"/>
  <c r="I39" i="1"/>
  <c r="I35" i="1"/>
  <c r="I33" i="1"/>
  <c r="J31" i="1"/>
  <c r="J34" i="1"/>
  <c r="J39" i="1"/>
  <c r="J33" i="1"/>
  <c r="J35" i="1"/>
</calcChain>
</file>

<file path=xl/sharedStrings.xml><?xml version="1.0" encoding="utf-8"?>
<sst xmlns="http://schemas.openxmlformats.org/spreadsheetml/2006/main" count="99" uniqueCount="55">
  <si>
    <t>Geometric Design of Arm</t>
  </si>
  <si>
    <t>Length of hydraulic cylinders</t>
  </si>
  <si>
    <r>
      <t>L</t>
    </r>
    <r>
      <rPr>
        <vertAlign val="subscript"/>
        <sz val="11"/>
        <color theme="1"/>
        <rFont val="Calibri"/>
        <family val="2"/>
        <scheme val="minor"/>
      </rPr>
      <t>BD</t>
    </r>
  </si>
  <si>
    <r>
      <t>L</t>
    </r>
    <r>
      <rPr>
        <vertAlign val="subscript"/>
        <sz val="11"/>
        <color theme="1"/>
        <rFont val="Calibri"/>
        <family val="2"/>
        <scheme val="minor"/>
      </rPr>
      <t>EG</t>
    </r>
  </si>
  <si>
    <t>in</t>
  </si>
  <si>
    <t>Design Variables</t>
  </si>
  <si>
    <t>LAB</t>
  </si>
  <si>
    <t>LBC</t>
  </si>
  <si>
    <t>LCD</t>
  </si>
  <si>
    <t>LDE</t>
  </si>
  <si>
    <t>LEF</t>
  </si>
  <si>
    <t>LFG</t>
  </si>
  <si>
    <t>LGH</t>
  </si>
  <si>
    <t>DB</t>
  </si>
  <si>
    <t>DD</t>
  </si>
  <si>
    <t>DG</t>
  </si>
  <si>
    <t>DE</t>
  </si>
  <si>
    <t>Edge Lengths</t>
  </si>
  <si>
    <t>BC</t>
  </si>
  <si>
    <t>CD</t>
  </si>
  <si>
    <t>EF</t>
  </si>
  <si>
    <t>FG</t>
  </si>
  <si>
    <t>GH</t>
  </si>
  <si>
    <t>Fixed Angles</t>
  </si>
  <si>
    <t>ACB</t>
  </si>
  <si>
    <t>DCF</t>
  </si>
  <si>
    <t>CFE</t>
  </si>
  <si>
    <t>GFH</t>
  </si>
  <si>
    <t>Angle</t>
  </si>
  <si>
    <t>Radians</t>
  </si>
  <si>
    <t>Variable Angles</t>
  </si>
  <si>
    <t>BCD</t>
  </si>
  <si>
    <t>EFG</t>
  </si>
  <si>
    <t>ACD</t>
  </si>
  <si>
    <t>FC,Top</t>
  </si>
  <si>
    <t>EF,Bot</t>
  </si>
  <si>
    <t>GF,Bot</t>
  </si>
  <si>
    <t>HF,Bot</t>
  </si>
  <si>
    <t>Cartesian Coordinates</t>
  </si>
  <si>
    <t>point</t>
  </si>
  <si>
    <t>x-Coord</t>
  </si>
  <si>
    <t>y-coord</t>
  </si>
  <si>
    <t>A</t>
  </si>
  <si>
    <t>B</t>
  </si>
  <si>
    <t>D</t>
  </si>
  <si>
    <t>E</t>
  </si>
  <si>
    <t>F</t>
  </si>
  <si>
    <t>G</t>
  </si>
  <si>
    <t>H</t>
  </si>
  <si>
    <t>C</t>
  </si>
  <si>
    <t>Line Segments</t>
  </si>
  <si>
    <t>Seg</t>
  </si>
  <si>
    <t>x-coord</t>
  </si>
  <si>
    <t>Cyl 1</t>
  </si>
  <si>
    <t>Cyl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</si>
</sst>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1" xfId="0" applyNumberFormat="1" applyBorder="1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/>
    </xf>
    <xf numFmtId="2" fontId="0" fillId="0" borderId="4" xfId="0" applyNumberFormat="1" applyBorder="1"/>
    <xf numFmtId="2" fontId="0" fillId="0" borderId="5" xfId="0" applyNumberFormat="1" applyBorder="1"/>
    <xf numFmtId="0" fontId="0" fillId="0" borderId="6" xfId="0" applyFill="1" applyBorder="1" applyAlignment="1">
      <alignment horizontal="center"/>
    </xf>
    <xf numFmtId="2" fontId="0" fillId="0" borderId="2" xfId="0" applyNumberFormat="1" applyBorder="1"/>
    <xf numFmtId="2" fontId="0" fillId="0" borderId="7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Line AB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Sheet1!$I$16:$I$17</c:f>
              <c:numCache>
                <c:formatCode>0.00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Sheet1!$J$16:$J$17</c:f>
              <c:numCache>
                <c:formatCode>0.00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7A-4984-AC10-4B851C15A9BE}"/>
            </c:ext>
          </c:extLst>
        </c:ser>
        <c:ser>
          <c:idx val="1"/>
          <c:order val="1"/>
          <c:tx>
            <c:v>BC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9C7A-4984-AC10-4B851C15A9BE}"/>
              </c:ext>
            </c:extLst>
          </c:dPt>
          <c:xVal>
            <c:numRef>
              <c:f>Sheet1!$I$18:$I$19</c:f>
              <c:numCache>
                <c:formatCode>0.00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xVal>
          <c:yVal>
            <c:numRef>
              <c:f>Sheet1!$J$18:$J$19</c:f>
              <c:numCache>
                <c:formatCode>0.00</c:formatCode>
                <c:ptCount val="2"/>
                <c:pt idx="0">
                  <c:v>3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7A-4984-AC10-4B851C15A9BE}"/>
            </c:ext>
          </c:extLst>
        </c:ser>
        <c:ser>
          <c:idx val="2"/>
          <c:order val="2"/>
          <c:tx>
            <c:v>AC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Sheet1!$I$20:$I$21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Sheet1!$J$20:$J$21</c:f>
              <c:numCache>
                <c:formatCode>0.00</c:formatCode>
                <c:ptCount val="2"/>
                <c:pt idx="0">
                  <c:v>0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7A-4984-AC10-4B851C15A9BE}"/>
            </c:ext>
          </c:extLst>
        </c:ser>
        <c:ser>
          <c:idx val="3"/>
          <c:order val="3"/>
          <c:tx>
            <c:v>CD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Sheet1!$I$22:$I$23</c:f>
              <c:numCache>
                <c:formatCode>0.00</c:formatCode>
                <c:ptCount val="2"/>
                <c:pt idx="0">
                  <c:v>0</c:v>
                </c:pt>
                <c:pt idx="1">
                  <c:v>3.4685353607538443</c:v>
                </c:pt>
              </c:numCache>
            </c:numRef>
          </c:xVal>
          <c:yVal>
            <c:numRef>
              <c:f>Sheet1!$J$22:$J$23</c:f>
              <c:numCache>
                <c:formatCode>0.00</c:formatCode>
                <c:ptCount val="2"/>
                <c:pt idx="0">
                  <c:v>9</c:v>
                </c:pt>
                <c:pt idx="1">
                  <c:v>6.1770117869179471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C7A-4984-AC10-4B851C15A9BE}"/>
            </c:ext>
          </c:extLst>
        </c:ser>
        <c:ser>
          <c:idx val="4"/>
          <c:order val="4"/>
          <c:tx>
            <c:v>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Sheet1!$I$24:$I$25</c:f>
              <c:numCache>
                <c:formatCode>0.00</c:formatCode>
                <c:ptCount val="2"/>
                <c:pt idx="0">
                  <c:v>3.4685353607538443</c:v>
                </c:pt>
                <c:pt idx="1">
                  <c:v>6.3965530411307672</c:v>
                </c:pt>
              </c:numCache>
            </c:numRef>
          </c:xVal>
          <c:yVal>
            <c:numRef>
              <c:f>Sheet1!$J$24:$J$25</c:f>
              <c:numCache>
                <c:formatCode>0.00</c:formatCode>
                <c:ptCount val="2"/>
                <c:pt idx="0">
                  <c:v>6.1770117869179471</c:v>
                </c:pt>
                <c:pt idx="1">
                  <c:v>5.5237794672948688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C7A-4984-AC10-4B851C15A9BE}"/>
            </c:ext>
          </c:extLst>
        </c:ser>
        <c:ser>
          <c:idx val="5"/>
          <c:order val="5"/>
          <c:tx>
            <c:v>EF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Sheet1!$I$26:$I$27</c:f>
              <c:numCache>
                <c:formatCode>0.00</c:formatCode>
                <c:ptCount val="2"/>
                <c:pt idx="0">
                  <c:v>6.3965530411307672</c:v>
                </c:pt>
                <c:pt idx="1">
                  <c:v>10.736064828048715</c:v>
                </c:pt>
              </c:numCache>
            </c:numRef>
          </c:xVal>
          <c:yVal>
            <c:numRef>
              <c:f>Sheet1!$J$26:$J$27</c:f>
              <c:numCache>
                <c:formatCode>0.00</c:formatCode>
                <c:ptCount val="2"/>
                <c:pt idx="0">
                  <c:v>5.5237794672948688</c:v>
                </c:pt>
                <c:pt idx="1">
                  <c:v>6.6048148280487133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C7A-4984-AC10-4B851C15A9BE}"/>
            </c:ext>
          </c:extLst>
        </c:ser>
        <c:ser>
          <c:idx val="6"/>
          <c:order val="6"/>
          <c:tx>
            <c:v>CF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Sheet1!$I$28:$I$29</c:f>
              <c:numCache>
                <c:formatCode>0.00</c:formatCode>
                <c:ptCount val="2"/>
                <c:pt idx="0">
                  <c:v>0</c:v>
                </c:pt>
                <c:pt idx="1">
                  <c:v>10.736064828048715</c:v>
                </c:pt>
              </c:numCache>
            </c:numRef>
          </c:xVal>
          <c:yVal>
            <c:numRef>
              <c:f>Sheet1!$J$28:$J$29</c:f>
              <c:numCache>
                <c:formatCode>0.00</c:formatCode>
                <c:ptCount val="2"/>
                <c:pt idx="0">
                  <c:v>9</c:v>
                </c:pt>
                <c:pt idx="1">
                  <c:v>6.6048148280487133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C7A-4984-AC10-4B851C15A9BE}"/>
            </c:ext>
          </c:extLst>
        </c:ser>
        <c:ser>
          <c:idx val="7"/>
          <c:order val="7"/>
          <c:tx>
            <c:v>FG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Sheet1!$I$30:$I$31</c:f>
              <c:numCache>
                <c:formatCode>0.00</c:formatCode>
                <c:ptCount val="2"/>
                <c:pt idx="0">
                  <c:v>10.736064828048715</c:v>
                </c:pt>
                <c:pt idx="1">
                  <c:v>8.5041073773144085</c:v>
                </c:pt>
              </c:numCache>
            </c:numRef>
          </c:xVal>
          <c:yVal>
            <c:numRef>
              <c:f>Sheet1!$J$30:$J$31</c:f>
              <c:numCache>
                <c:formatCode>0.00</c:formatCode>
                <c:ptCount val="2"/>
                <c:pt idx="0">
                  <c:v>6.6048148280487133</c:v>
                </c:pt>
                <c:pt idx="1">
                  <c:v>2.729461174753105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C7A-4984-AC10-4B851C15A9BE}"/>
            </c:ext>
          </c:extLst>
        </c:ser>
        <c:ser>
          <c:idx val="8"/>
          <c:order val="8"/>
          <c:tx>
            <c:v>FH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Sheet1!$I$32:$I$33</c:f>
              <c:numCache>
                <c:formatCode>0.00</c:formatCode>
                <c:ptCount val="2"/>
                <c:pt idx="0">
                  <c:v>10.736064828048715</c:v>
                </c:pt>
                <c:pt idx="1">
                  <c:v>10.206359704693012</c:v>
                </c:pt>
              </c:numCache>
            </c:numRef>
          </c:xVal>
          <c:yVal>
            <c:numRef>
              <c:f>Sheet1!$J$32:$J$33</c:f>
              <c:numCache>
                <c:formatCode>0.00</c:formatCode>
                <c:ptCount val="2"/>
                <c:pt idx="0">
                  <c:v>6.6048148280487133</c:v>
                </c:pt>
                <c:pt idx="1">
                  <c:v>-2.3795834535442566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C7A-4984-AC10-4B851C15A9BE}"/>
            </c:ext>
          </c:extLst>
        </c:ser>
        <c:ser>
          <c:idx val="9"/>
          <c:order val="9"/>
          <c:tx>
            <c:v>GH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Sheet1!$I$34:$I$35</c:f>
              <c:numCache>
                <c:formatCode>0.00</c:formatCode>
                <c:ptCount val="2"/>
                <c:pt idx="0">
                  <c:v>8.5041073773144085</c:v>
                </c:pt>
                <c:pt idx="1">
                  <c:v>10.206359704693012</c:v>
                </c:pt>
              </c:numCache>
            </c:numRef>
          </c:xVal>
          <c:yVal>
            <c:numRef>
              <c:f>Sheet1!$J$34:$J$35</c:f>
              <c:numCache>
                <c:formatCode>0.00</c:formatCode>
                <c:ptCount val="2"/>
                <c:pt idx="0">
                  <c:v>2.729461174753105</c:v>
                </c:pt>
                <c:pt idx="1">
                  <c:v>-2.3795834535442566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C7A-4984-AC10-4B851C15A9BE}"/>
            </c:ext>
          </c:extLst>
        </c:ser>
        <c:ser>
          <c:idx val="10"/>
          <c:order val="10"/>
          <c:tx>
            <c:v>BD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Sheet1!$I$36:$I$37</c:f>
              <c:numCache>
                <c:formatCode>0.00</c:formatCode>
                <c:ptCount val="2"/>
                <c:pt idx="0">
                  <c:v>2</c:v>
                </c:pt>
                <c:pt idx="1">
                  <c:v>3.4685353607538443</c:v>
                </c:pt>
              </c:numCache>
            </c:numRef>
          </c:xVal>
          <c:yVal>
            <c:numRef>
              <c:f>Sheet1!$J$36:$J$37</c:f>
              <c:numCache>
                <c:formatCode>0.00</c:formatCode>
                <c:ptCount val="2"/>
                <c:pt idx="0">
                  <c:v>3</c:v>
                </c:pt>
                <c:pt idx="1">
                  <c:v>6.1770117869179471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C7A-4984-AC10-4B851C15A9BE}"/>
            </c:ext>
          </c:extLst>
        </c:ser>
        <c:ser>
          <c:idx val="11"/>
          <c:order val="11"/>
          <c:tx>
            <c:v>EG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Sheet1!$I$38:$I$39</c:f>
              <c:numCache>
                <c:formatCode>0.00</c:formatCode>
                <c:ptCount val="2"/>
                <c:pt idx="0">
                  <c:v>6.3965530411307672</c:v>
                </c:pt>
                <c:pt idx="1">
                  <c:v>8.5041073773144085</c:v>
                </c:pt>
              </c:numCache>
            </c:numRef>
          </c:xVal>
          <c:yVal>
            <c:numRef>
              <c:f>Sheet1!$J$38:$J$39</c:f>
              <c:numCache>
                <c:formatCode>0.00</c:formatCode>
                <c:ptCount val="2"/>
                <c:pt idx="0">
                  <c:v>5.5237794672948688</c:v>
                </c:pt>
                <c:pt idx="1">
                  <c:v>2.729461174753105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C7A-4984-AC10-4B851C15A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800767"/>
        <c:axId val="482801183"/>
      </c:scatterChart>
      <c:valAx>
        <c:axId val="482800767"/>
        <c:scaling>
          <c:orientation val="minMax"/>
          <c:max val="20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801183"/>
        <c:crosses val="autoZero"/>
        <c:crossBetween val="midCat"/>
        <c:majorUnit val="2"/>
      </c:valAx>
      <c:valAx>
        <c:axId val="482801183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800767"/>
        <c:crossesAt val="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$E$4" max="55" min="35" page="10" val="35"/>
</file>

<file path=xl/ctrlProps/ctrlProp2.xml><?xml version="1.0" encoding="utf-8"?>
<formControlPr xmlns="http://schemas.microsoft.com/office/spreadsheetml/2009/9/main" objectType="Spin" dx="26" fmlaLink="$F$4" max="55" min="35" page="10" val="35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601980</xdr:colOff>
      <xdr:row>3</xdr:row>
      <xdr:rowOff>0</xdr:rowOff>
    </xdr:from>
    <xdr:to>
      <xdr:col>21</xdr:col>
      <xdr:colOff>0</xdr:colOff>
      <xdr:row>26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AD596A-CFF1-BB6C-C563-7E5E5520A4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601980</xdr:colOff>
          <xdr:row>3</xdr:row>
          <xdr:rowOff>30480</xdr:rowOff>
        </xdr:from>
        <xdr:to>
          <xdr:col>4</xdr:col>
          <xdr:colOff>594360</xdr:colOff>
          <xdr:row>4</xdr:row>
          <xdr:rowOff>182880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3</xdr:row>
          <xdr:rowOff>30480</xdr:rowOff>
        </xdr:from>
        <xdr:to>
          <xdr:col>5</xdr:col>
          <xdr:colOff>601980</xdr:colOff>
          <xdr:row>4</xdr:row>
          <xdr:rowOff>182880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474DC-2246-473F-A288-BEAA5C0A41EC}">
  <dimension ref="A1:J39"/>
  <sheetViews>
    <sheetView tabSelected="1" workbookViewId="0">
      <selection activeCell="G8" sqref="G8"/>
    </sheetView>
  </sheetViews>
  <sheetFormatPr defaultRowHeight="14.4" x14ac:dyDescent="0.3"/>
  <cols>
    <col min="2" max="2" width="9.5546875" bestFit="1" customWidth="1"/>
  </cols>
  <sheetData>
    <row r="1" spans="1:10" x14ac:dyDescent="0.3">
      <c r="A1" t="s">
        <v>0</v>
      </c>
    </row>
    <row r="3" spans="1:10" x14ac:dyDescent="0.3">
      <c r="A3" t="s">
        <v>1</v>
      </c>
      <c r="E3" t="s">
        <v>53</v>
      </c>
      <c r="F3" t="s">
        <v>54</v>
      </c>
      <c r="H3" s="6" t="s">
        <v>38</v>
      </c>
      <c r="I3" s="6"/>
      <c r="J3" s="6"/>
    </row>
    <row r="4" spans="1:10" ht="15.6" x14ac:dyDescent="0.35">
      <c r="A4" s="1" t="s">
        <v>2</v>
      </c>
      <c r="B4" s="1">
        <f>E4/10</f>
        <v>3.5</v>
      </c>
      <c r="C4" s="1" t="s">
        <v>4</v>
      </c>
      <c r="E4" s="15">
        <v>35</v>
      </c>
      <c r="F4" s="15">
        <v>35</v>
      </c>
      <c r="H4" t="s">
        <v>39</v>
      </c>
      <c r="I4" t="s">
        <v>40</v>
      </c>
      <c r="J4" t="s">
        <v>41</v>
      </c>
    </row>
    <row r="5" spans="1:10" ht="15.6" x14ac:dyDescent="0.35">
      <c r="A5" s="1" t="s">
        <v>3</v>
      </c>
      <c r="B5" s="1">
        <f>F4/10</f>
        <v>3.5</v>
      </c>
      <c r="C5" s="1" t="s">
        <v>4</v>
      </c>
      <c r="H5" s="1" t="s">
        <v>42</v>
      </c>
      <c r="I5" s="7">
        <v>0</v>
      </c>
      <c r="J5" s="7">
        <v>0</v>
      </c>
    </row>
    <row r="6" spans="1:10" x14ac:dyDescent="0.3">
      <c r="H6" s="1" t="s">
        <v>43</v>
      </c>
      <c r="I6" s="7">
        <f>B16</f>
        <v>2</v>
      </c>
      <c r="J6" s="7">
        <f>B9</f>
        <v>3</v>
      </c>
    </row>
    <row r="7" spans="1:10" x14ac:dyDescent="0.3">
      <c r="H7" s="1" t="s">
        <v>49</v>
      </c>
      <c r="I7" s="7">
        <v>0</v>
      </c>
      <c r="J7" s="7">
        <f>B9+B10</f>
        <v>9</v>
      </c>
    </row>
    <row r="8" spans="1:10" x14ac:dyDescent="0.3">
      <c r="A8" s="8" t="s">
        <v>5</v>
      </c>
      <c r="B8" s="8"/>
      <c r="E8" s="6" t="s">
        <v>23</v>
      </c>
      <c r="F8" s="6"/>
      <c r="H8" s="1" t="s">
        <v>44</v>
      </c>
      <c r="I8" s="7">
        <f>B23*SIN(F19)</f>
        <v>3.4685353607538443</v>
      </c>
      <c r="J8" s="7">
        <f>J7-B23*COS(F19)</f>
        <v>6.1770117869179471</v>
      </c>
    </row>
    <row r="9" spans="1:10" x14ac:dyDescent="0.3">
      <c r="A9" s="1" t="s">
        <v>6</v>
      </c>
      <c r="B9" s="1">
        <v>3</v>
      </c>
      <c r="C9" s="1" t="s">
        <v>4</v>
      </c>
      <c r="E9" s="1" t="s">
        <v>28</v>
      </c>
      <c r="F9" s="4" t="s">
        <v>29</v>
      </c>
      <c r="H9" s="4" t="s">
        <v>45</v>
      </c>
      <c r="I9" s="7">
        <f>I8+B12*SIN(F20)</f>
        <v>6.3965530411307672</v>
      </c>
      <c r="J9" s="7">
        <f>J8+B12*COS(F20)</f>
        <v>5.5237794672948688</v>
      </c>
    </row>
    <row r="10" spans="1:10" x14ac:dyDescent="0.3">
      <c r="A10" s="1" t="s">
        <v>7</v>
      </c>
      <c r="B10" s="1">
        <v>6</v>
      </c>
      <c r="C10" s="1" t="s">
        <v>4</v>
      </c>
      <c r="E10" s="1" t="s">
        <v>24</v>
      </c>
      <c r="F10" s="7">
        <f>ATAN(B16/B10)</f>
        <v>0.32175055439664219</v>
      </c>
      <c r="H10" s="1" t="s">
        <v>46</v>
      </c>
      <c r="I10" s="7">
        <f>I9+B24*SIN(F21)</f>
        <v>10.736064828048715</v>
      </c>
      <c r="J10" s="7">
        <f>J9+B24*COS(F21)</f>
        <v>6.6048148280487133</v>
      </c>
    </row>
    <row r="11" spans="1:10" x14ac:dyDescent="0.3">
      <c r="A11" s="1" t="s">
        <v>8</v>
      </c>
      <c r="B11" s="1">
        <v>4</v>
      </c>
      <c r="C11" s="1" t="s">
        <v>4</v>
      </c>
      <c r="E11" s="1" t="s">
        <v>25</v>
      </c>
      <c r="F11" s="7">
        <f>ATAN(B17/B11)</f>
        <v>0.46364760900080609</v>
      </c>
      <c r="H11" s="1" t="s">
        <v>47</v>
      </c>
      <c r="I11" s="7">
        <f>I10+B25*SIN(F22)</f>
        <v>8.5041073773144085</v>
      </c>
      <c r="J11" s="7">
        <f>J10-B25*COS(F22)</f>
        <v>2.729461174753105</v>
      </c>
    </row>
    <row r="12" spans="1:10" x14ac:dyDescent="0.3">
      <c r="A12" s="1" t="s">
        <v>9</v>
      </c>
      <c r="B12" s="1">
        <v>3</v>
      </c>
      <c r="C12" s="1" t="s">
        <v>4</v>
      </c>
      <c r="E12" s="1" t="s">
        <v>26</v>
      </c>
      <c r="F12" s="7">
        <f>ATAN(B18/B13)</f>
        <v>0.46364760900080609</v>
      </c>
      <c r="H12" s="1" t="s">
        <v>48</v>
      </c>
      <c r="I12" s="7">
        <f>I10+(B14+B15)*SIN(F23)</f>
        <v>10.206359704693012</v>
      </c>
      <c r="J12" s="7">
        <f>J10-(B14+B15)*COS(F23)</f>
        <v>-2.3795834535442566</v>
      </c>
    </row>
    <row r="13" spans="1:10" x14ac:dyDescent="0.3">
      <c r="A13" s="1" t="s">
        <v>10</v>
      </c>
      <c r="B13" s="1">
        <v>4</v>
      </c>
      <c r="C13" s="1" t="s">
        <v>4</v>
      </c>
      <c r="E13" s="1" t="s">
        <v>27</v>
      </c>
      <c r="F13" s="7">
        <f>ATAN(B19/B14)</f>
        <v>0.46364760900080609</v>
      </c>
    </row>
    <row r="14" spans="1:10" x14ac:dyDescent="0.3">
      <c r="A14" s="1" t="s">
        <v>11</v>
      </c>
      <c r="B14" s="1">
        <v>4</v>
      </c>
      <c r="C14" s="1" t="s">
        <v>4</v>
      </c>
      <c r="H14" s="3" t="s">
        <v>50</v>
      </c>
      <c r="I14" s="3"/>
    </row>
    <row r="15" spans="1:10" x14ac:dyDescent="0.3">
      <c r="A15" s="1" t="s">
        <v>12</v>
      </c>
      <c r="B15" s="1">
        <v>5</v>
      </c>
      <c r="C15" s="1" t="s">
        <v>4</v>
      </c>
      <c r="E15" s="3" t="s">
        <v>30</v>
      </c>
      <c r="F15" s="3"/>
      <c r="H15" s="2" t="s">
        <v>51</v>
      </c>
      <c r="I15" t="s">
        <v>52</v>
      </c>
      <c r="J15" t="s">
        <v>41</v>
      </c>
    </row>
    <row r="16" spans="1:10" x14ac:dyDescent="0.3">
      <c r="A16" s="1" t="s">
        <v>13</v>
      </c>
      <c r="B16" s="1">
        <v>2</v>
      </c>
      <c r="C16" s="1" t="s">
        <v>4</v>
      </c>
      <c r="E16" s="4" t="s">
        <v>28</v>
      </c>
      <c r="F16" s="4" t="s">
        <v>29</v>
      </c>
      <c r="H16" s="9" t="s">
        <v>42</v>
      </c>
      <c r="I16" s="10">
        <f>VLOOKUP(H16,$H$5:$J$12,2)</f>
        <v>0</v>
      </c>
      <c r="J16" s="11">
        <f>VLOOKUP(H16,$H$5:$J$12,3)</f>
        <v>0</v>
      </c>
    </row>
    <row r="17" spans="1:10" x14ac:dyDescent="0.3">
      <c r="A17" s="1" t="s">
        <v>14</v>
      </c>
      <c r="B17" s="1">
        <v>2</v>
      </c>
      <c r="C17" s="1" t="s">
        <v>4</v>
      </c>
      <c r="E17" s="4" t="s">
        <v>31</v>
      </c>
      <c r="F17" s="7">
        <f>ACOS((B22^2+B23^2-B4^2)/(2*B22*B23))</f>
        <v>0.56589564349206833</v>
      </c>
      <c r="H17" s="12" t="s">
        <v>43</v>
      </c>
      <c r="I17" s="13">
        <f t="shared" ref="I17:I39" si="0">VLOOKUP(H17,$H$5:$J$12,2)</f>
        <v>2</v>
      </c>
      <c r="J17" s="14">
        <f t="shared" ref="J17:J39" si="1">VLOOKUP(H17,$H$5:$J$12,3)</f>
        <v>3</v>
      </c>
    </row>
    <row r="18" spans="1:10" x14ac:dyDescent="0.3">
      <c r="A18" s="1" t="s">
        <v>16</v>
      </c>
      <c r="B18" s="1">
        <v>2</v>
      </c>
      <c r="C18" s="1" t="s">
        <v>4</v>
      </c>
      <c r="E18" s="4" t="s">
        <v>32</v>
      </c>
      <c r="F18" s="7">
        <f>ACOS((B24^2+B25^2-B5^2)/(2*B24*B25))</f>
        <v>0.80411347077442163</v>
      </c>
      <c r="H18" s="9" t="s">
        <v>43</v>
      </c>
      <c r="I18" s="10">
        <f t="shared" si="0"/>
        <v>2</v>
      </c>
      <c r="J18" s="11">
        <f t="shared" si="1"/>
        <v>3</v>
      </c>
    </row>
    <row r="19" spans="1:10" x14ac:dyDescent="0.3">
      <c r="A19" s="1" t="s">
        <v>15</v>
      </c>
      <c r="B19" s="1">
        <v>2</v>
      </c>
      <c r="C19" s="1" t="s">
        <v>4</v>
      </c>
      <c r="E19" s="4" t="s">
        <v>33</v>
      </c>
      <c r="F19" s="5">
        <f>F10+F17</f>
        <v>0.88764619788871046</v>
      </c>
      <c r="H19" s="12" t="s">
        <v>49</v>
      </c>
      <c r="I19" s="13">
        <f t="shared" si="0"/>
        <v>0</v>
      </c>
      <c r="J19" s="14">
        <f t="shared" si="1"/>
        <v>9</v>
      </c>
    </row>
    <row r="20" spans="1:10" x14ac:dyDescent="0.3">
      <c r="E20" s="4" t="s">
        <v>34</v>
      </c>
      <c r="F20" s="5">
        <f>PI()-F19-F11</f>
        <v>1.7902988467002765</v>
      </c>
      <c r="H20" s="9" t="s">
        <v>42</v>
      </c>
      <c r="I20" s="10">
        <f t="shared" si="0"/>
        <v>0</v>
      </c>
      <c r="J20" s="11">
        <f t="shared" si="1"/>
        <v>0</v>
      </c>
    </row>
    <row r="21" spans="1:10" x14ac:dyDescent="0.3">
      <c r="A21" s="3" t="s">
        <v>17</v>
      </c>
      <c r="B21" s="3"/>
      <c r="E21" s="4" t="s">
        <v>35</v>
      </c>
      <c r="F21" s="5">
        <f>F20-F12</f>
        <v>1.3266512376994704</v>
      </c>
      <c r="H21" s="12" t="s">
        <v>49</v>
      </c>
      <c r="I21" s="13">
        <f t="shared" si="0"/>
        <v>0</v>
      </c>
      <c r="J21" s="14">
        <f t="shared" si="1"/>
        <v>9</v>
      </c>
    </row>
    <row r="22" spans="1:10" x14ac:dyDescent="0.3">
      <c r="A22" s="4" t="s">
        <v>18</v>
      </c>
      <c r="B22" s="5">
        <f>SQRT(B10^2+B16^2)</f>
        <v>6.324555320336759</v>
      </c>
      <c r="C22" s="4" t="s">
        <v>4</v>
      </c>
      <c r="E22" s="4" t="s">
        <v>36</v>
      </c>
      <c r="F22" s="5">
        <f>F18-F21</f>
        <v>-0.52253776692504872</v>
      </c>
      <c r="H22" s="9" t="s">
        <v>49</v>
      </c>
      <c r="I22" s="10">
        <f t="shared" si="0"/>
        <v>0</v>
      </c>
      <c r="J22" s="11">
        <f t="shared" si="1"/>
        <v>9</v>
      </c>
    </row>
    <row r="23" spans="1:10" x14ac:dyDescent="0.3">
      <c r="A23" s="4" t="s">
        <v>19</v>
      </c>
      <c r="B23" s="5">
        <f>SQRT(B11^2+B17^2)</f>
        <v>4.4721359549995796</v>
      </c>
      <c r="C23" s="4" t="s">
        <v>4</v>
      </c>
      <c r="E23" s="4" t="s">
        <v>37</v>
      </c>
      <c r="F23" s="5">
        <f>F22+F13</f>
        <v>-5.8890157924242625E-2</v>
      </c>
      <c r="H23" s="12" t="s">
        <v>44</v>
      </c>
      <c r="I23" s="13">
        <f t="shared" si="0"/>
        <v>3.4685353607538443</v>
      </c>
      <c r="J23" s="14">
        <f t="shared" si="1"/>
        <v>6.1770117869179471</v>
      </c>
    </row>
    <row r="24" spans="1:10" x14ac:dyDescent="0.3">
      <c r="A24" s="4" t="s">
        <v>20</v>
      </c>
      <c r="B24" s="5">
        <f>SQRT(B13^2+B18^2)</f>
        <v>4.4721359549995796</v>
      </c>
      <c r="C24" s="4" t="s">
        <v>4</v>
      </c>
      <c r="H24" s="9" t="s">
        <v>44</v>
      </c>
      <c r="I24" s="10">
        <f t="shared" si="0"/>
        <v>3.4685353607538443</v>
      </c>
      <c r="J24" s="11">
        <f t="shared" si="1"/>
        <v>6.1770117869179471</v>
      </c>
    </row>
    <row r="25" spans="1:10" x14ac:dyDescent="0.3">
      <c r="A25" s="4" t="s">
        <v>21</v>
      </c>
      <c r="B25" s="5">
        <f>SQRT(B14^2+B19^2)</f>
        <v>4.4721359549995796</v>
      </c>
      <c r="C25" s="4" t="s">
        <v>4</v>
      </c>
      <c r="H25" s="12" t="s">
        <v>45</v>
      </c>
      <c r="I25" s="13">
        <f t="shared" si="0"/>
        <v>6.3965530411307672</v>
      </c>
      <c r="J25" s="14">
        <f t="shared" si="1"/>
        <v>5.5237794672948688</v>
      </c>
    </row>
    <row r="26" spans="1:10" x14ac:dyDescent="0.3">
      <c r="A26" s="4" t="s">
        <v>22</v>
      </c>
      <c r="B26" s="5">
        <f>SQRT(B15^2+B19^2)</f>
        <v>5.3851648071345037</v>
      </c>
      <c r="C26" s="4" t="s">
        <v>4</v>
      </c>
      <c r="H26" s="9" t="s">
        <v>45</v>
      </c>
      <c r="I26" s="10">
        <f t="shared" si="0"/>
        <v>6.3965530411307672</v>
      </c>
      <c r="J26" s="11">
        <f t="shared" si="1"/>
        <v>5.5237794672948688</v>
      </c>
    </row>
    <row r="27" spans="1:10" x14ac:dyDescent="0.3">
      <c r="H27" s="12" t="s">
        <v>46</v>
      </c>
      <c r="I27" s="13">
        <f t="shared" si="0"/>
        <v>10.736064828048715</v>
      </c>
      <c r="J27" s="14">
        <f t="shared" si="1"/>
        <v>6.6048148280487133</v>
      </c>
    </row>
    <row r="28" spans="1:10" x14ac:dyDescent="0.3">
      <c r="H28" s="9" t="s">
        <v>49</v>
      </c>
      <c r="I28" s="10">
        <f t="shared" si="0"/>
        <v>0</v>
      </c>
      <c r="J28" s="11">
        <f t="shared" si="1"/>
        <v>9</v>
      </c>
    </row>
    <row r="29" spans="1:10" x14ac:dyDescent="0.3">
      <c r="H29" s="12" t="s">
        <v>46</v>
      </c>
      <c r="I29" s="13">
        <f t="shared" si="0"/>
        <v>10.736064828048715</v>
      </c>
      <c r="J29" s="14">
        <f t="shared" si="1"/>
        <v>6.6048148280487133</v>
      </c>
    </row>
    <row r="30" spans="1:10" x14ac:dyDescent="0.3">
      <c r="H30" s="9" t="s">
        <v>46</v>
      </c>
      <c r="I30" s="10">
        <f t="shared" si="0"/>
        <v>10.736064828048715</v>
      </c>
      <c r="J30" s="11">
        <f t="shared" si="1"/>
        <v>6.6048148280487133</v>
      </c>
    </row>
    <row r="31" spans="1:10" x14ac:dyDescent="0.3">
      <c r="H31" s="12" t="s">
        <v>47</v>
      </c>
      <c r="I31" s="13">
        <f t="shared" si="0"/>
        <v>8.5041073773144085</v>
      </c>
      <c r="J31" s="14">
        <f t="shared" si="1"/>
        <v>2.729461174753105</v>
      </c>
    </row>
    <row r="32" spans="1:10" x14ac:dyDescent="0.3">
      <c r="H32" s="9" t="s">
        <v>46</v>
      </c>
      <c r="I32" s="10">
        <f t="shared" si="0"/>
        <v>10.736064828048715</v>
      </c>
      <c r="J32" s="11">
        <f t="shared" si="1"/>
        <v>6.6048148280487133</v>
      </c>
    </row>
    <row r="33" spans="8:10" x14ac:dyDescent="0.3">
      <c r="H33" s="12" t="s">
        <v>48</v>
      </c>
      <c r="I33" s="13">
        <f t="shared" si="0"/>
        <v>10.206359704693012</v>
      </c>
      <c r="J33" s="14">
        <f t="shared" si="1"/>
        <v>-2.3795834535442566</v>
      </c>
    </row>
    <row r="34" spans="8:10" x14ac:dyDescent="0.3">
      <c r="H34" s="9" t="s">
        <v>47</v>
      </c>
      <c r="I34" s="10">
        <f t="shared" si="0"/>
        <v>8.5041073773144085</v>
      </c>
      <c r="J34" s="11">
        <f t="shared" si="1"/>
        <v>2.729461174753105</v>
      </c>
    </row>
    <row r="35" spans="8:10" x14ac:dyDescent="0.3">
      <c r="H35" s="12" t="s">
        <v>48</v>
      </c>
      <c r="I35" s="13">
        <f t="shared" si="0"/>
        <v>10.206359704693012</v>
      </c>
      <c r="J35" s="14">
        <f t="shared" si="1"/>
        <v>-2.3795834535442566</v>
      </c>
    </row>
    <row r="36" spans="8:10" x14ac:dyDescent="0.3">
      <c r="H36" s="9" t="s">
        <v>43</v>
      </c>
      <c r="I36" s="10">
        <f t="shared" si="0"/>
        <v>2</v>
      </c>
      <c r="J36" s="11">
        <f t="shared" si="1"/>
        <v>3</v>
      </c>
    </row>
    <row r="37" spans="8:10" x14ac:dyDescent="0.3">
      <c r="H37" s="12" t="s">
        <v>44</v>
      </c>
      <c r="I37" s="13">
        <f t="shared" si="0"/>
        <v>3.4685353607538443</v>
      </c>
      <c r="J37" s="14">
        <f t="shared" si="1"/>
        <v>6.1770117869179471</v>
      </c>
    </row>
    <row r="38" spans="8:10" x14ac:dyDescent="0.3">
      <c r="H38" s="9" t="s">
        <v>45</v>
      </c>
      <c r="I38" s="10">
        <f t="shared" si="0"/>
        <v>6.3965530411307672</v>
      </c>
      <c r="J38" s="11">
        <f t="shared" si="1"/>
        <v>5.5237794672948688</v>
      </c>
    </row>
    <row r="39" spans="8:10" x14ac:dyDescent="0.3">
      <c r="H39" s="12" t="s">
        <v>47</v>
      </c>
      <c r="I39" s="13">
        <f t="shared" si="0"/>
        <v>8.5041073773144085</v>
      </c>
      <c r="J39" s="14">
        <f t="shared" si="1"/>
        <v>2.729461174753105</v>
      </c>
    </row>
  </sheetData>
  <mergeCells count="6">
    <mergeCell ref="A21:B21"/>
    <mergeCell ref="E8:F8"/>
    <mergeCell ref="E15:F15"/>
    <mergeCell ref="H3:J3"/>
    <mergeCell ref="H14:I14"/>
    <mergeCell ref="A8:B8"/>
  </mergeCells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autoPict="0">
                <anchor moveWithCells="1" sizeWithCells="1">
                  <from>
                    <xdr:col>3</xdr:col>
                    <xdr:colOff>601980</xdr:colOff>
                    <xdr:row>3</xdr:row>
                    <xdr:rowOff>30480</xdr:rowOff>
                  </from>
                  <to>
                    <xdr:col>4</xdr:col>
                    <xdr:colOff>594360</xdr:colOff>
                    <xdr:row>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Spinner 2">
              <controlPr defaultSize="0" autoPict="0">
                <anchor moveWithCells="1" sizeWithCells="1">
                  <from>
                    <xdr:col>5</xdr:col>
                    <xdr:colOff>0</xdr:colOff>
                    <xdr:row>3</xdr:row>
                    <xdr:rowOff>30480</xdr:rowOff>
                  </from>
                  <to>
                    <xdr:col>5</xdr:col>
                    <xdr:colOff>601980</xdr:colOff>
                    <xdr:row>4</xdr:row>
                    <xdr:rowOff>182880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Hildebrand</dc:creator>
  <cp:lastModifiedBy>Jacob Hildebrand</cp:lastModifiedBy>
  <dcterms:created xsi:type="dcterms:W3CDTF">2023-01-27T05:16:36Z</dcterms:created>
  <dcterms:modified xsi:type="dcterms:W3CDTF">2023-01-27T06:17:10Z</dcterms:modified>
</cp:coreProperties>
</file>